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2.xml" ContentType="application/vnd.openxmlformats-officedocument.drawing+xml"/>
  <Override PartName="/xl/ctrlProps/ctrlProp54.xml" ContentType="application/vnd.ms-excel.controlproperties+xml"/>
  <Override PartName="/xl/ctrlProps/ctrlProp55.xml" ContentType="application/vnd.ms-excel.controlpropertie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929" codeName="{1AED2BDD-1FA3-CEF2-32D4-FBADEFEB71EE}"/>
  <workbookPr codeName="ThisWorkbook" defaultThemeVersion="124226"/>
  <mc:AlternateContent xmlns:mc="http://schemas.openxmlformats.org/markup-compatibility/2006">
    <mc:Choice Requires="x15">
      <x15ac:absPath xmlns:x15ac="http://schemas.microsoft.com/office/spreadsheetml/2010/11/ac" url="C:\Users\apivarnik\Desktop\GIT\MTOM\Inflow Forecasts\"/>
    </mc:Choice>
  </mc:AlternateContent>
  <xr:revisionPtr revIDLastSave="0" documentId="13_ncr:1_{BA99F4AA-DE4C-4C14-A431-1C07A12D752B}" xr6:coauthVersionLast="44" xr6:coauthVersionMax="44" xr10:uidLastSave="{00000000-0000-0000-0000-000000000000}"/>
  <bookViews>
    <workbookView xWindow="28680" yWindow="-120" windowWidth="29040" windowHeight="18240" tabRatio="907" xr2:uid="{00000000-000D-0000-FFFF-FFFF00000000}"/>
  </bookViews>
  <sheets>
    <sheet name="Comparison" sheetId="25" r:id="rId1"/>
    <sheet name="BlueMesaInflow.Unregulated" sheetId="2" r:id="rId2"/>
    <sheet name="CrystalInflow.Unregulated" sheetId="15" r:id="rId3"/>
    <sheet name="Fontenelle.Inflow" sheetId="16" r:id="rId4"/>
    <sheet name="PowellInflow.Unregulated" sheetId="17" r:id="rId5"/>
    <sheet name="FlamingGorgeInflow.Unregulated" sheetId="18" r:id="rId6"/>
    <sheet name="MorrowPointInflow.Unregulated" sheetId="19" r:id="rId7"/>
    <sheet name="NavajoInflow.ModUnregulated" sheetId="20" r:id="rId8"/>
    <sheet name="TaylorPark.Inflow" sheetId="21" r:id="rId9"/>
    <sheet name="Vallecito.Inflow" sheetId="22" r:id="rId10"/>
    <sheet name="YampaRiverInflow.TotalOutflow" sheetId="30" r:id="rId11"/>
    <sheet name="AnimasRiverTotalOutflow" sheetId="36" r:id="rId12"/>
    <sheet name="GainsCrystalToGJ" sheetId="40" r:id="rId13"/>
    <sheet name="PowellToMeadGainsGrandCanyon" sheetId="32" r:id="rId14"/>
    <sheet name="PowellToMeadGainsAboveHoover" sheetId="35" r:id="rId15"/>
    <sheet name="PowellToMeadGainsAbvLeesFerry" sheetId="39" r:id="rId16"/>
    <sheet name="GainsImpToNIB" sheetId="52" r:id="rId17"/>
    <sheet name="GainsAboveDavis" sheetId="51" r:id="rId18"/>
    <sheet name="GainsPkrToImp" sheetId="50" r:id="rId19"/>
    <sheet name="GainsAboveParker" sheetId="49" r:id="rId20"/>
    <sheet name="RunInformation" sheetId="27" r:id="rId21"/>
    <sheet name="TempForecast" sheetId="28" r:id="rId22"/>
    <sheet name="HDBQueries" sheetId="29" r:id="rId23"/>
    <sheet name="DONOTCHANGE" sheetId="37" r:id="rId24"/>
    <sheet name="SacWYTypeDes" sheetId="54" r:id="rId25"/>
    <sheet name="24MSInflowForecasts" sheetId="43" r:id="rId26"/>
    <sheet name="AboveLeesFerryLocal" sheetId="41" r:id="rId27"/>
    <sheet name="PowelltoMeadGainsGC" sheetId="31" r:id="rId28"/>
    <sheet name="PowelltoMeadGainsAH" sheetId="34" r:id="rId29"/>
    <sheet name="HvrToDvs" sheetId="45" r:id="rId30"/>
    <sheet name="DvsToPkr" sheetId="47" r:id="rId31"/>
    <sheet name="PkrToImp" sheetId="46" r:id="rId32"/>
    <sheet name="ImpToMex" sheetId="44" r:id="rId33"/>
    <sheet name="AllBlwPkr" sheetId="48" r:id="rId34"/>
    <sheet name="TempSheet" sheetId="53" r:id="rId35"/>
  </sheets>
  <functionGroups builtInGroupCount="19"/>
  <definedNames>
    <definedName name="AboveLeesFerryLocal_1981">AboveLeesFerryLocal!$B$4:$B$15</definedName>
    <definedName name="AboveLeesFerryLocal_1982">AboveLeesFerryLocal!$C$4:$C$15</definedName>
    <definedName name="AboveLeesFerryLocal_1983">AboveLeesFerryLocal!$D$4:$D$15</definedName>
    <definedName name="AboveLeesFerryLocal_1984">AboveLeesFerryLocal!$E$4:$E$15</definedName>
    <definedName name="AboveLeesFerryLocal_1985">AboveLeesFerryLocal!$F$4:$F$15</definedName>
    <definedName name="AboveLeesFerryLocal_1986">AboveLeesFerryLocal!$G$4:$G$15</definedName>
    <definedName name="AboveLeesFerryLocal_1987">AboveLeesFerryLocal!$H$4:$H$15</definedName>
    <definedName name="AboveLeesFerryLocal_1988">AboveLeesFerryLocal!$I$4:$I$15</definedName>
    <definedName name="AboveLeesFerryLocal_1989">AboveLeesFerryLocal!$J$4:$J$15</definedName>
    <definedName name="AboveLeesFerryLocal_1990">AboveLeesFerryLocal!$K$4:$K$15</definedName>
    <definedName name="AboveLeesFerryLocal_1991">AboveLeesFerryLocal!$L$4:$L$15</definedName>
    <definedName name="AboveLeesFerryLocal_1992">AboveLeesFerryLocal!$M$4:$M$15</definedName>
    <definedName name="AboveLeesFerryLocal_1993">AboveLeesFerryLocal!$N$4:$N$15</definedName>
    <definedName name="AboveLeesFerryLocal_1994">AboveLeesFerryLocal!$O$4:$O$15</definedName>
    <definedName name="AboveLeesFerryLocal_1995">AboveLeesFerryLocal!$P$4:$P$15</definedName>
    <definedName name="AboveLeesFerryLocal_1996">AboveLeesFerryLocal!$Q$4:$Q$15</definedName>
    <definedName name="AboveLeesFerryLocal_1997">AboveLeesFerryLocal!$R$4:$R$15</definedName>
    <definedName name="AboveLeesFerryLocal_1998">AboveLeesFerryLocal!$S$4:$S$15</definedName>
    <definedName name="AboveLeesFerryLocal_1999">AboveLeesFerryLocal!$T$4:$T$15</definedName>
    <definedName name="AboveLeesFerryLocal_2000">AboveLeesFerryLocal!$U$4:$U$15</definedName>
    <definedName name="AboveLeesFerryLocal_2001">AboveLeesFerryLocal!$V$4:$V$15</definedName>
    <definedName name="AboveLeesFerryLocal_2002">AboveLeesFerryLocal!$W$4:$W$15</definedName>
    <definedName name="AboveLeesFerryLocal_2003">AboveLeesFerryLocal!$X$4:$X$15</definedName>
    <definedName name="AboveLeesFerryLocal_2004">AboveLeesFerryLocal!$Y$4:$Y$15</definedName>
    <definedName name="AboveLeesFerryLocal_2005">AboveLeesFerryLocal!$Z$4:$Z$15</definedName>
    <definedName name="AboveLeesFerryLocal_2006">AboveLeesFerryLocal!$AA$4:$AA$15</definedName>
    <definedName name="AboveLeesFerryLocal_2007">AboveLeesFerryLocal!$AB$4:$AB$15</definedName>
    <definedName name="AboveLeesFerryLocal_2008">AboveLeesFerryLocal!$AC$4:$AC$15</definedName>
    <definedName name="AboveLeesFerryLocal_2009">AboveLeesFerryLocal!$AD$4:$AD$15</definedName>
    <definedName name="AboveLeesFerryLocal_2010">AboveLeesFerryLocal!$AE$4:$AE$15</definedName>
    <definedName name="AboveLeesFerryLocal_2011">AboveLeesFerryLocal!$AF$4:$AF$15</definedName>
    <definedName name="AboveLeesFerryLocal_2012">AboveLeesFerryLocal!$AG$4:$AG$15</definedName>
    <definedName name="AboveLeesFerryLocal_2013">AboveLeesFerryLocal!$AH$4:$AH$15</definedName>
    <definedName name="AboveLeesFerryLocal_2014">AboveLeesFerryLocal!$AI$4:$AI$15</definedName>
    <definedName name="AboveLeesFerryLocal_2015">AboveLeesFerryLocal!$AJ$4:$AJ$15</definedName>
    <definedName name="AboveLeesFerryLocal_2016">AboveLeesFerryLocal!$AK$4:$AK$15</definedName>
    <definedName name="AboveLeesFerryLocal_2017">AboveLeesFerryLocal!$AL$4:$AL$15</definedName>
    <definedName name="AboveLeesFerryLocal_2018">AboveLeesFerryLocal!$AM$4:$AM$15</definedName>
    <definedName name="AboveLeesFerryLocal_2019">AboveLeesFerryLocal!$AN$4:$AN$15</definedName>
    <definedName name="AboveLeesFerryLocal_2020">AboveLeesFerryLocal!$AO$4:$AO$15</definedName>
    <definedName name="AboveLeesFerryLocal_2021">AboveLeesFerryLocal!$AP$4:$AP$15</definedName>
    <definedName name="AboveLeesFerryLocal_Month">AboveLeesFerryLocal!$A$4:$A$15</definedName>
    <definedName name="AboveMeadLocal_1981">PowelltoMeadGainsGC!$B$4:$B$15</definedName>
    <definedName name="AboveMeadLocal_1982">PowelltoMeadGainsGC!$C$4:$C$15</definedName>
    <definedName name="AboveMeadLocal_1983">PowelltoMeadGainsGC!$D$4:$D$15</definedName>
    <definedName name="AboveMeadLocal_1984">PowelltoMeadGainsGC!$E$4:$E$15</definedName>
    <definedName name="AboveMeadLocal_1985">PowelltoMeadGainsGC!$F$4:$F$15</definedName>
    <definedName name="AboveMeadLocal_1986">PowelltoMeadGainsGC!$G$4:$G$15</definedName>
    <definedName name="AboveMeadLocal_1987">PowelltoMeadGainsGC!$H$4:$H$15</definedName>
    <definedName name="AboveMeadLocal_1988">PowelltoMeadGainsGC!$I$4:$I$15</definedName>
    <definedName name="AboveMeadLocal_1989">PowelltoMeadGainsGC!$J$4:$J$15</definedName>
    <definedName name="AboveMeadLocal_1990">PowelltoMeadGainsGC!$K$4:$K$15</definedName>
    <definedName name="AboveMeadLocal_1991">PowelltoMeadGainsGC!$L$4:$L$15</definedName>
    <definedName name="AboveMeadLocal_1992">PowelltoMeadGainsGC!$M$4:$M$15</definedName>
    <definedName name="AboveMeadLocal_1993">PowelltoMeadGainsGC!$N$4:$N$15</definedName>
    <definedName name="AboveMeadLocal_1994">PowelltoMeadGainsGC!$O$4:$O$15</definedName>
    <definedName name="AboveMeadLocal_1995">PowelltoMeadGainsGC!$P$4:$P$15</definedName>
    <definedName name="AboveMeadLocal_1996">PowelltoMeadGainsGC!$Q$4:$Q$15</definedName>
    <definedName name="AboveMeadLocal_1997">PowelltoMeadGainsGC!$R$4:$R$15</definedName>
    <definedName name="AboveMeadLocal_1998">PowelltoMeadGainsGC!$S$4:$S$15</definedName>
    <definedName name="AboveMeadLocal_1999">PowelltoMeadGainsGC!$T$4:$T$15</definedName>
    <definedName name="AboveMeadLocal_2000">PowelltoMeadGainsGC!$U$4:$U$15</definedName>
    <definedName name="AboveMeadLocal_2001">PowelltoMeadGainsGC!$V$4:$V$15</definedName>
    <definedName name="AboveMeadLocal_2002">PowelltoMeadGainsGC!$W$4:$W$15</definedName>
    <definedName name="AboveMeadLocal_2003">PowelltoMeadGainsGC!$X$4:$X$15</definedName>
    <definedName name="AboveMeadLocal_2004">PowelltoMeadGainsGC!$Y$4:$Y$15</definedName>
    <definedName name="AboveMeadLocal_2005">PowelltoMeadGainsGC!$Z$4:$Z$15</definedName>
    <definedName name="AboveMeadLocal_2006">PowelltoMeadGainsGC!$AA$4:$AA$15</definedName>
    <definedName name="AboveMeadLocal_2007">PowelltoMeadGainsGC!$AB$4:$AB$15</definedName>
    <definedName name="AboveMeadLocal_2008">PowelltoMeadGainsGC!$AC$4:$AC$15</definedName>
    <definedName name="AboveMeadLocal_2009">PowelltoMeadGainsGC!$AD$4:$AD$15</definedName>
    <definedName name="AboveMeadLocal_2010">PowelltoMeadGainsGC!$AE$4:$AE$15</definedName>
    <definedName name="AboveMeadLocal_2011">PowelltoMeadGainsGC!$AF$4:$AF$15</definedName>
    <definedName name="AboveMeadLocal_2012">PowelltoMeadGainsGC!$AG$4:$AG$15</definedName>
    <definedName name="AboveMeadLocal_2013">PowelltoMeadGainsGC!$AH$4:$AH$15</definedName>
    <definedName name="AboveMeadLocal_2014">PowelltoMeadGainsGC!$AI$4:$AI$15</definedName>
    <definedName name="AboveMeadLocal_2015">PowelltoMeadGainsGC!$AJ$4:$AJ$15</definedName>
    <definedName name="AboveMeadLocal_2016">PowelltoMeadGainsGC!$AK$4:$AK$15</definedName>
    <definedName name="AboveMeadLocal_2017">PowelltoMeadGainsGC!$AL$4:$AL$15</definedName>
    <definedName name="AboveMeadLocal_2018">PowelltoMeadGainsGC!$AM$4:$AM$15</definedName>
    <definedName name="AboveMeadLocal_2019">PowelltoMeadGainsGC!$AN$4:$AN$15</definedName>
    <definedName name="AboveMeadLocal_2020">PowelltoMeadGainsGC!$AO$4:$AO$15</definedName>
    <definedName name="AboveMeadLocal_2021">PowelltoMeadGainsGC!$AP$4:$AP$15</definedName>
    <definedName name="AnimasMax">HDBQueries!$L$49</definedName>
    <definedName name="AnimasMin">HDBQueries!$L$13</definedName>
    <definedName name="AnimasMost">HDBQueries!$L$85</definedName>
    <definedName name="ARFN5_IN_1981">AnimasRiverTotalOutflow!$E$4:$E$80</definedName>
    <definedName name="ARFN5_IN_1982">AnimasRiverTotalOutflow!$F$4:$F$80</definedName>
    <definedName name="ARFN5_IN_1983">AnimasRiverTotalOutflow!$G$4:$G$80</definedName>
    <definedName name="ARFN5_IN_1984">AnimasRiverTotalOutflow!$H$4:$H$80</definedName>
    <definedName name="ARFN5_IN_1985">AnimasRiverTotalOutflow!$I$4:$I$80</definedName>
    <definedName name="ARFN5_IN_1986">AnimasRiverTotalOutflow!$J$4:$J$80</definedName>
    <definedName name="ARFN5_IN_1987">AnimasRiverTotalOutflow!$K$4:$K$80</definedName>
    <definedName name="ARFN5_IN_1988">AnimasRiverTotalOutflow!$L$4:$L$80</definedName>
    <definedName name="ARFN5_IN_1989">AnimasRiverTotalOutflow!$M$4:$M$80</definedName>
    <definedName name="ARFN5_IN_1990">AnimasRiverTotalOutflow!$N$4:$N$80</definedName>
    <definedName name="ARFN5_IN_1991">AnimasRiverTotalOutflow!$O$4:$O$80</definedName>
    <definedName name="ARFN5_IN_1992">AnimasRiverTotalOutflow!$P$4:$P$80</definedName>
    <definedName name="ARFN5_IN_1993">AnimasRiverTotalOutflow!$Q$4:$Q$80</definedName>
    <definedName name="ARFN5_IN_1994">AnimasRiverTotalOutflow!$R$4:$R$80</definedName>
    <definedName name="ARFN5_IN_1995">AnimasRiverTotalOutflow!$S$4:$S$80</definedName>
    <definedName name="ARFN5_IN_1996">AnimasRiverTotalOutflow!$T$4:$T$80</definedName>
    <definedName name="ARFN5_IN_1997">AnimasRiverTotalOutflow!$U$4:$U$80</definedName>
    <definedName name="ARFN5_IN_1998">AnimasRiverTotalOutflow!$V$4:$V$80</definedName>
    <definedName name="ARFN5_IN_1999">AnimasRiverTotalOutflow!$W$4:$W$80</definedName>
    <definedName name="ARFN5_IN_2000">AnimasRiverTotalOutflow!$X$4:$X$80</definedName>
    <definedName name="ARFN5_IN_2001">AnimasRiverTotalOutflow!$Y$4:$Y$80</definedName>
    <definedName name="ARFN5_IN_2002">AnimasRiverTotalOutflow!$Z$4:$Z$80</definedName>
    <definedName name="ARFN5_IN_2003">AnimasRiverTotalOutflow!$AA$4:$AA$80</definedName>
    <definedName name="ARFN5_IN_2004">AnimasRiverTotalOutflow!$AB$4:$AB$80</definedName>
    <definedName name="ARFN5_IN_2005">AnimasRiverTotalOutflow!$AC$4:$AC$80</definedName>
    <definedName name="ARFN5_IN_2006">AnimasRiverTotalOutflow!$AD$4:$AD$80</definedName>
    <definedName name="ARFN5_IN_2007">AnimasRiverTotalOutflow!$AE$4:$AE$80</definedName>
    <definedName name="ARFN5_IN_2008">AnimasRiverTotalOutflow!$AF$4:$AF$80</definedName>
    <definedName name="ARFN5_IN_2009">AnimasRiverTotalOutflow!$AG$4:$AG$80</definedName>
    <definedName name="ARFN5_IN_2010">AnimasRiverTotalOutflow!$AH$4:$AH$80</definedName>
    <definedName name="ARFN5_IN_2011">AnimasRiverTotalOutflow!$AI$4:$AI$80</definedName>
    <definedName name="ARFN5_IN_2012">AnimasRiverTotalOutflow!$AJ$4:$AJ$80</definedName>
    <definedName name="ARFN5_IN_2013">AnimasRiverTotalOutflow!$AK$4:$AK$80</definedName>
    <definedName name="ARFN5_IN_2014">AnimasRiverTotalOutflow!$AL$4:$AL$80</definedName>
    <definedName name="ARFN5_IN_2015">AnimasRiverTotalOutflow!$AM$4:$AM$80</definedName>
    <definedName name="ARFN5_IN_2016">AnimasRiverTotalOutflow!$AN$4:$AN$80</definedName>
    <definedName name="ARFN5_IN_2017">AnimasRiverTotalOutflow!$AO$4:$AO$80</definedName>
    <definedName name="ARFN5_IN_2018">AnimasRiverTotalOutflow!$AP$4:$AP$80</definedName>
    <definedName name="ARFN5_IN_2019">AnimasRiverTotalOutflow!$AQ$4:$AQ$80</definedName>
    <definedName name="ARFN5_IN_2020">AnimasRiverTotalOutflow!$AR$4:$AR$80</definedName>
    <definedName name="ARFN5_IN_2021">AnimasRiverTotalOutflow!$AS$4:$AS$80</definedName>
    <definedName name="ARFN5_IN_2022">AnimasRiverTotalOutflow!$AT$4:$AT$80</definedName>
    <definedName name="ARFN5_IN_2023">AnimasRiverTotalOutflow!$AU$4:$AU$80</definedName>
    <definedName name="ARFN5_IN_2024">AnimasRiverTotalOutflow!$AV$4:$AV$80</definedName>
    <definedName name="ARFN5_IN_2025">AnimasRiverTotalOutflow!$AW$4:$AW$80</definedName>
    <definedName name="ARFN5_IN_2026">AnimasRiverTotalOutflow!$AX$4:$AX$80</definedName>
    <definedName name="ARFN5_IN_2027">AnimasRiverTotalOutflow!$AY$4:$AY$80</definedName>
    <definedName name="ARFN5_IN_2028">AnimasRiverTotalOutflow!$AZ$4:$AZ$80</definedName>
    <definedName name="ARFN5_IN_2029">AnimasRiverTotalOutflow!$BA$4:$BA$80</definedName>
    <definedName name="ARFN5_IN_Max">AnimasRiverTotalOutflow!$C$4:$C$80</definedName>
    <definedName name="ARFN5_IN_Min">AnimasRiverTotalOutflow!$B$4:$B$80</definedName>
    <definedName name="ARFN5_IN_Most">AnimasRiverTotalOutflow!$D$4:$D$80</definedName>
    <definedName name="ARFN5_IN_TIME">AnimasRiverTotalOutflow!$A$4:$A$80</definedName>
    <definedName name="BlueMesaMax">HDBQueries!$B$49</definedName>
    <definedName name="BlueMesaMin">HDBQueries!$B$13</definedName>
    <definedName name="BlueMesaMost">HDBQueries!$B$85</definedName>
    <definedName name="BlwImpGainsAbvDavis">GainsAboveDavis!$A$4:$A$71</definedName>
    <definedName name="BMDC2.espmvol" localSheetId="21">TempForecast!$A$4:$AJ$64</definedName>
    <definedName name="BMDC2.espmvol_10" localSheetId="21">TempForecast!$A$4:$AJ$64</definedName>
    <definedName name="BMDC2.espmvol_11" localSheetId="21">TempForecast!$A$4:$AJ$64</definedName>
    <definedName name="BMDC2.espmvol_12" localSheetId="21">TempForecast!$A$4:$AJ$64</definedName>
    <definedName name="BMDC2.espmvol_13" localSheetId="21">TempForecast!$A$4:$AJ$64</definedName>
    <definedName name="BMDC2.espmvol_14" localSheetId="21">TempForecast!$A$4:$AJ$64</definedName>
    <definedName name="BMDC2.espmvol_15" localSheetId="21">TempForecast!$A$4:$AJ$64</definedName>
    <definedName name="BMDC2.espmvol_16" localSheetId="21">TempForecast!$A$4:$AJ$64</definedName>
    <definedName name="BMDC2.espmvol_17" localSheetId="21">TempForecast!$A$4:$AJ$64</definedName>
    <definedName name="BMDC2.espmvol_18" localSheetId="21">TempForecast!$A$4:$AJ$64</definedName>
    <definedName name="BMDC2.espmvol_19" localSheetId="21">TempForecast!$A$4:$AJ$64</definedName>
    <definedName name="BMDC2.espmvol_2" localSheetId="21">TempForecast!$A$4:$AE$64</definedName>
    <definedName name="BMDC2.espmvol_20" localSheetId="21">TempForecast!$A$4:$AJ$64</definedName>
    <definedName name="BMDC2.espmvol_21" localSheetId="21">TempForecast!$A$4:$AJ$64</definedName>
    <definedName name="BMDC2.espmvol_22" localSheetId="21">TempForecast!$A$4:$AJ$64</definedName>
    <definedName name="BMDC2.espmvol_23" localSheetId="21">TempForecast!$A$4:$AJ$64</definedName>
    <definedName name="BMDC2.espmvol_24" localSheetId="21">TempForecast!$A$4:$AJ$64</definedName>
    <definedName name="BMDC2.espmvol_25" localSheetId="21">TempForecast!$A$4:$AJ$64</definedName>
    <definedName name="BMDC2.espmvol_26" localSheetId="21">TempForecast!$A$4:$AJ$64</definedName>
    <definedName name="BMDC2.espmvol_27" localSheetId="21">TempForecast!$A$4:$AJ$64</definedName>
    <definedName name="BMDC2.espmvol_28" localSheetId="21">TempForecast!$A$4:$AJ$64</definedName>
    <definedName name="BMDC2.espmvol_29" localSheetId="21">TempForecast!$A$4:$AJ$64</definedName>
    <definedName name="BMDC2.espmvol_3" localSheetId="21">TempForecast!$A$4:$AJ$64</definedName>
    <definedName name="BMDC2.espmvol_30" localSheetId="21">TempForecast!$A$4:$AJ$64</definedName>
    <definedName name="BMDC2.espmvol_31" localSheetId="21">TempForecast!$A$4:$AJ$64</definedName>
    <definedName name="BMDC2.espmvol_32" localSheetId="21">TempForecast!$A$4:$AJ$64</definedName>
    <definedName name="BMDC2.espmvol_33" localSheetId="21">TempForecast!$A$4:$AJ$64</definedName>
    <definedName name="BMDC2.espmvol_34" localSheetId="21">TempForecast!$A$4:$AJ$64</definedName>
    <definedName name="BMDC2.espmvol_35" localSheetId="21">TempForecast!$A$4:$AJ$64</definedName>
    <definedName name="BMDC2.espmvol_36" localSheetId="21">TempForecast!$A$4:$AJ$64</definedName>
    <definedName name="BMDC2.espmvol_37" localSheetId="21">TempForecast!$A$4:$AJ$64</definedName>
    <definedName name="BMDC2.espmvol_38" localSheetId="21">TempForecast!$A$4:$AJ$64</definedName>
    <definedName name="BMDC2.espmvol_39" localSheetId="21">TempForecast!$A$4:$AJ$64</definedName>
    <definedName name="BMDC2.espmvol_4" localSheetId="21">TempForecast!$A$4:$AJ$64</definedName>
    <definedName name="BMDC2.espmvol_40" localSheetId="21">TempForecast!$A$4:$AJ$64</definedName>
    <definedName name="BMDC2.espmvol_41" localSheetId="21">TempForecast!$A$4:$AJ$64</definedName>
    <definedName name="BMDC2.espmvol_42" localSheetId="21">TempForecast!$A$4:$AJ$64</definedName>
    <definedName name="BMDC2.espmvol_43" localSheetId="21">TempForecast!$A$4:$AJ$64</definedName>
    <definedName name="BMDC2.espmvol_44" localSheetId="21">TempForecast!$A$4:$AJ$64</definedName>
    <definedName name="BMDC2.espmvol_45" localSheetId="21">TempForecast!$A$4:$AJ$64</definedName>
    <definedName name="BMDC2.espmvol_46" localSheetId="21">TempForecast!$A$4:$AJ$64</definedName>
    <definedName name="BMDC2.espmvol_47" localSheetId="21">TempForecast!$A$4:$AJ$64</definedName>
    <definedName name="BMDC2.espmvol_48" localSheetId="21">TempForecast!$A$4:$AJ$64</definedName>
    <definedName name="BMDC2.espmvol_49" localSheetId="21">TempForecast!$A$4:$AJ$64</definedName>
    <definedName name="BMDC2.espmvol_5" localSheetId="21">TempForecast!$A$4:$AJ$64</definedName>
    <definedName name="BMDC2.espmvol_50" localSheetId="21">TempForecast!$A$4:$AJ$64</definedName>
    <definedName name="BMDC2.espmvol_51" localSheetId="21">TempForecast!$A$4:$AJ$64</definedName>
    <definedName name="BMDC2.espmvol_52" localSheetId="21">TempForecast!$A$4:$AJ$64</definedName>
    <definedName name="BMDC2.espmvol_53" localSheetId="21">TempForecast!$A$4:$AJ$64</definedName>
    <definedName name="BMDC2.espmvol_54" localSheetId="21">TempForecast!$A$4:$AJ$64</definedName>
    <definedName name="BMDC2.espmvol_55" localSheetId="21">TempForecast!$A$4:$AJ$64</definedName>
    <definedName name="BMDC2.espmvol_56" localSheetId="21">TempForecast!$A$4:$AJ$64</definedName>
    <definedName name="BMDC2.espmvol_57" localSheetId="21">TempForecast!$A$4:$AJ$64</definedName>
    <definedName name="BMDC2.espmvol_6" localSheetId="21">TempForecast!$A$4:$AJ$64</definedName>
    <definedName name="BMDC2.espmvol_7" localSheetId="21">TempForecast!$A$4:$AJ$64</definedName>
    <definedName name="BMDC2.espmvol_8" localSheetId="21">TempForecast!$A$4:$AJ$64</definedName>
    <definedName name="BMDC2.espmvol_9" localSheetId="21">TempForecast!$A$4:$AJ$64</definedName>
    <definedName name="BMESA_1981">BlueMesaInflow.Unregulated!$E$4:$E$80</definedName>
    <definedName name="BMESA_IN_1981">BlueMesaInflow.Unregulated!$E$4:$E$80</definedName>
    <definedName name="BMESA_IN_1982">BlueMesaInflow.Unregulated!$F$4:$F$80</definedName>
    <definedName name="BMESA_IN_1983">BlueMesaInflow.Unregulated!$G$4:$G$80</definedName>
    <definedName name="BMESA_IN_1984">BlueMesaInflow.Unregulated!$H$4:$H$80</definedName>
    <definedName name="BMESA_IN_1985">BlueMesaInflow.Unregulated!$I$4:$I$80</definedName>
    <definedName name="BMESA_IN_1986">BlueMesaInflow.Unregulated!$J$4:$J$80</definedName>
    <definedName name="BMESA_IN_1987">BlueMesaInflow.Unregulated!$K$4:$K$80</definedName>
    <definedName name="BMESA_IN_1988">BlueMesaInflow.Unregulated!$L$4:$L$80</definedName>
    <definedName name="BMESA_IN_1989">BlueMesaInflow.Unregulated!$M$4:$M$80</definedName>
    <definedName name="BMESA_IN_1990">BlueMesaInflow.Unregulated!$N$4:$N$80</definedName>
    <definedName name="BMESA_IN_1991">BlueMesaInflow.Unregulated!$O$4:$O$80</definedName>
    <definedName name="BMESA_IN_1992">BlueMesaInflow.Unregulated!$P$4:$P$80</definedName>
    <definedName name="BMESA_IN_1993">BlueMesaInflow.Unregulated!$Q$4:$Q$80</definedName>
    <definedName name="BMESA_IN_1994">BlueMesaInflow.Unregulated!$R$4:$R$80</definedName>
    <definedName name="BMESA_IN_1995">BlueMesaInflow.Unregulated!$S$4:$S$80</definedName>
    <definedName name="BMESA_IN_1996">BlueMesaInflow.Unregulated!$T$4:$T$80</definedName>
    <definedName name="BMESA_IN_1997">BlueMesaInflow.Unregulated!$U$4:$U$80</definedName>
    <definedName name="BMESA_IN_1998">BlueMesaInflow.Unregulated!$V$4:$V$80</definedName>
    <definedName name="BMESA_IN_1999">BlueMesaInflow.Unregulated!$W$4:$W$80</definedName>
    <definedName name="BMESA_IN_2000">BlueMesaInflow.Unregulated!$X$4:$X$80</definedName>
    <definedName name="BMESA_IN_2001">BlueMesaInflow.Unregulated!$Y$4:$Y$80</definedName>
    <definedName name="BMESA_IN_2002">BlueMesaInflow.Unregulated!$Z$4:$Z$80</definedName>
    <definedName name="BMESA_IN_2003">BlueMesaInflow.Unregulated!$AA$4:$AA$80</definedName>
    <definedName name="BMESA_IN_2004">BlueMesaInflow.Unregulated!$AB$4:$AB$80</definedName>
    <definedName name="BMESA_IN_2005">BlueMesaInflow.Unregulated!$AC$4:$AC$80</definedName>
    <definedName name="BMESA_IN_2006">BlueMesaInflow.Unregulated!$AD$4:$AD$80</definedName>
    <definedName name="BMESA_IN_2007">BlueMesaInflow.Unregulated!$AE$4:$AE$80</definedName>
    <definedName name="BMESA_IN_2008">BlueMesaInflow.Unregulated!$AF$4:$AF$80</definedName>
    <definedName name="BMESA_IN_2009">BlueMesaInflow.Unregulated!$AG$4:$AG$80</definedName>
    <definedName name="BMESA_IN_2010">BlueMesaInflow.Unregulated!$AH$4:$AH$80</definedName>
    <definedName name="BMESA_IN_2011">BlueMesaInflow.Unregulated!$AI$4:$AI$80</definedName>
    <definedName name="BMESA_IN_2012">BlueMesaInflow.Unregulated!$AJ$4:$AJ$80</definedName>
    <definedName name="BMESA_IN_2013">BlueMesaInflow.Unregulated!$AK$4:$AK$80</definedName>
    <definedName name="BMESA_IN_2014">BlueMesaInflow.Unregulated!$AL$4:$AL$80</definedName>
    <definedName name="BMESA_IN_2015">BlueMesaInflow.Unregulated!$AM$4:$AM$80</definedName>
    <definedName name="BMESA_IN_2016">BlueMesaInflow.Unregulated!$AN$4:$AN$80</definedName>
    <definedName name="BMESA_IN_2017">BlueMesaInflow.Unregulated!$AO$4:$AO$80</definedName>
    <definedName name="BMESA_IN_2018">BlueMesaInflow.Unregulated!$AP$4:$AP$80</definedName>
    <definedName name="BMESA_IN_2019">BlueMesaInflow.Unregulated!$AQ$4:$AQ$80</definedName>
    <definedName name="BMESA_IN_2020">BlueMesaInflow.Unregulated!$AR$4:$AR$80</definedName>
    <definedName name="BMESA_IN_2021">BlueMesaInflow.Unregulated!$AS$4:$AS$80</definedName>
    <definedName name="BMESA_IN_2022">BlueMesaInflow.Unregulated!$AT$4:$AT$80</definedName>
    <definedName name="BMESA_IN_2023">BlueMesaInflow.Unregulated!$AU$4:$AU$80</definedName>
    <definedName name="BMESA_IN_2024">BlueMesaInflow.Unregulated!$AV$4:$AV$80</definedName>
    <definedName name="BMESA_IN_2025">BlueMesaInflow.Unregulated!$AW$4:$AW$80</definedName>
    <definedName name="BMESA_IN_2026">BlueMesaInflow.Unregulated!$AX$4:$AX$80</definedName>
    <definedName name="BMESA_IN_2027">BlueMesaInflow.Unregulated!$AY$4:$AY$80</definedName>
    <definedName name="BMESA_IN_2028">BlueMesaInflow.Unregulated!$AZ$4:$AZ$80</definedName>
    <definedName name="BMESA_IN_2029">BlueMesaInflow.Unregulated!$BA$4:$BA$80</definedName>
    <definedName name="BMESA_IN_Max">BlueMesaInflow.Unregulated!$C$4:$C$80</definedName>
    <definedName name="BMESA_IN_Min">BlueMesaInflow.Unregulated!$B$4:$B$80</definedName>
    <definedName name="BMESA_IN_Most">BlueMesaInflow.Unregulated!$D$4:$D$80</definedName>
    <definedName name="BMESA_IN_TIME">BlueMesaInflow.Unregulated!$A$4:$A$80</definedName>
    <definedName name="CLSC2.espmvol" localSheetId="21">TempForecast!$A$4:$AJ$64</definedName>
    <definedName name="CLSC2.espmvol_10" localSheetId="21">TempForecast!$A$4:$AJ$64</definedName>
    <definedName name="CLSC2.espmvol_11" localSheetId="21">TempForecast!$A$4:$AJ$64</definedName>
    <definedName name="CLSC2.espmvol_12" localSheetId="21">TempForecast!$A$4:$AJ$64</definedName>
    <definedName name="CLSC2.espmvol_13" localSheetId="21">TempForecast!$A$4:$AJ$64</definedName>
    <definedName name="CLSC2.espmvol_14" localSheetId="21">TempForecast!$A$4:$AJ$64</definedName>
    <definedName name="CLSC2.espmvol_15" localSheetId="21">TempForecast!$A$4:$AJ$64</definedName>
    <definedName name="CLSC2.espmvol_16" localSheetId="21">TempForecast!$A$4:$AJ$64</definedName>
    <definedName name="CLSC2.espmvol_17" localSheetId="21">TempForecast!$A$4:$AJ$64</definedName>
    <definedName name="CLSC2.espmvol_18" localSheetId="21">TempForecast!$A$4:$AJ$64</definedName>
    <definedName name="CLSC2.espmvol_19" localSheetId="21">TempForecast!$A$4:$AJ$64</definedName>
    <definedName name="CLSC2.espmvol_2" localSheetId="21">TempForecast!$A$4:$AE$64</definedName>
    <definedName name="CLSC2.espmvol_20" localSheetId="21">TempForecast!$A$4:$AJ$64</definedName>
    <definedName name="CLSC2.espmvol_21" localSheetId="21">TempForecast!$A$4:$AJ$64</definedName>
    <definedName name="CLSC2.espmvol_22" localSheetId="21">TempForecast!$A$4:$AJ$64</definedName>
    <definedName name="CLSC2.espmvol_23" localSheetId="21">TempForecast!$A$4:$AJ$64</definedName>
    <definedName name="CLSC2.espmvol_24" localSheetId="21">TempForecast!$A$4:$AJ$64</definedName>
    <definedName name="CLSC2.espmvol_25" localSheetId="21">TempForecast!$A$4:$AJ$64</definedName>
    <definedName name="CLSC2.espmvol_26" localSheetId="21">TempForecast!$A$4:$AJ$64</definedName>
    <definedName name="CLSC2.espmvol_27" localSheetId="21">TempForecast!$A$4:$AJ$64</definedName>
    <definedName name="CLSC2.espmvol_28" localSheetId="21">TempForecast!$A$4:$AJ$64</definedName>
    <definedName name="CLSC2.espmvol_29" localSheetId="21">TempForecast!$A$4:$AJ$64</definedName>
    <definedName name="CLSC2.espmvol_3" localSheetId="21">TempForecast!$A$4:$AJ$64</definedName>
    <definedName name="CLSC2.espmvol_30" localSheetId="21">TempForecast!$A$4:$AJ$64</definedName>
    <definedName name="CLSC2.espmvol_31" localSheetId="21">TempForecast!$A$4:$AJ$64</definedName>
    <definedName name="CLSC2.espmvol_32" localSheetId="21">TempForecast!$A$4:$AJ$64</definedName>
    <definedName name="CLSC2.espmvol_33" localSheetId="21">TempForecast!$A$4:$AJ$64</definedName>
    <definedName name="CLSC2.espmvol_34" localSheetId="21">TempForecast!$A$4:$AJ$64</definedName>
    <definedName name="CLSC2.espmvol_35" localSheetId="21">TempForecast!$A$4:$AJ$64</definedName>
    <definedName name="CLSC2.espmvol_36" localSheetId="21">TempForecast!$A$4:$AJ$64</definedName>
    <definedName name="CLSC2.espmvol_37" localSheetId="21">TempForecast!$A$4:$AJ$64</definedName>
    <definedName name="CLSC2.espmvol_38" localSheetId="21">TempForecast!$A$4:$AJ$64</definedName>
    <definedName name="CLSC2.espmvol_39" localSheetId="21">TempForecast!$A$4:$AJ$64</definedName>
    <definedName name="CLSC2.espmvol_4" localSheetId="21">TempForecast!$A$4:$AJ$64</definedName>
    <definedName name="CLSC2.espmvol_40" localSheetId="21">TempForecast!$A$4:$AJ$64</definedName>
    <definedName name="CLSC2.espmvol_41" localSheetId="21">TempForecast!$A$4:$AJ$64</definedName>
    <definedName name="CLSC2.espmvol_42" localSheetId="21">TempForecast!$A$4:$AJ$64</definedName>
    <definedName name="CLSC2.espmvol_43" localSheetId="21">TempForecast!$A$4:$AJ$64</definedName>
    <definedName name="CLSC2.espmvol_44" localSheetId="21">TempForecast!$A$4:$AJ$64</definedName>
    <definedName name="CLSC2.espmvol_45" localSheetId="21">TempForecast!$A$4:$AJ$64</definedName>
    <definedName name="CLSC2.espmvol_46" localSheetId="21">TempForecast!$A$4:$AJ$64</definedName>
    <definedName name="CLSC2.espmvol_47" localSheetId="21">TempForecast!$A$4:$AJ$64</definedName>
    <definedName name="CLSC2.espmvol_48" localSheetId="21">TempForecast!$A$4:$AJ$64</definedName>
    <definedName name="CLSC2.espmvol_49" localSheetId="21">TempForecast!$A$4:$AJ$64</definedName>
    <definedName name="CLSC2.espmvol_5" localSheetId="21">TempForecast!$A$4:$AJ$64</definedName>
    <definedName name="CLSC2.espmvol_50" localSheetId="21">TempForecast!$A$4:$AJ$64</definedName>
    <definedName name="CLSC2.espmvol_51" localSheetId="21">TempForecast!$A$4:$AJ$64</definedName>
    <definedName name="CLSC2.espmvol_52" localSheetId="21">TempForecast!$A$4:$AJ$64</definedName>
    <definedName name="CLSC2.espmvol_53" localSheetId="21">TempForecast!$A$4:$AJ$64</definedName>
    <definedName name="CLSC2.espmvol_54" localSheetId="21">TempForecast!$A$4:$AJ$64</definedName>
    <definedName name="CLSC2.espmvol_55" localSheetId="21">TempForecast!$A$4:$AJ$64</definedName>
    <definedName name="CLSC2.espmvol_56" localSheetId="21">TempForecast!$A$4:$AJ$64</definedName>
    <definedName name="CLSC2.espmvol_57" localSheetId="21">TempForecast!$A$4:$AJ$64</definedName>
    <definedName name="CLSC2.espmvol_6" localSheetId="21">TempForecast!$A$4:$AJ$64</definedName>
    <definedName name="CLSC2.espmvol_7" localSheetId="21">TempForecast!$A$4:$AJ$64</definedName>
    <definedName name="CLSC2.espmvol_8" localSheetId="21">TempForecast!$A$4:$AJ$64</definedName>
    <definedName name="CLSC2.espmvol_9" localSheetId="21">TempForecast!$A$4:$AJ$64</definedName>
    <definedName name="COMP_1976">Comparison!$Y$4:$Y$112</definedName>
    <definedName name="COMP_1977">Comparison!$Z$4:$Z$112</definedName>
    <definedName name="COMP_1978">Comparison!$AA$4:$AA$112</definedName>
    <definedName name="COMP_1979">Comparison!$AB$4:$AB$112</definedName>
    <definedName name="COMP_1980">Comparison!$AC$4:$AC$112</definedName>
    <definedName name="COMP_1981">Comparison!$AD$4:$AD$112</definedName>
    <definedName name="COMP_1982">Comparison!$AE$4:$AE$112</definedName>
    <definedName name="COMP_1983">Comparison!$AF$4:$AF$112</definedName>
    <definedName name="COMP_1984">Comparison!$AG$4:$AG$112</definedName>
    <definedName name="CRYST_IN_1981">'CrystalInflow.Unregulated'!$E$4:$E$80</definedName>
    <definedName name="CRYST_IN_1982">'CrystalInflow.Unregulated'!$F$4:$F$80</definedName>
    <definedName name="CRYST_IN_1983">'CrystalInflow.Unregulated'!$G$4:$G$80</definedName>
    <definedName name="CRYST_IN_1984">'CrystalInflow.Unregulated'!$H$4:$H$80</definedName>
    <definedName name="CRYST_IN_1985">'CrystalInflow.Unregulated'!$I$4:$I$80</definedName>
    <definedName name="CRYST_IN_1986">'CrystalInflow.Unregulated'!$J$4:$J$80</definedName>
    <definedName name="CRYST_IN_1987">'CrystalInflow.Unregulated'!$K$4:$K$80</definedName>
    <definedName name="CRYST_IN_1988">'CrystalInflow.Unregulated'!$L$4:$L$80</definedName>
    <definedName name="CRYST_IN_1989">'CrystalInflow.Unregulated'!$M$4:$M$80</definedName>
    <definedName name="CRYST_IN_1990">'CrystalInflow.Unregulated'!$N$4:$N$80</definedName>
    <definedName name="CRYST_IN_1991">'CrystalInflow.Unregulated'!$O$4:$O$80</definedName>
    <definedName name="CRYST_IN_1992">'CrystalInflow.Unregulated'!$P$4:$P$80</definedName>
    <definedName name="CRYST_IN_1993">'CrystalInflow.Unregulated'!$Q$4:$Q$80</definedName>
    <definedName name="CRYST_IN_1994">'CrystalInflow.Unregulated'!$R$4:$R$80</definedName>
    <definedName name="CRYST_IN_1995">'CrystalInflow.Unregulated'!$S$4:$S$80</definedName>
    <definedName name="CRYST_IN_1996">'CrystalInflow.Unregulated'!$T$4:$T$80</definedName>
    <definedName name="CRYST_IN_1997">'CrystalInflow.Unregulated'!$U$4:$U$80</definedName>
    <definedName name="CRYST_IN_1998">'CrystalInflow.Unregulated'!$V$4:$V$80</definedName>
    <definedName name="CRYST_IN_1999">'CrystalInflow.Unregulated'!$W$4:$W$80</definedName>
    <definedName name="CRYST_IN_2000">'CrystalInflow.Unregulated'!$X$4:$X$80</definedName>
    <definedName name="CRYST_IN_2001">'CrystalInflow.Unregulated'!$Y$4:$Y$80</definedName>
    <definedName name="CRYST_IN_2002">'CrystalInflow.Unregulated'!$Z$4:$Z$80</definedName>
    <definedName name="CRYST_IN_2003">'CrystalInflow.Unregulated'!$AA$4:$AA$80</definedName>
    <definedName name="CRYST_IN_2004">'CrystalInflow.Unregulated'!$AB$4:$AB$80</definedName>
    <definedName name="CRYST_IN_2005">'CrystalInflow.Unregulated'!$AC$4:$AC$80</definedName>
    <definedName name="CRYST_IN_2006">'CrystalInflow.Unregulated'!$AD$4:$AD$80</definedName>
    <definedName name="CRYST_IN_2007">'CrystalInflow.Unregulated'!$AE$4:$AE$80</definedName>
    <definedName name="CRYST_IN_2008">'CrystalInflow.Unregulated'!$AF$4:$AF$80</definedName>
    <definedName name="CRYST_IN_2009">'CrystalInflow.Unregulated'!$AG$4:$AG$80</definedName>
    <definedName name="CRYST_IN_2010">'CrystalInflow.Unregulated'!$AH$4:$AH$80</definedName>
    <definedName name="CRYST_IN_2011">'CrystalInflow.Unregulated'!$AI$4:$AI$80</definedName>
    <definedName name="CRYST_IN_2012">'CrystalInflow.Unregulated'!$AJ$4:$AJ$80</definedName>
    <definedName name="CRYST_IN_2013">'CrystalInflow.Unregulated'!$AK$4:$AK$80</definedName>
    <definedName name="CRYST_IN_2014">'CrystalInflow.Unregulated'!$AL$4:$AL$80</definedName>
    <definedName name="CRYST_IN_2015">'CrystalInflow.Unregulated'!$AM$4:$AM$80</definedName>
    <definedName name="CRYST_IN_2016">'CrystalInflow.Unregulated'!$AN$4:$AN$80</definedName>
    <definedName name="CRYST_IN_2017">'CrystalInflow.Unregulated'!$AO$4:$AO$80</definedName>
    <definedName name="CRYST_IN_2018">'CrystalInflow.Unregulated'!$AP$4:$AP$80</definedName>
    <definedName name="CRYST_IN_2019">'CrystalInflow.Unregulated'!$AQ$4:$AQ$80</definedName>
    <definedName name="CRYST_IN_2020">'CrystalInflow.Unregulated'!$AR$4:$AR$80</definedName>
    <definedName name="CRYST_IN_2021">'CrystalInflow.Unregulated'!$AS$4:$AS$80</definedName>
    <definedName name="CRYST_IN_2022">'CrystalInflow.Unregulated'!$AT$4:$AT$80</definedName>
    <definedName name="CRYST_IN_2023">'CrystalInflow.Unregulated'!$AU$4:$AU$80</definedName>
    <definedName name="CRYST_IN_2024">'CrystalInflow.Unregulated'!$AV$4:$AV$80</definedName>
    <definedName name="CRYST_IN_2025">'CrystalInflow.Unregulated'!$AW$4:$AW$80</definedName>
    <definedName name="CRYST_IN_2026">'CrystalInflow.Unregulated'!$AX$4:$AX$80</definedName>
    <definedName name="CRYST_IN_2027">'CrystalInflow.Unregulated'!$AY$4:$AY$80</definedName>
    <definedName name="CRYST_IN_2028">'CrystalInflow.Unregulated'!$AZ$4:$AZ$80</definedName>
    <definedName name="CRYST_IN_2029">'CrystalInflow.Unregulated'!$BA$4:$BA$80</definedName>
    <definedName name="CRYST_IN_Max">'CrystalInflow.Unregulated'!$C$4:$C$80</definedName>
    <definedName name="CRYST_IN_Min">'CrystalInflow.Unregulated'!$B$4:$B$80</definedName>
    <definedName name="CRYST_IN_Most">'CrystalInflow.Unregulated'!$D$4:$D$80</definedName>
    <definedName name="CRYST_IN_TIME">'CrystalInflow.Unregulated'!$A$4:$A$80</definedName>
    <definedName name="CrystalMax">HDBQueries!$C$49</definedName>
    <definedName name="CrystalMin">HDBQueries!$C$13</definedName>
    <definedName name="CrystalMost">HDBQueries!$C$85</definedName>
    <definedName name="DatesMax">HDBQueries!$A$49</definedName>
    <definedName name="DatesMost">HDBQueries!$A$85</definedName>
    <definedName name="DRGC2.espmvol" localSheetId="21">TempForecast!$A$4:$AJ$64</definedName>
    <definedName name="DRGC2.espmvol_10" localSheetId="21">TempForecast!$A$4:$AJ$64</definedName>
    <definedName name="DRGC2.espmvol_11" localSheetId="21">TempForecast!$A$4:$AJ$64</definedName>
    <definedName name="DRGC2.espmvol_12" localSheetId="21">TempForecast!$A$4:$AJ$64</definedName>
    <definedName name="DRGC2.espmvol_13" localSheetId="21">TempForecast!$A$4:$AJ$64</definedName>
    <definedName name="DRGC2.espmvol_14" localSheetId="21">TempForecast!$A$4:$AJ$64</definedName>
    <definedName name="DRGC2.espmvol_15" localSheetId="21">TempForecast!$A$4:$AJ$64</definedName>
    <definedName name="DRGC2.espmvol_16" localSheetId="21">TempForecast!$A$4:$AJ$64</definedName>
    <definedName name="DRGC2.espmvol_17" localSheetId="21">TempForecast!$A$4:$AJ$64</definedName>
    <definedName name="DRGC2.espmvol_18" localSheetId="21">TempForecast!$A$4:$AJ$64</definedName>
    <definedName name="DRGC2.espmvol_19" localSheetId="21">TempForecast!$A$4:$AJ$64</definedName>
    <definedName name="DRGC2.espmvol_2" localSheetId="21">TempForecast!$A$4:$AE$64</definedName>
    <definedName name="DRGC2.espmvol_20" localSheetId="21">TempForecast!$A$4:$AJ$64</definedName>
    <definedName name="DRGC2.espmvol_21" localSheetId="21">TempForecast!$A$4:$AJ$64</definedName>
    <definedName name="DRGC2.espmvol_22" localSheetId="21">TempForecast!$A$4:$AJ$64</definedName>
    <definedName name="DRGC2.espmvol_23" localSheetId="21">TempForecast!$A$4:$AJ$64</definedName>
    <definedName name="DRGC2.espmvol_24" localSheetId="21">TempForecast!$A$4:$AJ$64</definedName>
    <definedName name="DRGC2.espmvol_25" localSheetId="21">TempForecast!$A$4:$AJ$64</definedName>
    <definedName name="DRGC2.espmvol_26" localSheetId="21">TempForecast!$A$4:$AJ$64</definedName>
    <definedName name="DRGC2.espmvol_27" localSheetId="21">TempForecast!$A$4:$AJ$64</definedName>
    <definedName name="DRGC2.espmvol_28" localSheetId="21">TempForecast!$A$4:$AJ$64</definedName>
    <definedName name="DRGC2.espmvol_29" localSheetId="21">TempForecast!$A$4:$AJ$64</definedName>
    <definedName name="DRGC2.espmvol_3" localSheetId="21">TempForecast!$A$4:$AJ$64</definedName>
    <definedName name="DRGC2.espmvol_30" localSheetId="21">TempForecast!$A$4:$AJ$64</definedName>
    <definedName name="DRGC2.espmvol_31" localSheetId="21">TempForecast!$A$4:$AJ$64</definedName>
    <definedName name="DRGC2.espmvol_32" localSheetId="21">TempForecast!$A$4:$AJ$64</definedName>
    <definedName name="DRGC2.espmvol_33" localSheetId="21">TempForecast!$A$4:$AJ$64</definedName>
    <definedName name="DRGC2.espmvol_34" localSheetId="21">TempForecast!$A$4:$AJ$64</definedName>
    <definedName name="DRGC2.espmvol_35" localSheetId="21">TempForecast!$A$4:$AJ$64</definedName>
    <definedName name="DRGC2.espmvol_36" localSheetId="21">TempForecast!$A$4:$AJ$64</definedName>
    <definedName name="DRGC2.espmvol_37" localSheetId="21">TempForecast!$A$4:$AJ$64</definedName>
    <definedName name="DRGC2.espmvol_38" localSheetId="21">TempForecast!$A$4:$AJ$64</definedName>
    <definedName name="DRGC2.espmvol_39" localSheetId="21">TempForecast!$A$4:$AJ$64</definedName>
    <definedName name="DRGC2.espmvol_4" localSheetId="21">TempForecast!$A$4:$AJ$64</definedName>
    <definedName name="DRGC2.espmvol_40" localSheetId="21">TempForecast!$A$4:$AJ$64</definedName>
    <definedName name="DRGC2.espmvol_41" localSheetId="21">TempForecast!$A$4:$AJ$64</definedName>
    <definedName name="DRGC2.espmvol_42" localSheetId="21">TempForecast!$A$4:$AJ$64</definedName>
    <definedName name="DRGC2.espmvol_43" localSheetId="21">TempForecast!$A$4:$AJ$64</definedName>
    <definedName name="DRGC2.espmvol_44" localSheetId="21">TempForecast!$A$4:$AJ$64</definedName>
    <definedName name="DRGC2.espmvol_45" localSheetId="21">TempForecast!$A$4:$AJ$64</definedName>
    <definedName name="DRGC2.espmvol_46" localSheetId="21">TempForecast!$A$4:$AJ$64</definedName>
    <definedName name="DRGC2.espmvol_47" localSheetId="21">TempForecast!$A$4:$AJ$64</definedName>
    <definedName name="DRGC2.espmvol_48" localSheetId="21">TempForecast!$A$4:$AJ$64</definedName>
    <definedName name="DRGC2.espmvol_49" localSheetId="21">TempForecast!$A$4:$AJ$64</definedName>
    <definedName name="DRGC2.espmvol_5" localSheetId="21">TempForecast!$A$4:$AJ$64</definedName>
    <definedName name="DRGC2.espmvol_50" localSheetId="21">TempForecast!$A$4:$AJ$64</definedName>
    <definedName name="DRGC2.espmvol_51" localSheetId="21">TempForecast!$A$4:$AJ$64</definedName>
    <definedName name="DRGC2.espmvol_52" localSheetId="21">TempForecast!$A$4:$AJ$64</definedName>
    <definedName name="DRGC2.espmvol_53" localSheetId="21">TempForecast!$A$4:$AJ$64</definedName>
    <definedName name="DRGC2.espmvol_54" localSheetId="21">TempForecast!$A$4:$AJ$64</definedName>
    <definedName name="DRGC2.espmvol_55" localSheetId="21">TempForecast!$A$4:$AJ$64</definedName>
    <definedName name="DRGC2.espmvol_56" localSheetId="21">TempForecast!$A$4:$AJ$64</definedName>
    <definedName name="DRGC2.espmvol_57" localSheetId="21">TempForecast!$A$4:$AJ$64</definedName>
    <definedName name="DRGC2.espmvol_6" localSheetId="21">TempForecast!$A$4:$AJ$64</definedName>
    <definedName name="DRGC2.espmvol_7" localSheetId="21">TempForecast!$A$4:$AJ$64</definedName>
    <definedName name="DRGC2.espmvol_8" localSheetId="21">TempForecast!$A$4:$AJ$64</definedName>
    <definedName name="DRGC2.espmvol_9" localSheetId="21">TempForecast!$A$4:$AJ$64</definedName>
    <definedName name="Duration">RunInformation!$L$3:$L$52</definedName>
    <definedName name="DvsToPkr_1981">DvsToPkr!$B$4:$B$15</definedName>
    <definedName name="DvsToPkr_1982">DvsToPkr!$C$4:$C$15</definedName>
    <definedName name="DvsToPkr_1983">DvsToPkr!$D$4:$D$15</definedName>
    <definedName name="DvsToPkr_1984">DvsToPkr!$E$4:$E$15</definedName>
    <definedName name="DvsToPkr_1985">DvsToPkr!$F$4:$F$15</definedName>
    <definedName name="DvsToPkr_1986">DvsToPkr!$G$4:$G$15</definedName>
    <definedName name="DvsToPkr_1987">DvsToPkr!$H$4:$H$15</definedName>
    <definedName name="DvsToPkr_1988">DvsToPkr!$I$4:$I$15</definedName>
    <definedName name="DvsToPkr_1989">DvsToPkr!$J$4:$J$15</definedName>
    <definedName name="DvsToPkr_1990">DvsToPkr!$K$4:$K$15</definedName>
    <definedName name="DvsToPkr_1991">DvsToPkr!$L$4:$L$15</definedName>
    <definedName name="DvsToPkr_1992">DvsToPkr!$M$4:$M$15</definedName>
    <definedName name="DvsToPkr_1993">DvsToPkr!$N$4:$N$15</definedName>
    <definedName name="DvsToPkr_1994">DvsToPkr!$O$4:$O$15</definedName>
    <definedName name="DvsToPkr_1995">DvsToPkr!$P$4:$P$15</definedName>
    <definedName name="DvsToPkr_1996">DvsToPkr!$Q$4:$Q$15</definedName>
    <definedName name="DvsToPkr_1997">DvsToPkr!$R$4:$R$15</definedName>
    <definedName name="DvsToPkr_1998">DvsToPkr!$S$4:$S$15</definedName>
    <definedName name="DvsToPkr_1999">DvsToPkr!$T$4:$T$15</definedName>
    <definedName name="DvsToPkr_2000">DvsToPkr!$U$4:$U$15</definedName>
    <definedName name="DvsToPkr_2001">DvsToPkr!$V$4:$V$15</definedName>
    <definedName name="DvsToPkr_2002">DvsToPkr!$W$4:$W$15</definedName>
    <definedName name="DvsToPkr_2003">DvsToPkr!$X$4:$X$15</definedName>
    <definedName name="DvsToPkr_2004">DvsToPkr!$Y$4:$Y$15</definedName>
    <definedName name="DvsToPkr_2005">DvsToPkr!$Z$4:$Z$15</definedName>
    <definedName name="DvsToPkr_2006">DvsToPkr!$AA$4:$AA$15</definedName>
    <definedName name="DvsToPkr_2007">DvsToPkr!$AB$4:$AB$15</definedName>
    <definedName name="DvsToPkr_2008">DvsToPkr!$AC$4:$AC$15</definedName>
    <definedName name="DvsToPkr_2009">DvsToPkr!$AD$4:$AD$15</definedName>
    <definedName name="DvsToPkr_2010">DvsToPkr!$AE$4:$AE$15</definedName>
    <definedName name="DvsToPkr_2011">DvsToPkr!$AF$4:$AF$15</definedName>
    <definedName name="DvsToPkr_2012">DvsToPkr!$AG$4:$AG$15</definedName>
    <definedName name="DvsToPkr_2013">DvsToPkr!$AH$4:$AH$15</definedName>
    <definedName name="DvsToPkr_2014">DvsToPkr!$AI$4:$AI$15</definedName>
    <definedName name="DvsToPkr_2015">DvsToPkr!$AJ$4:$AJ$15</definedName>
    <definedName name="DvsToPkr_2016">DvsToPkr!$AK$4:$AK$15</definedName>
    <definedName name="DvsToPkr_2017">DvsToPkr!$AL$4:$AL$15</definedName>
    <definedName name="DvsToPkr_2018">DvsToPkr!$AM$4:$AM$15</definedName>
    <definedName name="DvsToPkr_2019">DvsToPkr!$AN$4:$AN$15</definedName>
    <definedName name="DvsToPkr_2020">DvsToPkr!$AO$4:$AO$15</definedName>
    <definedName name="DvsToPkr_2021">DvsToPkr!$AP$4:$AP$15</definedName>
    <definedName name="DvsToPkr_In_1981">GainsAboveParker!$E$4:$E$71</definedName>
    <definedName name="DvsToPkr_In_1982">GainsAboveParker!$F$4:$F$71</definedName>
    <definedName name="DvsToPkr_In_1983">GainsAboveParker!$G$4:$G$71</definedName>
    <definedName name="DvsToPkr_In_1984">GainsAboveParker!$H$4:$H$71</definedName>
    <definedName name="DvsToPkr_In_1985">GainsAboveParker!$I$4:$I$71</definedName>
    <definedName name="DvsToPkr_In_1986">GainsAboveParker!$J$4:$J$71</definedName>
    <definedName name="DvsToPkr_In_1987">GainsAboveParker!$K$4:$K$71</definedName>
    <definedName name="DvsToPkr_In_1988">GainsAboveParker!$L$4:$L$71</definedName>
    <definedName name="DvsToPkr_In_1989">GainsAboveParker!$M$4:$M$71</definedName>
    <definedName name="DvsToPkr_In_1990">GainsAboveParker!$N$4:$N$71</definedName>
    <definedName name="DvsToPkr_In_1991">GainsAboveParker!$O$4:$O$71</definedName>
    <definedName name="DvsToPkr_In_1992">GainsAboveParker!$P$4:$P$71</definedName>
    <definedName name="DvsToPkr_In_1993">GainsAboveParker!$Q$4:$Q$71</definedName>
    <definedName name="DvsToPkr_In_1994">GainsAboveParker!$R$4:$R$71</definedName>
    <definedName name="DvsToPkr_In_1995">GainsAboveParker!$S$4:$S$71</definedName>
    <definedName name="DvsToPkr_In_1996">GainsAboveParker!$T$4:$T$71</definedName>
    <definedName name="DvsToPkr_In_1997">GainsAboveParker!$U$4:$U$71</definedName>
    <definedName name="DvsToPkr_In_1998">GainsAboveParker!$V$4:$V$71</definedName>
    <definedName name="DvsToPkr_In_1999">GainsAboveParker!$W$4:$W$71</definedName>
    <definedName name="DvsToPkr_In_2000">GainsAboveParker!$X$4:$X$71</definedName>
    <definedName name="DvsToPkr_In_2001">GainsAboveParker!$Y$4:$Y$71</definedName>
    <definedName name="DvsToPkr_In_2002">GainsAboveParker!$Z$4:$Z$71</definedName>
    <definedName name="DvsToPkr_In_2003">GainsAboveParker!$AA$4:$AA$71</definedName>
    <definedName name="DvsToPkr_In_2004">GainsAboveParker!$AB$4:$AB$71</definedName>
    <definedName name="DvsToPkr_In_2005">GainsAboveParker!$AC$4:$AC$71</definedName>
    <definedName name="DvsToPkr_In_2006">GainsAboveParker!$AD$4:$AD$71</definedName>
    <definedName name="DvsToPkr_In_2007">GainsAboveParker!$AE$4:$AE$71</definedName>
    <definedName name="DvsToPkr_In_2008">GainsAboveParker!$AF$4:$AF$71</definedName>
    <definedName name="DvsToPkr_In_2009">GainsAboveParker!$AG$4:$AG$71</definedName>
    <definedName name="DvsToPkr_In_2010">GainsAboveParker!$AH$4:$AH$71</definedName>
    <definedName name="DvsToPkr_In_Max">GainsAboveParker!$C$4:$C$71</definedName>
    <definedName name="DvsToPkr_In_Min">GainsAboveParker!$B$4:$B$71</definedName>
    <definedName name="DvsToPkr_In_Most">GainsAboveParker!$D$4:$D$71</definedName>
    <definedName name="DvsToPkr_In_Time">GainsAboveParker!$A$4:$A$71</definedName>
    <definedName name="FGORG_IN_1981">FlamingGorgeInflow.Unregulated!$E$4:$E$80</definedName>
    <definedName name="FGORG_IN_1982">FlamingGorgeInflow.Unregulated!$F$4:$F$80</definedName>
    <definedName name="FGORG_IN_1983">FlamingGorgeInflow.Unregulated!$G$4:$G$80</definedName>
    <definedName name="FGORG_IN_1984">FlamingGorgeInflow.Unregulated!$H$4:$H$80</definedName>
    <definedName name="FGORG_IN_1985">FlamingGorgeInflow.Unregulated!$I$4:$I$80</definedName>
    <definedName name="FGORG_IN_1986">FlamingGorgeInflow.Unregulated!$J$4:$J$80</definedName>
    <definedName name="FGORG_IN_1987">FlamingGorgeInflow.Unregulated!$K$4:$K$80</definedName>
    <definedName name="FGORG_IN_1988">FlamingGorgeInflow.Unregulated!$L$4:$L$80</definedName>
    <definedName name="FGORG_IN_1989">FlamingGorgeInflow.Unregulated!$M$4:$M$80</definedName>
    <definedName name="FGORG_IN_1990">FlamingGorgeInflow.Unregulated!$N$4:$N$80</definedName>
    <definedName name="FGORG_IN_1991">FlamingGorgeInflow.Unregulated!$O$4:$O$80</definedName>
    <definedName name="FGORG_IN_1992">FlamingGorgeInflow.Unregulated!$P$4:$P$80</definedName>
    <definedName name="FGORG_IN_1993">FlamingGorgeInflow.Unregulated!$Q$4:$Q$80</definedName>
    <definedName name="FGORG_IN_1994">FlamingGorgeInflow.Unregulated!$R$4:$R$80</definedName>
    <definedName name="FGORG_IN_1995">FlamingGorgeInflow.Unregulated!$S$4:$S$80</definedName>
    <definedName name="FGORG_IN_1996">FlamingGorgeInflow.Unregulated!$T$4:$T$80</definedName>
    <definedName name="FGORG_IN_1997">FlamingGorgeInflow.Unregulated!$U$4:$U$80</definedName>
    <definedName name="FGORG_IN_1998">FlamingGorgeInflow.Unregulated!$V$4:$V$80</definedName>
    <definedName name="FGORG_IN_1999">FlamingGorgeInflow.Unregulated!$W$4:$W$80</definedName>
    <definedName name="FGORG_IN_2000">FlamingGorgeInflow.Unregulated!$X$4:$X$80</definedName>
    <definedName name="FGORG_IN_2001">FlamingGorgeInflow.Unregulated!$Y$4:$Y$80</definedName>
    <definedName name="FGORG_IN_2002">FlamingGorgeInflow.Unregulated!$Z$4:$Z$80</definedName>
    <definedName name="FGORG_IN_2003">FlamingGorgeInflow.Unregulated!$AA$4:$AA$80</definedName>
    <definedName name="FGORG_IN_2004">FlamingGorgeInflow.Unregulated!$AB$4:$AB$80</definedName>
    <definedName name="FGORG_IN_2005">FlamingGorgeInflow.Unregulated!$AC$4:$AC$80</definedName>
    <definedName name="FGORG_IN_2006">FlamingGorgeInflow.Unregulated!$AD$4:$AD$80</definedName>
    <definedName name="FGORG_IN_2007">FlamingGorgeInflow.Unregulated!$AE$4:$AE$80</definedName>
    <definedName name="FGORG_IN_2008">FlamingGorgeInflow.Unregulated!$AF$4:$AF$80</definedName>
    <definedName name="FGORG_IN_2009">FlamingGorgeInflow.Unregulated!$AG$4:$AG$80</definedName>
    <definedName name="FGORG_IN_2010">FlamingGorgeInflow.Unregulated!$AH$4:$AH$80</definedName>
    <definedName name="FGORG_IN_2011">FlamingGorgeInflow.Unregulated!$AI$4:$AI$80</definedName>
    <definedName name="FGORG_IN_2012">FlamingGorgeInflow.Unregulated!$AJ$4:$AJ$80</definedName>
    <definedName name="FGORG_IN_2013">FlamingGorgeInflow.Unregulated!$AK$4:$AK$80</definedName>
    <definedName name="FGORG_IN_2014">FlamingGorgeInflow.Unregulated!$AL$4:$AL$80</definedName>
    <definedName name="FGORG_IN_2015">FlamingGorgeInflow.Unregulated!$AM$4:$AM$80</definedName>
    <definedName name="FGORG_IN_2016">FlamingGorgeInflow.Unregulated!$AN$4:$AN$80</definedName>
    <definedName name="FGORG_IN_2017">FlamingGorgeInflow.Unregulated!$AO$4:$AO$80</definedName>
    <definedName name="FGORG_IN_2018">FlamingGorgeInflow.Unregulated!$AP$4:$AP$80</definedName>
    <definedName name="FGORG_IN_2019">FlamingGorgeInflow.Unregulated!$AQ$4:$AQ$80</definedName>
    <definedName name="FGORG_IN_2020">FlamingGorgeInflow.Unregulated!$AR$4:$AR$80</definedName>
    <definedName name="FGORG_IN_2021">FlamingGorgeInflow.Unregulated!$AS$4:$AS$80</definedName>
    <definedName name="FGORG_IN_2022">FlamingGorgeInflow.Unregulated!$AT$4:$AT$80</definedName>
    <definedName name="FGORG_IN_2023">FlamingGorgeInflow.Unregulated!$AU$4:$AU$80</definedName>
    <definedName name="FGORG_IN_2024">FlamingGorgeInflow.Unregulated!$AV$4:$AV$80</definedName>
    <definedName name="FGORG_IN_2025">FlamingGorgeInflow.Unregulated!$AW$4:$AW$80</definedName>
    <definedName name="FGORG_IN_2026">FlamingGorgeInflow.Unregulated!$AX$4:$AX$80</definedName>
    <definedName name="FGORG_IN_2027">FlamingGorgeInflow.Unregulated!$AY$4:$AY$80</definedName>
    <definedName name="FGORG_IN_2028">FlamingGorgeInflow.Unregulated!$AZ$4:$AZ$80</definedName>
    <definedName name="FGORG_IN_2029">FlamingGorgeInflow.Unregulated!$BA$4:$BA$80</definedName>
    <definedName name="FGORG_IN_Max">FlamingGorgeInflow.Unregulated!$C$4:$C$80</definedName>
    <definedName name="FGORG_IN_Min">FlamingGorgeInflow.Unregulated!$B$4:$B$80</definedName>
    <definedName name="FGORG_IN_Most">FlamingGorgeInflow.Unregulated!$D$4:$D$80</definedName>
    <definedName name="FGORG_IN_TIME">FlamingGorgeInflow.Unregulated!$A$4:$A$80</definedName>
    <definedName name="FlamingGorgeMax">HDBQueries!$F$49</definedName>
    <definedName name="FlamingGorgeMin">HDBQueries!$F$13</definedName>
    <definedName name="FlamingGorgeMost">HDBQueries!$F$85</definedName>
    <definedName name="FONTE_IN_1981">Fontenelle.Inflow!$E$4:$E$80</definedName>
    <definedName name="FONTE_IN_1982">Fontenelle.Inflow!$F$4:$F$80</definedName>
    <definedName name="FONTE_IN_1983">Fontenelle.Inflow!$G$4:$G$80</definedName>
    <definedName name="FONTE_IN_1984">Fontenelle.Inflow!$H$4:$H$80</definedName>
    <definedName name="FONTE_IN_1985">Fontenelle.Inflow!$I$4:$I$80</definedName>
    <definedName name="FONTE_IN_1986">Fontenelle.Inflow!$J$4:$J$80</definedName>
    <definedName name="FONTE_IN_1987">Fontenelle.Inflow!$K$4:$K$80</definedName>
    <definedName name="FONTE_IN_1988">Fontenelle.Inflow!$L$4:$L$80</definedName>
    <definedName name="FONTE_IN_1989">Fontenelle.Inflow!$M$4:$M$80</definedName>
    <definedName name="FONTE_IN_1990">Fontenelle.Inflow!$N$4:$N$80</definedName>
    <definedName name="FONTE_IN_1991">Fontenelle.Inflow!$O$4:$O$80</definedName>
    <definedName name="FONTE_IN_1992">Fontenelle.Inflow!$P$4:$P$80</definedName>
    <definedName name="FONTE_IN_1993">Fontenelle.Inflow!$Q$4:$Q$80</definedName>
    <definedName name="FONTE_IN_1994">Fontenelle.Inflow!$R$4:$R$80</definedName>
    <definedName name="FONTE_IN_1995">Fontenelle.Inflow!$S$4:$S$80</definedName>
    <definedName name="FONTE_IN_1996">Fontenelle.Inflow!$T$4:$T$80</definedName>
    <definedName name="FONTE_IN_1997">Fontenelle.Inflow!$U$4:$U$80</definedName>
    <definedName name="FONTE_IN_1998">Fontenelle.Inflow!$V$4:$V$80</definedName>
    <definedName name="FONTE_IN_1999">Fontenelle.Inflow!$W$4:$W$80</definedName>
    <definedName name="FONTE_IN_2000">Fontenelle.Inflow!$X$4:$X$80</definedName>
    <definedName name="FONTE_IN_2001">Fontenelle.Inflow!$Y$4:$Y$80</definedName>
    <definedName name="FONTE_IN_2002">Fontenelle.Inflow!$Z$4:$Z$80</definedName>
    <definedName name="FONTE_IN_2003">Fontenelle.Inflow!$AA$4:$AA$80</definedName>
    <definedName name="FONTE_IN_2004">Fontenelle.Inflow!$AB$4:$AB$80</definedName>
    <definedName name="FONTE_IN_2005">Fontenelle.Inflow!$AC$4:$AC$80</definedName>
    <definedName name="FONTE_IN_2006">Fontenelle.Inflow!$AD$4:$AD$80</definedName>
    <definedName name="FONTE_IN_2007">Fontenelle.Inflow!$AE$4:$AE$80</definedName>
    <definedName name="FONTE_IN_2008">Fontenelle.Inflow!$AF$4:$AF$80</definedName>
    <definedName name="FONTE_IN_2009">Fontenelle.Inflow!$AG$4:$AG$80</definedName>
    <definedName name="FONTE_IN_2010">Fontenelle.Inflow!$AH$4:$AH$80</definedName>
    <definedName name="FONTE_IN_2011">Fontenelle.Inflow!$AI$4:$AI$80</definedName>
    <definedName name="FONTE_IN_2012">Fontenelle.Inflow!$AJ$4:$AJ$80</definedName>
    <definedName name="FONTE_IN_2013">Fontenelle.Inflow!$AK$4:$AK$80</definedName>
    <definedName name="FONTE_IN_2014">Fontenelle.Inflow!$AL$4:$AL$80</definedName>
    <definedName name="FONTE_IN_2015">Fontenelle.Inflow!$AM$4:$AM$80</definedName>
    <definedName name="FONTE_IN_2016">Fontenelle.Inflow!$AN$4:$AN$80</definedName>
    <definedName name="FONTE_IN_2017">Fontenelle.Inflow!$AO$4:$AO$80</definedName>
    <definedName name="FONTE_IN_2018">Fontenelle.Inflow!$AP$4:$AP$80</definedName>
    <definedName name="FONTE_IN_2019">Fontenelle.Inflow!$AQ$4:$AQ$80</definedName>
    <definedName name="FONTE_IN_2020">Fontenelle.Inflow!$AR$4:$AR$80</definedName>
    <definedName name="FONTE_IN_2021">Fontenelle.Inflow!$AS$4:$AS$80</definedName>
    <definedName name="FONTE_IN_2022">Fontenelle.Inflow!$AT$4:$AT$80</definedName>
    <definedName name="FONTE_IN_2023">Fontenelle.Inflow!$AU$4:$AU$80</definedName>
    <definedName name="FONTE_IN_2024">Fontenelle.Inflow!$AV$4:$AV$80</definedName>
    <definedName name="FONTE_IN_2025">Fontenelle.Inflow!$AW$4:$AW$80</definedName>
    <definedName name="FONTE_IN_2026">Fontenelle.Inflow!$AX$4:$AX$80</definedName>
    <definedName name="FONTE_IN_2027">Fontenelle.Inflow!$AY$4:$AY$80</definedName>
    <definedName name="FONTE_IN_2028">Fontenelle.Inflow!$AZ$4:$AZ$80</definedName>
    <definedName name="FONTE_IN_2029">Fontenelle.Inflow!$BA$4:$BA$80</definedName>
    <definedName name="FONTE_IN_Max">Fontenelle.Inflow!$C$4:$C$80</definedName>
    <definedName name="FONTE_IN_Min">Fontenelle.Inflow!$B$4:$B$80</definedName>
    <definedName name="FONTE_IN_Most">Fontenelle.Inflow!$D$4:$D$80</definedName>
    <definedName name="FONTE_IN_TIME">Fontenelle.Inflow!$A$4:$A$80</definedName>
    <definedName name="FontenelleMax">HDBQueries!$D$49</definedName>
    <definedName name="FontenelleMin">HDBQueries!$D$13</definedName>
    <definedName name="FontenelleMost">HDBQueries!$D$85</definedName>
    <definedName name="GainsAboveHoover1981">PowelltoMeadGainsAH!$B$4:$B$15</definedName>
    <definedName name="GainsAboveHoover1982">PowelltoMeadGainsAH!$C$4:$C$15</definedName>
    <definedName name="GainsAboveHoover1983">PowelltoMeadGainsAH!$D$4:$D$15</definedName>
    <definedName name="GainsAboveHoover1984">PowelltoMeadGainsAH!$E$4:$E$15</definedName>
    <definedName name="GainsAboveHoover1985">PowelltoMeadGainsAH!$F$4:$F$15</definedName>
    <definedName name="GainsAboveHoover1986">PowelltoMeadGainsAH!$G$4:$G$15</definedName>
    <definedName name="GainsAboveHoover1987">PowelltoMeadGainsAH!$H$4:$H$15</definedName>
    <definedName name="GainsAboveHoover1988">PowelltoMeadGainsAH!$I$4:$I$15</definedName>
    <definedName name="GainsAboveHoover1989">PowelltoMeadGainsAH!$J$4:$J$15</definedName>
    <definedName name="GainsAboveHoover1990">PowelltoMeadGainsAH!$K$4:$K$15</definedName>
    <definedName name="GainsAboveHoover1991">PowelltoMeadGainsAH!$L$4:$L$15</definedName>
    <definedName name="GainsAboveHoover1992">PowelltoMeadGainsAH!$M$4:$M$15</definedName>
    <definedName name="GainsAboveHoover1993">PowelltoMeadGainsAH!$N$4:$N$15</definedName>
    <definedName name="GainsAboveHoover1994">PowelltoMeadGainsAH!$O$4:$O$15</definedName>
    <definedName name="GainsAboveHoover1995">PowelltoMeadGainsAH!$P$4:$P$15</definedName>
    <definedName name="GainsAboveHoover1996">PowelltoMeadGainsAH!$Q$4:$Q$15</definedName>
    <definedName name="GainsAboveHoover1997">PowelltoMeadGainsAH!$R$4:$R$15</definedName>
    <definedName name="GainsAboveHoover1998">PowelltoMeadGainsAH!$S$4:$S$15</definedName>
    <definedName name="GainsAboveHoover1999">PowelltoMeadGainsAH!$T$4:$T$15</definedName>
    <definedName name="GainsAboveHoover2000">PowelltoMeadGainsAH!$U$4:$U$15</definedName>
    <definedName name="GainsAboveHoover2001">PowelltoMeadGainsAH!$V$4:$V$15</definedName>
    <definedName name="GainsAboveHoover2002">PowelltoMeadGainsAH!$W$4:$W$15</definedName>
    <definedName name="GainsAboveHoover2003">PowelltoMeadGainsAH!$X$4:$X$15</definedName>
    <definedName name="GainsAboveHoover2004">PowelltoMeadGainsAH!$Y$4:$Y$15</definedName>
    <definedName name="GainsAboveHoover2005">PowelltoMeadGainsAH!$Z$4:$Z$15</definedName>
    <definedName name="GainsAboveHoover2006">PowelltoMeadGainsAH!$AA$4:$AA$15</definedName>
    <definedName name="GainsAboveHoover2007">PowelltoMeadGainsAH!$AB$4:$AB$15</definedName>
    <definedName name="GainsAboveHoover2008">PowelltoMeadGainsAH!$AC$4:$AC$15</definedName>
    <definedName name="GainsAboveHoover2009">PowelltoMeadGainsAH!$AD$4:$AD$15</definedName>
    <definedName name="GainsAboveHoover2010">PowelltoMeadGainsAH!$AE$4:$AE$15</definedName>
    <definedName name="GainsAboveHoover2011">PowelltoMeadGainsAH!$AF$4:$AF$15</definedName>
    <definedName name="GainsAboveHoover2012">PowelltoMeadGainsAH!$AG$4:$AG$15</definedName>
    <definedName name="GainsAboveHoover2013">PowelltoMeadGainsAH!$AH$4:$AH$15</definedName>
    <definedName name="GainsAboveHoover2014">PowelltoMeadGainsAH!$AI$4:$AI$15</definedName>
    <definedName name="GainsAboveHoover2015">PowelltoMeadGainsAH!$AJ$4:$AJ$15</definedName>
    <definedName name="GainsAboveHoover2016">PowelltoMeadGainsAH!$AK$4:$AK$15</definedName>
    <definedName name="GainsAboveHoover2017">PowelltoMeadGainsAH!$AL$4:$AL$15</definedName>
    <definedName name="GainsAboveHoover2018">PowelltoMeadGainsAH!$AM$4:$AM$15</definedName>
    <definedName name="GainsAboveHoover2019">PowelltoMeadGainsAH!$AN$4:$AN$15</definedName>
    <definedName name="GainsAboveHoover2020">PowelltoMeadGainsAH!$AO$4:$AO$15</definedName>
    <definedName name="GainsAboveHoover2021">PowelltoMeadGainsAH!$AP$4:$AP$15</definedName>
    <definedName name="GainsAboveHooverMax">HDBQueries!$O$49</definedName>
    <definedName name="GainsAboveHooverMost">HDBQueries!$O$85</definedName>
    <definedName name="GainsAboveMeadMin">HDBQueries!$O$13</definedName>
    <definedName name="GainsGrandCanyonMax">HDBQueries!$N$49</definedName>
    <definedName name="GainsGrandCanyonMin">HDBQueries!$N$13</definedName>
    <definedName name="GainsGrandCanyonMost">HDBQueries!$N$85</definedName>
    <definedName name="GBRW4.espmvol" localSheetId="21">TempForecast!$A$4:$AJ$64</definedName>
    <definedName name="GBRW4.espmvol_10" localSheetId="21">TempForecast!$A$4:$AJ$64</definedName>
    <definedName name="GBRW4.espmvol_11" localSheetId="21">TempForecast!$A$4:$AJ$64</definedName>
    <definedName name="GBRW4.espmvol_12" localSheetId="21">TempForecast!$A$4:$AJ$64</definedName>
    <definedName name="GBRW4.espmvol_13" localSheetId="21">TempForecast!$A$4:$AJ$64</definedName>
    <definedName name="GBRW4.espmvol_14" localSheetId="21">TempForecast!$A$4:$AJ$64</definedName>
    <definedName name="GBRW4.espmvol_15" localSheetId="21">TempForecast!$A$4:$AJ$64</definedName>
    <definedName name="GBRW4.espmvol_16" localSheetId="21">TempForecast!$A$4:$AJ$64</definedName>
    <definedName name="GBRW4.espmvol_17" localSheetId="21">TempForecast!$A$4:$AJ$64</definedName>
    <definedName name="GBRW4.espmvol_18" localSheetId="21">TempForecast!$A$4:$AJ$64</definedName>
    <definedName name="GBRW4.espmvol_19" localSheetId="21">TempForecast!$A$4:$AJ$64</definedName>
    <definedName name="GBRW4.espmvol_2" localSheetId="21">TempForecast!$A$4:$AE$64</definedName>
    <definedName name="GBRW4.espmvol_20" localSheetId="21">TempForecast!$A$4:$AJ$64</definedName>
    <definedName name="GBRW4.espmvol_21" localSheetId="21">TempForecast!$A$4:$AJ$64</definedName>
    <definedName name="GBRW4.espmvol_22" localSheetId="21">TempForecast!$A$4:$AJ$64</definedName>
    <definedName name="GBRW4.espmvol_23" localSheetId="21">TempForecast!$A$4:$AJ$64</definedName>
    <definedName name="GBRW4.espmvol_24" localSheetId="21">TempForecast!$A$4:$AJ$64</definedName>
    <definedName name="GBRW4.espmvol_25" localSheetId="21">TempForecast!$A$4:$AJ$64</definedName>
    <definedName name="GBRW4.espmvol_26" localSheetId="21">TempForecast!$A$4:$AJ$64</definedName>
    <definedName name="GBRW4.espmvol_27" localSheetId="21">TempForecast!$A$4:$AJ$64</definedName>
    <definedName name="GBRW4.espmvol_28" localSheetId="21">TempForecast!$A$4:$AJ$64</definedName>
    <definedName name="GBRW4.espmvol_29" localSheetId="21">TempForecast!$A$4:$AJ$64</definedName>
    <definedName name="GBRW4.espmvol_3" localSheetId="21">TempForecast!$A$4:$AJ$64</definedName>
    <definedName name="GBRW4.espmvol_30" localSheetId="21">TempForecast!$A$4:$AJ$64</definedName>
    <definedName name="GBRW4.espmvol_31" localSheetId="21">TempForecast!$A$4:$AJ$64</definedName>
    <definedName name="GBRW4.espmvol_32" localSheetId="21">TempForecast!$A$4:$AJ$64</definedName>
    <definedName name="GBRW4.espmvol_33" localSheetId="21">TempForecast!$A$4:$AJ$64</definedName>
    <definedName name="GBRW4.espmvol_34" localSheetId="21">TempForecast!$A$4:$AJ$64</definedName>
    <definedName name="GBRW4.espmvol_35" localSheetId="21">TempForecast!$A$4:$AJ$64</definedName>
    <definedName name="GBRW4.espmvol_36" localSheetId="21">TempForecast!$A$4:$AJ$64</definedName>
    <definedName name="GBRW4.espmvol_37" localSheetId="21">TempForecast!$A$4:$AJ$64</definedName>
    <definedName name="GBRW4.espmvol_38" localSheetId="21">TempForecast!$A$4:$AJ$64</definedName>
    <definedName name="GBRW4.espmvol_39" localSheetId="21">TempForecast!$A$4:$AJ$64</definedName>
    <definedName name="GBRW4.espmvol_4" localSheetId="21">TempForecast!$A$4:$AJ$64</definedName>
    <definedName name="GBRW4.espmvol_40" localSheetId="21">TempForecast!$A$4:$AJ$64</definedName>
    <definedName name="GBRW4.espmvol_41" localSheetId="21">TempForecast!$A$4:$AJ$64</definedName>
    <definedName name="GBRW4.espmvol_42" localSheetId="21">TempForecast!$A$4:$AJ$64</definedName>
    <definedName name="GBRW4.espmvol_43" localSheetId="21">TempForecast!$A$4:$AJ$64</definedName>
    <definedName name="GBRW4.espmvol_44" localSheetId="21">TempForecast!$A$4:$AJ$64</definedName>
    <definedName name="GBRW4.espmvol_45" localSheetId="21">TempForecast!$A$4:$AJ$64</definedName>
    <definedName name="GBRW4.espmvol_46" localSheetId="21">TempForecast!$A$4:$AJ$64</definedName>
    <definedName name="GBRW4.espmvol_47" localSheetId="21">TempForecast!$A$4:$AJ$64</definedName>
    <definedName name="GBRW4.espmvol_48" localSheetId="21">TempForecast!$A$4:$AJ$64</definedName>
    <definedName name="GBRW4.espmvol_49" localSheetId="21">TempForecast!$A$4:$AJ$64</definedName>
    <definedName name="GBRW4.espmvol_5" localSheetId="21">TempForecast!$A$4:$AJ$64</definedName>
    <definedName name="GBRW4.espmvol_50" localSheetId="21">TempForecast!$A$4:$AJ$64</definedName>
    <definedName name="GBRW4.espmvol_51" localSheetId="21">TempForecast!$A$4:$AJ$64</definedName>
    <definedName name="GBRW4.espmvol_52" localSheetId="21">TempForecast!$A$4:$AJ$64</definedName>
    <definedName name="GBRW4.espmvol_53" localSheetId="21">TempForecast!$A$4:$AJ$64</definedName>
    <definedName name="GBRW4.espmvol_54" localSheetId="21">TempForecast!$A$4:$AJ$64</definedName>
    <definedName name="GBRW4.espmvol_55" localSheetId="21">TempForecast!$A$4:$AJ$64</definedName>
    <definedName name="GBRW4.espmvol_56" localSheetId="21">TempForecast!$A$4:$AJ$64</definedName>
    <definedName name="GBRW4.espmvol_57" localSheetId="21">TempForecast!$A$4:$AJ$64</definedName>
    <definedName name="GBRW4.espmvol_6" localSheetId="21">TempForecast!$A$4:$AJ$64</definedName>
    <definedName name="GBRW4.espmvol_7" localSheetId="21">TempForecast!$A$4:$AJ$64</definedName>
    <definedName name="GBRW4.espmvol_8" localSheetId="21">TempForecast!$A$4:$AJ$64</definedName>
    <definedName name="GBRW4.espmvol_9" localSheetId="21">TempForecast!$A$4:$AJ$64</definedName>
    <definedName name="GJLOC.espmvol" localSheetId="21">TempForecast!$A$4:$AJ$64</definedName>
    <definedName name="GJLOC.espmvol_10" localSheetId="21">TempForecast!$A$4:$AJ$64</definedName>
    <definedName name="GJLOC.espmvol_11" localSheetId="21">TempForecast!$A$4:$AJ$64</definedName>
    <definedName name="GJLOC.espmvol_12" localSheetId="21">TempForecast!$A$4:$AJ$64</definedName>
    <definedName name="GJLOC.espmvol_13" localSheetId="21">TempForecast!$A$4:$AJ$64</definedName>
    <definedName name="GJLOC.espmvol_14" localSheetId="21">TempForecast!$A$4:$AJ$64</definedName>
    <definedName name="GJLOC.espmvol_15" localSheetId="21">TempForecast!$A$4:$AJ$64</definedName>
    <definedName name="GJLOC.espmvol_16" localSheetId="21">TempForecast!$A$4:$AJ$64</definedName>
    <definedName name="GJLOC.espmvol_17" localSheetId="21">TempForecast!$A$4:$AJ$64</definedName>
    <definedName name="GJLOC.espmvol_18" localSheetId="21">TempForecast!$A$4:$AJ$64</definedName>
    <definedName name="GJLOC.espmvol_19" localSheetId="21">TempForecast!$A$4:$AJ$64</definedName>
    <definedName name="GJLOC.espmvol_2" localSheetId="21">TempForecast!$A$4:$AE$64</definedName>
    <definedName name="GJLOC.espmvol_20" localSheetId="21">TempForecast!$A$4:$AJ$64</definedName>
    <definedName name="GJLOC.espmvol_21" localSheetId="21">TempForecast!$A$4:$AJ$64</definedName>
    <definedName name="GJLOC.espmvol_22" localSheetId="21">TempForecast!$A$4:$AJ$64</definedName>
    <definedName name="GJLOC.espmvol_23" localSheetId="21">TempForecast!$A$4:$AJ$64</definedName>
    <definedName name="GJLOC.espmvol_24" localSheetId="21">TempForecast!$A$4:$AJ$64</definedName>
    <definedName name="GJLOC.espmvol_25" localSheetId="21">TempForecast!$A$4:$AJ$64</definedName>
    <definedName name="GJLOC.espmvol_26" localSheetId="21">TempForecast!$A$4:$AJ$64</definedName>
    <definedName name="GJLOC.espmvol_27" localSheetId="21">TempForecast!$A$4:$AJ$64</definedName>
    <definedName name="GJLOC.espmvol_28" localSheetId="21">TempForecast!$A$4:$AJ$64</definedName>
    <definedName name="GJLOC.espmvol_29" localSheetId="21">TempForecast!$A$4:$AJ$64</definedName>
    <definedName name="GJLOC.espmvol_3" localSheetId="21">TempForecast!$A$4:$AJ$64</definedName>
    <definedName name="GJLOC.espmvol_30" localSheetId="21">TempForecast!$A$4:$AJ$64</definedName>
    <definedName name="GJLOC.espmvol_31" localSheetId="21">TempForecast!$A$4:$AJ$64</definedName>
    <definedName name="GJLOC.espmvol_32" localSheetId="21">TempForecast!$A$4:$AJ$64</definedName>
    <definedName name="GJLOC.espmvol_33" localSheetId="21">TempForecast!$A$4:$AJ$64</definedName>
    <definedName name="GJLOC.espmvol_34" localSheetId="21">TempForecast!$A$4:$AJ$64</definedName>
    <definedName name="GJLOC.espmvol_35" localSheetId="21">TempForecast!$A$4:$AJ$64</definedName>
    <definedName name="GJLOC.espmvol_36" localSheetId="21">TempForecast!$A$4:$AJ$64</definedName>
    <definedName name="GJLOC.espmvol_37" localSheetId="21">TempForecast!$A$4:$AJ$64</definedName>
    <definedName name="GJLOC.espmvol_38" localSheetId="21">TempForecast!$A$4:$AJ$64</definedName>
    <definedName name="GJLOC.espmvol_39" localSheetId="21">TempForecast!$A$4:$AJ$64</definedName>
    <definedName name="GJLOC.espmvol_4" localSheetId="21">TempForecast!$A$4:$AJ$64</definedName>
    <definedName name="GJLOC.espmvol_40" localSheetId="21">TempForecast!$A$4:$AJ$64</definedName>
    <definedName name="GJLOC.espmvol_41" localSheetId="21">TempForecast!$A$4:$AJ$64</definedName>
    <definedName name="GJLOC.espmvol_42" localSheetId="21">TempForecast!$A$4:$AJ$64</definedName>
    <definedName name="GJLOC.espmvol_43" localSheetId="21">TempForecast!$A$4:$AJ$64</definedName>
    <definedName name="GJLOC.espmvol_44" localSheetId="21">TempForecast!$A$4:$AJ$64</definedName>
    <definedName name="GJLOC.espmvol_45" localSheetId="21">TempForecast!$A$4:$AJ$64</definedName>
    <definedName name="GJLOC.espmvol_46" localSheetId="21">TempForecast!$A$4:$AJ$64</definedName>
    <definedName name="GJLOC.espmvol_47" localSheetId="21">TempForecast!$A$4:$AJ$64</definedName>
    <definedName name="GJLOC.espmvol_48" localSheetId="21">TempForecast!$A$4:$AJ$64</definedName>
    <definedName name="GJLOC.espmvol_49" localSheetId="21">TempForecast!$A$4:$AJ$64</definedName>
    <definedName name="GJLOC.espmvol_5" localSheetId="21">TempForecast!$A$4:$AJ$64</definedName>
    <definedName name="GJLOC.espmvol_50" localSheetId="21">TempForecast!$A$4:$AJ$64</definedName>
    <definedName name="GJLOC.espmvol_51" localSheetId="21">TempForecast!$A$4:$AJ$64</definedName>
    <definedName name="GJLOC.espmvol_52" localSheetId="21">TempForecast!$A$4:$AJ$64</definedName>
    <definedName name="GJLOC.espmvol_53" localSheetId="21">TempForecast!$A$4:$AJ$64</definedName>
    <definedName name="GJLOC.espmvol_54" localSheetId="21">TempForecast!$A$4:$AJ$64</definedName>
    <definedName name="GJLOC.espmvol_55" localSheetId="21">TempForecast!$A$4:$AJ$64</definedName>
    <definedName name="GJLOC.espmvol_56" localSheetId="21">TempForecast!$A$4:$AJ$64</definedName>
    <definedName name="GJLOC.espmvol_57" localSheetId="21">TempForecast!$A$4:$AJ$64</definedName>
    <definedName name="GJLOC.espmvol_6" localSheetId="21">TempForecast!$A$4:$AJ$64</definedName>
    <definedName name="GJLOC.espmvol_7" localSheetId="21">TempForecast!$A$4:$AJ$64</definedName>
    <definedName name="GJLOC.espmvol_8" localSheetId="21">TempForecast!$A$4:$AJ$64</definedName>
    <definedName name="GJLOC.espmvol_9" localSheetId="21">TempForecast!$A$4:$AJ$64</definedName>
    <definedName name="GLDA3.espmvol" localSheetId="21">TempForecast!$A$4:$AJ$64</definedName>
    <definedName name="GLDA3.espmvol_10" localSheetId="21">TempForecast!$A$4:$AJ$64</definedName>
    <definedName name="GLDA3.espmvol_11" localSheetId="21">TempForecast!$A$4:$AJ$64</definedName>
    <definedName name="GLDA3.espmvol_12" localSheetId="21">TempForecast!$A$4:$AJ$64</definedName>
    <definedName name="GLDA3.espmvol_13" localSheetId="21">TempForecast!$A$4:$AJ$64</definedName>
    <definedName name="GLDA3.espmvol_14" localSheetId="21">TempForecast!$A$4:$AJ$64</definedName>
    <definedName name="GLDA3.espmvol_15" localSheetId="21">TempForecast!$A$4:$AJ$64</definedName>
    <definedName name="GLDA3.espmvol_16" localSheetId="21">TempForecast!$A$4:$AJ$64</definedName>
    <definedName name="GLDA3.espmvol_17" localSheetId="21">TempForecast!$A$4:$AJ$64</definedName>
    <definedName name="GLDA3.espmvol_18" localSheetId="21">TempForecast!$A$4:$AJ$64</definedName>
    <definedName name="GLDA3.espmvol_19" localSheetId="21">TempForecast!$A$4:$AJ$64</definedName>
    <definedName name="GLDA3.espmvol_2" localSheetId="21">TempForecast!$A$4:$AE$64</definedName>
    <definedName name="GLDA3.espmvol_20" localSheetId="21">TempForecast!$A$4:$AJ$64</definedName>
    <definedName name="GLDA3.espmvol_21" localSheetId="21">TempForecast!$A$4:$AJ$64</definedName>
    <definedName name="GLDA3.espmvol_22" localSheetId="21">TempForecast!$A$4:$AJ$64</definedName>
    <definedName name="GLDA3.espmvol_23" localSheetId="21">TempForecast!$A$4:$AJ$64</definedName>
    <definedName name="GLDA3.espmvol_24" localSheetId="21">TempForecast!$A$4:$AJ$64</definedName>
    <definedName name="GLDA3.espmvol_25" localSheetId="21">TempForecast!$A$4:$AJ$64</definedName>
    <definedName name="GLDA3.espmvol_26" localSheetId="21">TempForecast!$A$4:$AJ$64</definedName>
    <definedName name="GLDA3.espmvol_27" localSheetId="21">TempForecast!$A$4:$AJ$64</definedName>
    <definedName name="GLDA3.espmvol_28" localSheetId="21">TempForecast!$A$4:$AJ$64</definedName>
    <definedName name="GLDA3.espmvol_29" localSheetId="21">TempForecast!$A$4:$AJ$64</definedName>
    <definedName name="GLDA3.espmvol_3" localSheetId="21">TempForecast!$A$4:$AJ$64</definedName>
    <definedName name="GLDA3.espmvol_30" localSheetId="21">TempForecast!$A$4:$AJ$64</definedName>
    <definedName name="GLDA3.espmvol_31" localSheetId="21">TempForecast!$A$4:$AJ$64</definedName>
    <definedName name="GLDA3.espmvol_32" localSheetId="21">TempForecast!$A$4:$AJ$64</definedName>
    <definedName name="GLDA3.espmvol_33" localSheetId="21">TempForecast!$A$4:$AJ$64</definedName>
    <definedName name="GLDA3.espmvol_34" localSheetId="21">TempForecast!$A$4:$AJ$64</definedName>
    <definedName name="GLDA3.espmvol_35" localSheetId="21">TempForecast!$A$4:$AJ$64</definedName>
    <definedName name="GLDA3.espmvol_36" localSheetId="21">TempForecast!$A$4:$AJ$64</definedName>
    <definedName name="GLDA3.espmvol_37" localSheetId="21">TempForecast!$A$4:$AJ$64</definedName>
    <definedName name="GLDA3.espmvol_38" localSheetId="21">TempForecast!$A$4:$AJ$64</definedName>
    <definedName name="GLDA3.espmvol_39" localSheetId="21">TempForecast!$A$4:$AJ$64</definedName>
    <definedName name="GLDA3.espmvol_4" localSheetId="21">TempForecast!$A$4:$AJ$64</definedName>
    <definedName name="GLDA3.espmvol_40" localSheetId="21">TempForecast!$A$4:$AJ$64</definedName>
    <definedName name="GLDA3.espmvol_41" localSheetId="21">TempForecast!$A$4:$AJ$64</definedName>
    <definedName name="GLDA3.espmvol_42" localSheetId="21">TempForecast!$A$4:$AJ$64</definedName>
    <definedName name="GLDA3.espmvol_43" localSheetId="21">TempForecast!$A$4:$AJ$64</definedName>
    <definedName name="GLDA3.espmvol_44" localSheetId="21">TempForecast!$A$4:$AJ$64</definedName>
    <definedName name="GLDA3.espmvol_45" localSheetId="21">TempForecast!$A$4:$AJ$64</definedName>
    <definedName name="GLDA3.espmvol_46" localSheetId="21">TempForecast!$A$4:$AJ$64</definedName>
    <definedName name="GLDA3.espmvol_47" localSheetId="21">TempForecast!$A$4:$AJ$64</definedName>
    <definedName name="GLDA3.espmvol_48" localSheetId="21">TempForecast!$A$4:$AJ$64</definedName>
    <definedName name="GLDA3.espmvol_49" localSheetId="21">TempForecast!$A$4:$AJ$64</definedName>
    <definedName name="GLDA3.espmvol_5" localSheetId="21">TempForecast!$A$4:$AJ$64</definedName>
    <definedName name="GLDA3.espmvol_50" localSheetId="21">TempForecast!$A$4:$AJ$64</definedName>
    <definedName name="GLDA3.espmvol_51" localSheetId="21">TempForecast!$A$4:$AJ$64</definedName>
    <definedName name="GLDA3.espmvol_52" localSheetId="21">TempForecast!$A$4:$AJ$64</definedName>
    <definedName name="GLDA3.espmvol_53" localSheetId="21">TempForecast!$A$4:$AJ$64</definedName>
    <definedName name="GLDA3.espmvol_54" localSheetId="21">TempForecast!$A$4:$AJ$64</definedName>
    <definedName name="GLDA3.espmvol_55" localSheetId="21">TempForecast!$A$4:$AJ$64</definedName>
    <definedName name="GLDA3.espmvol_56" localSheetId="21">TempForecast!$A$4:$AJ$64</definedName>
    <definedName name="GLDA3.espmvol_57" localSheetId="21">TempForecast!$A$4:$AJ$64</definedName>
    <definedName name="GLDA3.espmvol_6" localSheetId="21">TempForecast!$A$4:$AJ$64</definedName>
    <definedName name="GLDA3.espmvol_7" localSheetId="21">TempForecast!$A$4:$AJ$64</definedName>
    <definedName name="GLDA3.espmvol_8" localSheetId="21">TempForecast!$A$4:$AJ$64</definedName>
    <definedName name="GLDA3.espmvol_9" localSheetId="21">TempForecast!$A$4:$AJ$64</definedName>
    <definedName name="GRNU1.espmvol" localSheetId="21">TempForecast!$A$4:$AJ$64</definedName>
    <definedName name="GRNU1.espmvol_10" localSheetId="21">TempForecast!$A$4:$AJ$64</definedName>
    <definedName name="GRNU1.espmvol_11" localSheetId="21">TempForecast!$A$4:$AJ$64</definedName>
    <definedName name="GRNU1.espmvol_12" localSheetId="21">TempForecast!$A$4:$AJ$64</definedName>
    <definedName name="GRNU1.espmvol_13" localSheetId="21">TempForecast!$A$4:$AJ$64</definedName>
    <definedName name="GRNU1.espmvol_14" localSheetId="21">TempForecast!$A$4:$AJ$64</definedName>
    <definedName name="GRNU1.espmvol_15" localSheetId="21">TempForecast!$A$4:$AJ$64</definedName>
    <definedName name="GRNU1.espmvol_16" localSheetId="21">TempForecast!$A$4:$AJ$64</definedName>
    <definedName name="GRNU1.espmvol_17" localSheetId="21">TempForecast!$A$4:$AJ$64</definedName>
    <definedName name="GRNU1.espmvol_18" localSheetId="21">TempForecast!$A$4:$AJ$64</definedName>
    <definedName name="GRNU1.espmvol_19" localSheetId="21">TempForecast!$A$4:$AJ$64</definedName>
    <definedName name="GRNU1.espmvol_2" localSheetId="21">TempForecast!$A$4:$AE$64</definedName>
    <definedName name="GRNU1.espmvol_20" localSheetId="21">TempForecast!$A$4:$AJ$64</definedName>
    <definedName name="GRNU1.espmvol_21" localSheetId="21">TempForecast!$A$4:$AJ$64</definedName>
    <definedName name="GRNU1.espmvol_22" localSheetId="21">TempForecast!$A$4:$AJ$64</definedName>
    <definedName name="GRNU1.espmvol_23" localSheetId="21">TempForecast!$A$4:$AJ$64</definedName>
    <definedName name="GRNU1.espmvol_24" localSheetId="21">TempForecast!$A$4:$AJ$64</definedName>
    <definedName name="GRNU1.espmvol_25" localSheetId="21">TempForecast!$A$4:$AJ$64</definedName>
    <definedName name="GRNU1.espmvol_26" localSheetId="21">TempForecast!$A$4:$AJ$64</definedName>
    <definedName name="GRNU1.espmvol_27" localSheetId="21">TempForecast!$A$4:$AJ$64</definedName>
    <definedName name="GRNU1.espmvol_28" localSheetId="21">TempForecast!$A$4:$AJ$64</definedName>
    <definedName name="GRNU1.espmvol_29" localSheetId="21">TempForecast!$A$4:$AJ$64</definedName>
    <definedName name="GRNU1.espmvol_3" localSheetId="21">TempForecast!$A$4:$AJ$64</definedName>
    <definedName name="GRNU1.espmvol_30" localSheetId="21">TempForecast!$A$4:$AJ$64</definedName>
    <definedName name="GRNU1.espmvol_31" localSheetId="21">TempForecast!$A$4:$AJ$64</definedName>
    <definedName name="GRNU1.espmvol_32" localSheetId="21">TempForecast!$A$4:$AJ$64</definedName>
    <definedName name="GRNU1.espmvol_33" localSheetId="21">TempForecast!$A$4:$AJ$64</definedName>
    <definedName name="GRNU1.espmvol_34" localSheetId="21">TempForecast!$A$4:$AJ$64</definedName>
    <definedName name="GRNU1.espmvol_35" localSheetId="21">TempForecast!$A$4:$AJ$64</definedName>
    <definedName name="GRNU1.espmvol_36" localSheetId="21">TempForecast!$A$4:$AJ$64</definedName>
    <definedName name="GRNU1.espmvol_37" localSheetId="21">TempForecast!$A$4:$AJ$64</definedName>
    <definedName name="GRNU1.espmvol_38" localSheetId="21">TempForecast!$A$4:$AJ$64</definedName>
    <definedName name="GRNU1.espmvol_39" localSheetId="21">TempForecast!$A$4:$AJ$64</definedName>
    <definedName name="GRNU1.espmvol_4" localSheetId="21">TempForecast!$A$4:$AJ$64</definedName>
    <definedName name="GRNU1.espmvol_40" localSheetId="21">TempForecast!$A$4:$AJ$64</definedName>
    <definedName name="GRNU1.espmvol_41" localSheetId="21">TempForecast!$A$4:$AJ$64</definedName>
    <definedName name="GRNU1.espmvol_42" localSheetId="21">TempForecast!$A$4:$AJ$64</definedName>
    <definedName name="GRNU1.espmvol_43" localSheetId="21">TempForecast!$A$4:$AJ$64</definedName>
    <definedName name="GRNU1.espmvol_44" localSheetId="21">TempForecast!$A$4:$AJ$64</definedName>
    <definedName name="GRNU1.espmvol_45" localSheetId="21">TempForecast!$A$4:$AJ$64</definedName>
    <definedName name="GRNU1.espmvol_46" localSheetId="21">TempForecast!$A$4:$AJ$64</definedName>
    <definedName name="GRNU1.espmvol_47" localSheetId="21">TempForecast!$A$4:$AJ$64</definedName>
    <definedName name="GRNU1.espmvol_48" localSheetId="21">TempForecast!$A$4:$AJ$64</definedName>
    <definedName name="GRNU1.espmvol_49" localSheetId="21">TempForecast!$A$4:$AJ$64</definedName>
    <definedName name="GRNU1.espmvol_5" localSheetId="21">TempForecast!$A$4:$AJ$64</definedName>
    <definedName name="GRNU1.espmvol_50" localSheetId="21">TempForecast!$A$4:$AJ$64</definedName>
    <definedName name="GRNU1.espmvol_51" localSheetId="21">TempForecast!$A$4:$AJ$64</definedName>
    <definedName name="GRNU1.espmvol_52" localSheetId="21">TempForecast!$A$4:$AJ$64</definedName>
    <definedName name="GRNU1.espmvol_53" localSheetId="21">TempForecast!$A$4:$AJ$64</definedName>
    <definedName name="GRNU1.espmvol_54" localSheetId="21">TempForecast!$A$4:$AJ$64</definedName>
    <definedName name="GRNU1.espmvol_55" localSheetId="21">TempForecast!$A$4:$AJ$64</definedName>
    <definedName name="GRNU1.espmvol_56" localSheetId="21">TempForecast!$A$4:$AJ$64</definedName>
    <definedName name="GRNU1.espmvol_57" localSheetId="21">TempForecast!$A$4:$AJ$64</definedName>
    <definedName name="GRNU1.espmvol_6" localSheetId="21">TempForecast!$A$4:$AJ$64</definedName>
    <definedName name="GRNU1.espmvol_7" localSheetId="21">TempForecast!$A$4:$AJ$64</definedName>
    <definedName name="GRNU1.espmvol_8" localSheetId="21">TempForecast!$A$4:$AJ$64</definedName>
    <definedName name="GRNU1.espmvol_9" localSheetId="21">TempForecast!$A$4:$AJ$64</definedName>
    <definedName name="HvrToDvs_1981">HvrToDvs!$B$4:$B$15</definedName>
    <definedName name="HvrToDvs_1982">HvrToDvs!$C$4:$C$15</definedName>
    <definedName name="HvrToDvs_1983">HvrToDvs!$D$4:$D$15</definedName>
    <definedName name="HvrToDvs_1984">HvrToDvs!$E$4:$E$15</definedName>
    <definedName name="HvrToDvs_1985">HvrToDvs!$F$4:$F$15</definedName>
    <definedName name="HvrToDvs_1986">HvrToDvs!$G$4:$G$15</definedName>
    <definedName name="HvrToDvs_1987">HvrToDvs!$H$4:$H$15</definedName>
    <definedName name="HvrToDvs_1988">HvrToDvs!$I$4:$I$15</definedName>
    <definedName name="HvrToDvs_1989">HvrToDvs!$J$4:$J$15</definedName>
    <definedName name="HvrToDvs_1990">HvrToDvs!$K$4:$K$15</definedName>
    <definedName name="HvrToDvs_1991">HvrToDvs!$L$4:$L$15</definedName>
    <definedName name="HvrToDvs_1992">HvrToDvs!$M$4:$M$15</definedName>
    <definedName name="HvrToDvs_1993">HvrToDvs!$N$4:$N$15</definedName>
    <definedName name="HvrToDvs_1994">HvrToDvs!$O$4:$O$15</definedName>
    <definedName name="HvrToDvs_1995">HvrToDvs!$P$4:$P$15</definedName>
    <definedName name="HvrToDvs_1996">HvrToDvs!$Q$4:$Q$15</definedName>
    <definedName name="HvrToDvs_1997">HvrToDvs!$R$4:$R$15</definedName>
    <definedName name="HvrToDvs_1998">HvrToDvs!$S$4:$S$15</definedName>
    <definedName name="HvrToDvs_1999">HvrToDvs!$T$4:$T$15</definedName>
    <definedName name="HvrToDvs_2000">HvrToDvs!$U$4:$U$15</definedName>
    <definedName name="HvrToDvs_2001">HvrToDvs!$V$4:$V$15</definedName>
    <definedName name="HvrToDvs_2002">HvrToDvs!$W$4:$W$15</definedName>
    <definedName name="HvrToDvs_2003">HvrToDvs!$X$4:$X$15</definedName>
    <definedName name="HvrToDvs_2004">HvrToDvs!$Y$4:$Y$15</definedName>
    <definedName name="HvrToDvs_2005">HvrToDvs!$Z$4:$Z$15</definedName>
    <definedName name="HvrToDvs_2006">HvrToDvs!$AA$4:$AA$15</definedName>
    <definedName name="HvrToDvs_2007">HvrToDvs!$AB$4:$AB$15</definedName>
    <definedName name="HvrToDvs_2008">HvrToDvs!$AC$4:$AC$15</definedName>
    <definedName name="HvrToDvs_2009">HvrToDvs!$AD$4:$AD$15</definedName>
    <definedName name="HvrToDvs_2010">HvrToDvs!$AE$4:$AE$15</definedName>
    <definedName name="HvrToDvs_2011">HvrToDvs!$AF$4:$AF$15</definedName>
    <definedName name="HvrToDvs_2012">HvrToDvs!$AG$4:$AG$15</definedName>
    <definedName name="HvrToDvs_2013">HvrToDvs!$AH$4:$AH$15</definedName>
    <definedName name="HvrToDvs_2014">HvrToDvs!$AI$4:$AI$15</definedName>
    <definedName name="HvrToDvs_2015">HvrToDvs!$AJ$4:$AJ$15</definedName>
    <definedName name="HvrToDvs_2016">HvrToDvs!$AK$4:$AK$15</definedName>
    <definedName name="HvrToDvs_2017">HvrToDvs!$AL$4:$AL$15</definedName>
    <definedName name="HvrToDvs_2018">HvrToDvs!$AM$4:$AM$15</definedName>
    <definedName name="HvrToDvs_2019">HvrToDvs!$AN$4:$AN$15</definedName>
    <definedName name="HvrToDvs_2020">HvrToDvs!$AO$4:$AO$15</definedName>
    <definedName name="HvrToDvs_2021">HvrToDvs!$AP$4:$AP$15</definedName>
    <definedName name="HvrToDvs_In_1981">GainsAboveDavis!$E$4:$E$71</definedName>
    <definedName name="HvrToDvs_In_1982">GainsAboveDavis!$F$4:$F$71</definedName>
    <definedName name="HvrToDvs_In_1983">GainsAboveDavis!$G$4:$G$71</definedName>
    <definedName name="HvrToDvs_In_1984">GainsAboveDavis!$H$4:$H$71</definedName>
    <definedName name="HvrToDvs_In_1985">GainsAboveDavis!$I$4:$I$71</definedName>
    <definedName name="HvrToDvs_In_1986">GainsAboveDavis!$J$4:$J$71</definedName>
    <definedName name="HvrToDvs_In_1987">GainsAboveDavis!$K$4:$K$71</definedName>
    <definedName name="HvrToDvs_In_1988">GainsAboveDavis!$L$4:$L$71</definedName>
    <definedName name="HvrToDvs_In_1989">GainsAboveDavis!$M$4:$M$71</definedName>
    <definedName name="HvrToDvs_In_1990">GainsAboveDavis!$N$4:$N$71</definedName>
    <definedName name="HvrToDvs_In_1991">GainsAboveDavis!$O$4:$O$71</definedName>
    <definedName name="HvrToDvs_In_1992">GainsAboveDavis!$P$4:$P$71</definedName>
    <definedName name="HvrToDvs_In_1993">GainsAboveDavis!$Q$4:$Q$71</definedName>
    <definedName name="HvrToDvs_In_1994">GainsAboveDavis!$R$4:$R$71</definedName>
    <definedName name="HvrToDvs_In_1995">GainsAboveDavis!$S$4:$S$71</definedName>
    <definedName name="HvrToDvs_In_1996">GainsAboveDavis!$T$4:$T$71</definedName>
    <definedName name="HvrToDvs_In_1997">GainsAboveDavis!$U$4:$U$71</definedName>
    <definedName name="HvrToDvs_In_1998">GainsAboveDavis!$V$4:$V$71</definedName>
    <definedName name="HvrToDvs_In_1999">GainsAboveDavis!$W$4:$W$71</definedName>
    <definedName name="HvrToDvs_In_2000">GainsAboveDavis!$X$4:$X$71</definedName>
    <definedName name="HvrToDvs_In_2001">GainsAboveDavis!$Y$4:$Y$71</definedName>
    <definedName name="HvrToDvs_In_2002">GainsAboveDavis!$Z$4:$Z$71</definedName>
    <definedName name="HvrToDvs_In_2003">GainsAboveDavis!$AA$4:$AA$71</definedName>
    <definedName name="HvrToDvs_In_2004">GainsAboveDavis!$AB$4:$AB$71</definedName>
    <definedName name="HvrToDvs_In_2005">GainsAboveDavis!$AC$4:$AC$71</definedName>
    <definedName name="HvrToDvs_In_2006">GainsAboveDavis!$AD$4:$AD$71</definedName>
    <definedName name="HvrToDvs_In_2007">GainsAboveDavis!$AE$4:$AE$71</definedName>
    <definedName name="HvrToDvs_In_2008">GainsAboveDavis!$AF$4:$AF$71</definedName>
    <definedName name="HvrToDvs_In_2009">GainsAboveDavis!$AG$4:$AG$71</definedName>
    <definedName name="HvrToDvs_In_2010">GainsAboveDavis!$AH$4:$AH$71</definedName>
    <definedName name="HvrToDvs_In_2011">GainsAboveDavis!$AI$4:$AI$71</definedName>
    <definedName name="HvrToDvs_In_2012">GainsAboveDavis!$AJ$4:$AJ$71</definedName>
    <definedName name="HvrToDvs_In_2013">GainsAboveDavis!$AK$4:$AK$71</definedName>
    <definedName name="HvrToDvs_In_2014">GainsAboveDavis!$AL$4:$AL$71</definedName>
    <definedName name="HvrToDvs_In_2015">GainsAboveDavis!$AM$4:$AM$71</definedName>
    <definedName name="HvrToDvs_In_2016">GainsAboveDavis!$AN$4:$AN$71</definedName>
    <definedName name="HvrToDvs_In_2017">GainsAboveDavis!$AO$4:$AO$71</definedName>
    <definedName name="HvrToDvs_In_Max">GainsAboveDavis!$C$4:$C$71</definedName>
    <definedName name="HvrToDvs_In_Min">GainsAboveDavis!$B$4:$B$71</definedName>
    <definedName name="HvrToDvs_In_Most">GainsAboveDavis!$D$4:$D$71</definedName>
    <definedName name="HvrToDvs_In_Time">GainsAboveDavis!$A$4:$A$71</definedName>
    <definedName name="ImpToMex_1981">ImpToMex!$B$4:$B$15</definedName>
    <definedName name="ImpToMex_1982">ImpToMex!$C$4:$C$15</definedName>
    <definedName name="ImpToMex_1983">ImpToMex!$D$4:$D$15</definedName>
    <definedName name="ImpToMex_1984">ImpToMex!$E$4:$E$15</definedName>
    <definedName name="ImpToMex_1985">ImpToMex!$F$4:$F$15</definedName>
    <definedName name="ImpToMex_1986">ImpToMex!$G$4:$G$15</definedName>
    <definedName name="ImpToMex_1987">ImpToMex!$H$4:$H$15</definedName>
    <definedName name="ImpToMex_1988">ImpToMex!$I$4:$I$15</definedName>
    <definedName name="ImpToMex_1989">ImpToMex!$J$4:$J$15</definedName>
    <definedName name="ImpToMex_1990">ImpToMex!$K$4:$K$15</definedName>
    <definedName name="ImpToMex_1991">ImpToMex!$L$4:$L$15</definedName>
    <definedName name="ImpToMex_1992">ImpToMex!$M$4:$M$15</definedName>
    <definedName name="ImpToMex_1993">ImpToMex!$N$4:$N$15</definedName>
    <definedName name="ImpToMex_1994">ImpToMex!$O$4:$O$15</definedName>
    <definedName name="ImpToMex_1995">ImpToMex!$P$4:$P$15</definedName>
    <definedName name="ImpToMex_1996">ImpToMex!$Q$4:$Q$15</definedName>
    <definedName name="ImpToMex_1997">ImpToMex!$R$4:$R$15</definedName>
    <definedName name="ImpToMex_1998">ImpToMex!$S$4:$S$15</definedName>
    <definedName name="ImpToMex_1999">ImpToMex!$T$4:$T$15</definedName>
    <definedName name="ImpToMex_2000">ImpToMex!$U$4:$U$15</definedName>
    <definedName name="ImpToMex_2001">ImpToMex!$V$4:$V$15</definedName>
    <definedName name="ImpToMex_2002">ImpToMex!$W$4:$W$15</definedName>
    <definedName name="ImpToMex_2003">ImpToMex!$X$4:$X$15</definedName>
    <definedName name="ImpToMex_2004">ImpToMex!$Y$4:$Y$15</definedName>
    <definedName name="ImpToMex_2005">ImpToMex!$Z$4:$Z$15</definedName>
    <definedName name="ImpToMex_2006">ImpToMex!$AA$4:$AA$15</definedName>
    <definedName name="ImpToMex_2007">ImpToMex!$AB$4:$AB$15</definedName>
    <definedName name="ImpToMex_2008">ImpToMex!$AC$4:$AC$15</definedName>
    <definedName name="ImpToMex_2009">ImpToMex!$AD$4:$AD$15</definedName>
    <definedName name="ImpToMex_2010">ImpToMex!$AE$4:$AE$15</definedName>
    <definedName name="ImpToMex_2011">ImpToMex!$AF$4:$AF$15</definedName>
    <definedName name="ImpToMex_2012">ImpToMex!$AG$4:$AG$15</definedName>
    <definedName name="ImpToMex_2013">ImpToMex!$AH$4:$AH$15</definedName>
    <definedName name="ImpToMex_2014">ImpToMex!$AI$4:$AI$15</definedName>
    <definedName name="ImpToMex_2015">ImpToMex!$AJ$4:$AJ$15</definedName>
    <definedName name="ImpToMex_2016">ImpToMex!$AK$4:$AK$15</definedName>
    <definedName name="ImpToMex_2017">ImpToMex!$AL$4:$AL$15</definedName>
    <definedName name="ImpToMex_2018">ImpToMex!$AM$4:$AM$15</definedName>
    <definedName name="ImpToMex_2019">ImpToMex!$AN$4:$AN$15</definedName>
    <definedName name="ImpToMex_2020">ImpToMex!$AO$4:$AO$15</definedName>
    <definedName name="ImpToMex_2021">ImpToMex!$AP$4:$AP$15</definedName>
    <definedName name="ImpToMex_In_1981">GainsImpToNIB!$E$4:$E$71</definedName>
    <definedName name="ImpToMex_In_1982">GainsImpToNIB!$F$4:$F$71</definedName>
    <definedName name="ImpToMex_In_1983">GainsImpToNIB!$G$4:$G$71</definedName>
    <definedName name="ImpToMex_In_1984">GainsImpToNIB!$H$4:$H$71</definedName>
    <definedName name="ImpToMex_In_1985">GainsImpToNIB!$I$4:$I$71</definedName>
    <definedName name="ImpToMex_In_1986">GainsImpToNIB!$J$4:$J$71</definedName>
    <definedName name="ImpToMex_In_1987">GainsImpToNIB!$K$4:$K$71</definedName>
    <definedName name="ImpToMex_In_1988">GainsImpToNIB!$L$4:$L$71</definedName>
    <definedName name="ImpToMex_In_1989">GainsImpToNIB!$M$4:$M$71</definedName>
    <definedName name="ImpToMex_In_1990">GainsImpToNIB!$N$4:$N$71</definedName>
    <definedName name="ImpToMex_In_1991">GainsImpToNIB!$O$4:$O$71</definedName>
    <definedName name="ImpToMex_In_1992">GainsImpToNIB!$P$4:$P$71</definedName>
    <definedName name="ImpToMex_In_1993">GainsImpToNIB!$Q$4:$Q$71</definedName>
    <definedName name="ImpToMex_In_1994">GainsImpToNIB!$R$4:$R$71</definedName>
    <definedName name="ImpToMex_In_1995">GainsImpToNIB!$S$4:$S$71</definedName>
    <definedName name="ImpToMex_In_1996">GainsImpToNIB!$T$4:$T$71</definedName>
    <definedName name="ImpToMex_In_1997">GainsImpToNIB!$U$4:$U$71</definedName>
    <definedName name="ImpToMex_In_1998">GainsImpToNIB!$V$4:$V$71</definedName>
    <definedName name="ImpToMex_In_1999">GainsImpToNIB!$W$4:$W$71</definedName>
    <definedName name="ImpToMex_In_2000">GainsImpToNIB!$X$4:$X$71</definedName>
    <definedName name="ImpToMex_In_2001">GainsImpToNIB!$Y$4:$Y$71</definedName>
    <definedName name="ImpToMex_In_2002">GainsImpToNIB!$Z$4:$Z$71</definedName>
    <definedName name="ImpToMex_In_2003">GainsImpToNIB!$AA$4:$AA$71</definedName>
    <definedName name="ImpToMex_In_2004">GainsImpToNIB!$AB$4:$AB$71</definedName>
    <definedName name="ImpToMex_In_2005">GainsImpToNIB!$AC$4:$AC$71</definedName>
    <definedName name="ImpToMex_In_2006">GainsImpToNIB!$AD$4:$AD$71</definedName>
    <definedName name="ImpToMex_In_2007">GainsImpToNIB!$AE$4:$AE$71</definedName>
    <definedName name="ImpToMex_In_2008">GainsImpToNIB!$AF$4:$AF$71</definedName>
    <definedName name="ImpToMex_In_2009">GainsImpToNIB!$AG$4:$AG$71</definedName>
    <definedName name="ImpToMex_In_2010">GainsImpToNIB!$AH$4:$AH$71</definedName>
    <definedName name="ImpToMex_In_2011">GainsImpToNIB!$AI$4:$AI$71</definedName>
    <definedName name="ImpToMex_In_2012">GainsImpToNIB!$AJ$4:$AJ$71</definedName>
    <definedName name="ImpToMex_In_2013">GainsImpToNIB!$AK$4:$AK$71</definedName>
    <definedName name="ImpToMex_In_2014">GainsImpToNIB!$AL$4:$AL$71</definedName>
    <definedName name="ImpToMex_In_2015">GainsImpToNIB!$AM$4:$AM$71</definedName>
    <definedName name="ImpToMex_In_2016">GainsImpToNIB!$AN$4:$AN$71</definedName>
    <definedName name="ImpToMex_In_2017">GainsImpToNIB!$AO$4:$AO$71</definedName>
    <definedName name="ImpToMex_In_Max">GainsImpToNIB!$C$4:$C$71</definedName>
    <definedName name="ImpToMex_In_Min">GainsImpToNIB!$B$4:$B$71</definedName>
    <definedName name="ImpToMex_In_Most">GainsImpToNIB!$D$4:$D$71</definedName>
    <definedName name="ImpToMex_In_Time">GainsImpToNIB!$A$4:$A$71</definedName>
    <definedName name="MorrowPointMax">HDBQueries!$G$49</definedName>
    <definedName name="MorrowPointMin">HDBQueries!$G$13</definedName>
    <definedName name="MorrowPointMost">HDBQueries!$G$85</definedName>
    <definedName name="MPOIN_IN_1981">MorrowPointInflow.Unregulated!$E$4:$E$80</definedName>
    <definedName name="MPOIN_IN_1982">MorrowPointInflow.Unregulated!$F$4:$F$80</definedName>
    <definedName name="MPOIN_IN_1983">MorrowPointInflow.Unregulated!$G$4:$G$80</definedName>
    <definedName name="MPOIN_IN_1984">MorrowPointInflow.Unregulated!$H$4:$H$80</definedName>
    <definedName name="MPOIN_IN_1985">MorrowPointInflow.Unregulated!$I$4:$I$80</definedName>
    <definedName name="MPOIN_IN_1986">MorrowPointInflow.Unregulated!$J$4:$J$80</definedName>
    <definedName name="MPOIN_IN_1987">MorrowPointInflow.Unregulated!$K$4:$K$80</definedName>
    <definedName name="MPOIN_IN_1988">MorrowPointInflow.Unregulated!$L$4:$L$80</definedName>
    <definedName name="MPOIN_IN_1989">MorrowPointInflow.Unregulated!$M$4:$M$80</definedName>
    <definedName name="MPOIN_IN_1990">MorrowPointInflow.Unregulated!$N$4:$N$80</definedName>
    <definedName name="MPOIN_IN_1991">MorrowPointInflow.Unregulated!$O$4:$O$80</definedName>
    <definedName name="MPOIN_IN_1992">MorrowPointInflow.Unregulated!$P$4:$P$80</definedName>
    <definedName name="MPOIN_IN_1993">MorrowPointInflow.Unregulated!$Q$4:$Q$80</definedName>
    <definedName name="MPOIN_IN_1994">MorrowPointInflow.Unregulated!$R$4:$R$80</definedName>
    <definedName name="MPOIN_IN_1995">MorrowPointInflow.Unregulated!$S$4:$S$80</definedName>
    <definedName name="MPOIN_IN_1996">MorrowPointInflow.Unregulated!$T$4:$T$80</definedName>
    <definedName name="MPOIN_IN_1997">MorrowPointInflow.Unregulated!$U$4:$U$80</definedName>
    <definedName name="MPOIN_IN_1998">MorrowPointInflow.Unregulated!$V$4:$V$80</definedName>
    <definedName name="MPOIN_IN_1999">MorrowPointInflow.Unregulated!$W$4:$W$80</definedName>
    <definedName name="MPOIN_IN_2000">MorrowPointInflow.Unregulated!$X$4:$X$80</definedName>
    <definedName name="MPOIN_IN_2001">MorrowPointInflow.Unregulated!$Y$4:$Y$80</definedName>
    <definedName name="MPOIN_IN_2002">MorrowPointInflow.Unregulated!$Z$4:$Z$80</definedName>
    <definedName name="MPOIN_IN_2003">MorrowPointInflow.Unregulated!$AA$4:$AA$80</definedName>
    <definedName name="MPOIN_IN_2004">MorrowPointInflow.Unregulated!$AB$4:$AB$80</definedName>
    <definedName name="MPOIN_IN_2005">MorrowPointInflow.Unregulated!$AC$4:$AC$80</definedName>
    <definedName name="MPOIN_IN_2006">MorrowPointInflow.Unregulated!$AD$4:$AD$80</definedName>
    <definedName name="MPOIN_IN_2007">MorrowPointInflow.Unregulated!$AE$4:$AE$80</definedName>
    <definedName name="MPOIN_IN_2008">MorrowPointInflow.Unregulated!$AF$4:$AF$80</definedName>
    <definedName name="MPOIN_IN_2009">MorrowPointInflow.Unregulated!$AG$4:$AG$80</definedName>
    <definedName name="MPOIN_IN_2010">MorrowPointInflow.Unregulated!$AH$4:$AH$80</definedName>
    <definedName name="MPOIN_IN_2011">MorrowPointInflow.Unregulated!$AI$4:$AI$80</definedName>
    <definedName name="MPOIN_IN_2012">MorrowPointInflow.Unregulated!$AJ$4:$AJ$80</definedName>
    <definedName name="MPOIN_IN_2013">MorrowPointInflow.Unregulated!$AK$4:$AK$80</definedName>
    <definedName name="MPOIN_IN_2014">MorrowPointInflow.Unregulated!$AL$4:$AL$80</definedName>
    <definedName name="MPOIN_IN_2015">MorrowPointInflow.Unregulated!$AM$4:$AM$80</definedName>
    <definedName name="MPOIN_IN_2016">MorrowPointInflow.Unregulated!$AN$4:$AN$80</definedName>
    <definedName name="MPOIN_IN_2017">MorrowPointInflow.Unregulated!$AO$4:$AO$80</definedName>
    <definedName name="MPOIN_IN_2018">MorrowPointInflow.Unregulated!$AP$4:$AP$80</definedName>
    <definedName name="MPOIN_IN_2019">MorrowPointInflow.Unregulated!$AQ$4:$AQ$80</definedName>
    <definedName name="MPOIN_IN_2020">MorrowPointInflow.Unregulated!$AR$4:$AR$80</definedName>
    <definedName name="MPOIN_IN_2021">MorrowPointInflow.Unregulated!$AS$4:$AS$80</definedName>
    <definedName name="MPOIN_IN_2022">MorrowPointInflow.Unregulated!$AT$4:$AT$80</definedName>
    <definedName name="MPOIN_IN_2023">MorrowPointInflow.Unregulated!$AU$4:$AU$80</definedName>
    <definedName name="MPOIN_IN_2024">MorrowPointInflow.Unregulated!$AV$4:$AV$80</definedName>
    <definedName name="MPOIN_IN_2025">MorrowPointInflow.Unregulated!$AW$4:$AW$80</definedName>
    <definedName name="MPOIN_IN_2026">MorrowPointInflow.Unregulated!$AX$4:$AX$80</definedName>
    <definedName name="MPOIN_IN_2027">MorrowPointInflow.Unregulated!$AY$4:$AY$80</definedName>
    <definedName name="MPOIN_IN_2028">MorrowPointInflow.Unregulated!$AZ$4:$AZ$80</definedName>
    <definedName name="MPOIN_IN_2029">MorrowPointInflow.Unregulated!$BA$4:$BA$80</definedName>
    <definedName name="MPOIN_IN_Max">MorrowPointInflow.Unregulated!$C$4:$C$80</definedName>
    <definedName name="MPOIN_IN_Min">MorrowPointInflow.Unregulated!$B$4:$B$80</definedName>
    <definedName name="MPOIN_IN_Most">MorrowPointInflow.Unregulated!$D$4:$D$80</definedName>
    <definedName name="MPOIN_IN_TIME">MorrowPointInflow.Unregulated!$A$4:$A$80</definedName>
    <definedName name="MPSC2.espmvol" localSheetId="21">TempForecast!$A$4:$AJ$64</definedName>
    <definedName name="MPSC2.espmvol_10" localSheetId="21">TempForecast!$A$4:$AJ$64</definedName>
    <definedName name="MPSC2.espmvol_11" localSheetId="21">TempForecast!$A$4:$AJ$64</definedName>
    <definedName name="MPSC2.espmvol_12" localSheetId="21">TempForecast!$A$4:$AJ$64</definedName>
    <definedName name="MPSC2.espmvol_13" localSheetId="21">TempForecast!$A$4:$AJ$64</definedName>
    <definedName name="MPSC2.espmvol_14" localSheetId="21">TempForecast!$A$4:$AJ$64</definedName>
    <definedName name="MPSC2.espmvol_15" localSheetId="21">TempForecast!$A$4:$AJ$64</definedName>
    <definedName name="MPSC2.espmvol_16" localSheetId="21">TempForecast!$A$4:$AJ$64</definedName>
    <definedName name="MPSC2.espmvol_17" localSheetId="21">TempForecast!$A$4:$AJ$64</definedName>
    <definedName name="MPSC2.espmvol_18" localSheetId="21">TempForecast!$A$4:$AJ$64</definedName>
    <definedName name="MPSC2.espmvol_19" localSheetId="21">TempForecast!$A$4:$AJ$64</definedName>
    <definedName name="MPSC2.espmvol_2" localSheetId="21">TempForecast!$A$4:$AE$64</definedName>
    <definedName name="MPSC2.espmvol_20" localSheetId="21">TempForecast!$A$4:$AJ$64</definedName>
    <definedName name="MPSC2.espmvol_21" localSheetId="21">TempForecast!$A$4:$AJ$64</definedName>
    <definedName name="MPSC2.espmvol_22" localSheetId="21">TempForecast!$A$4:$AJ$64</definedName>
    <definedName name="MPSC2.espmvol_23" localSheetId="21">TempForecast!$A$4:$AJ$64</definedName>
    <definedName name="MPSC2.espmvol_24" localSheetId="21">TempForecast!$A$4:$AJ$64</definedName>
    <definedName name="MPSC2.espmvol_25" localSheetId="21">TempForecast!$A$4:$AJ$64</definedName>
    <definedName name="MPSC2.espmvol_26" localSheetId="21">TempForecast!$A$4:$AJ$64</definedName>
    <definedName name="MPSC2.espmvol_27" localSheetId="21">TempForecast!$A$4:$AJ$64</definedName>
    <definedName name="MPSC2.espmvol_28" localSheetId="21">TempForecast!$A$4:$AJ$64</definedName>
    <definedName name="MPSC2.espmvol_29" localSheetId="21">TempForecast!$A$4:$AJ$64</definedName>
    <definedName name="MPSC2.espmvol_3" localSheetId="21">TempForecast!$A$4:$AJ$64</definedName>
    <definedName name="MPSC2.espmvol_30" localSheetId="21">TempForecast!$A$4:$AJ$64</definedName>
    <definedName name="MPSC2.espmvol_31" localSheetId="21">TempForecast!$A$4:$AJ$64</definedName>
    <definedName name="MPSC2.espmvol_32" localSheetId="21">TempForecast!$A$4:$AJ$64</definedName>
    <definedName name="MPSC2.espmvol_33" localSheetId="21">TempForecast!$A$4:$AJ$64</definedName>
    <definedName name="MPSC2.espmvol_34" localSheetId="21">TempForecast!$A$4:$AJ$64</definedName>
    <definedName name="MPSC2.espmvol_35" localSheetId="21">TempForecast!$A$4:$AJ$64</definedName>
    <definedName name="MPSC2.espmvol_36" localSheetId="21">TempForecast!$A$4:$AJ$64</definedName>
    <definedName name="MPSC2.espmvol_37" localSheetId="21">TempForecast!$A$4:$AJ$64</definedName>
    <definedName name="MPSC2.espmvol_38" localSheetId="21">TempForecast!$A$4:$AJ$64</definedName>
    <definedName name="MPSC2.espmvol_39" localSheetId="21">TempForecast!$A$4:$AJ$64</definedName>
    <definedName name="MPSC2.espmvol_4" localSheetId="21">TempForecast!$A$4:$AJ$64</definedName>
    <definedName name="MPSC2.espmvol_40" localSheetId="21">TempForecast!$A$4:$AJ$64</definedName>
    <definedName name="MPSC2.espmvol_41" localSheetId="21">TempForecast!$A$4:$AJ$64</definedName>
    <definedName name="MPSC2.espmvol_42" localSheetId="21">TempForecast!$A$4:$AJ$64</definedName>
    <definedName name="MPSC2.espmvol_43" localSheetId="21">TempForecast!$A$4:$AJ$64</definedName>
    <definedName name="MPSC2.espmvol_44" localSheetId="21">TempForecast!$A$4:$AJ$64</definedName>
    <definedName name="MPSC2.espmvol_45" localSheetId="21">TempForecast!$A$4:$AJ$64</definedName>
    <definedName name="MPSC2.espmvol_46" localSheetId="21">TempForecast!$A$4:$AJ$64</definedName>
    <definedName name="MPSC2.espmvol_47" localSheetId="21">TempForecast!$A$4:$AJ$64</definedName>
    <definedName name="MPSC2.espmvol_48" localSheetId="21">TempForecast!$A$4:$AJ$64</definedName>
    <definedName name="MPSC2.espmvol_49" localSheetId="21">TempForecast!$A$4:$AJ$64</definedName>
    <definedName name="MPSC2.espmvol_5" localSheetId="21">TempForecast!$A$4:$AJ$64</definedName>
    <definedName name="MPSC2.espmvol_50" localSheetId="21">TempForecast!$A$4:$AJ$64</definedName>
    <definedName name="MPSC2.espmvol_51" localSheetId="21">TempForecast!$A$4:$AJ$64</definedName>
    <definedName name="MPSC2.espmvol_52" localSheetId="21">TempForecast!$A$4:$AJ$64</definedName>
    <definedName name="MPSC2.espmvol_53" localSheetId="21">TempForecast!$A$4:$AJ$64</definedName>
    <definedName name="MPSC2.espmvol_54" localSheetId="21">TempForecast!$A$4:$AJ$64</definedName>
    <definedName name="MPSC2.espmvol_55" localSheetId="21">TempForecast!$A$4:$AJ$64</definedName>
    <definedName name="MPSC2.espmvol_56" localSheetId="21">TempForecast!$A$4:$AJ$64</definedName>
    <definedName name="MPSC2.espmvol_57" localSheetId="21">TempForecast!$A$4:$AJ$64</definedName>
    <definedName name="MPSC2.espmvol_6" localSheetId="21">TempForecast!$A$4:$AJ$64</definedName>
    <definedName name="MPSC2.espmvol_7" localSheetId="21">TempForecast!$A$4:$AJ$64</definedName>
    <definedName name="MPSC2.espmvol_8" localSheetId="21">TempForecast!$A$4:$AJ$64</definedName>
    <definedName name="MPSC2.espmvol_9" localSheetId="21">TempForecast!$A$4:$AJ$64</definedName>
    <definedName name="NAVAJ_IN_1981">NavajoInflow.ModUnregulated!$E$4:$E$80</definedName>
    <definedName name="NAVAJ_IN_1982">NavajoInflow.ModUnregulated!$F$4:$F$80</definedName>
    <definedName name="NAVAJ_IN_1983">NavajoInflow.ModUnregulated!$G$4:$G$80</definedName>
    <definedName name="NAVAJ_IN_1984">NavajoInflow.ModUnregulated!$H$4:$H$80</definedName>
    <definedName name="NAVAJ_IN_1985">NavajoInflow.ModUnregulated!$I$4:$I$80</definedName>
    <definedName name="NAVAJ_IN_1986">NavajoInflow.ModUnregulated!$J$4:$J$80</definedName>
    <definedName name="NAVAJ_IN_1987">NavajoInflow.ModUnregulated!$K$4:$K$80</definedName>
    <definedName name="NAVAJ_IN_1988">NavajoInflow.ModUnregulated!$L$4:$L$80</definedName>
    <definedName name="NAVAJ_IN_1989">NavajoInflow.ModUnregulated!$M$4:$M$80</definedName>
    <definedName name="NAVAJ_IN_1990">NavajoInflow.ModUnregulated!$N$4:$N$80</definedName>
    <definedName name="NAVAJ_IN_1991">NavajoInflow.ModUnregulated!$O$4:$O$80</definedName>
    <definedName name="NAVAJ_IN_1992">NavajoInflow.ModUnregulated!$P$4:$P$80</definedName>
    <definedName name="NAVAJ_IN_1993">NavajoInflow.ModUnregulated!$Q$4:$Q$80</definedName>
    <definedName name="NAVAJ_IN_1994">NavajoInflow.ModUnregulated!$R$4:$R$80</definedName>
    <definedName name="NAVAJ_IN_1995">NavajoInflow.ModUnregulated!$S$4:$S$80</definedName>
    <definedName name="NAVAJ_IN_1996">NavajoInflow.ModUnregulated!$T$4:$T$80</definedName>
    <definedName name="NAVAJ_IN_1997">NavajoInflow.ModUnregulated!$U$4:$U$80</definedName>
    <definedName name="NAVAJ_IN_1998">NavajoInflow.ModUnregulated!$V$4:$V$80</definedName>
    <definedName name="NAVAJ_IN_1999">NavajoInflow.ModUnregulated!$W$4:$W$80</definedName>
    <definedName name="NAVAJ_IN_2000">NavajoInflow.ModUnregulated!$X$4:$X$80</definedName>
    <definedName name="NAVAJ_IN_2001">NavajoInflow.ModUnregulated!$Y$4:$Y$80</definedName>
    <definedName name="NAVAJ_IN_2002">NavajoInflow.ModUnregulated!$Z$4:$Z$80</definedName>
    <definedName name="NAVAJ_IN_2003">NavajoInflow.ModUnregulated!$AA$4:$AA$80</definedName>
    <definedName name="NAVAJ_IN_2004">NavajoInflow.ModUnregulated!$AB$4:$AB$80</definedName>
    <definedName name="NAVAJ_IN_2005">NavajoInflow.ModUnregulated!$AC$4:$AC$80</definedName>
    <definedName name="NAVAJ_IN_2006">NavajoInflow.ModUnregulated!$AD$4:$AD$80</definedName>
    <definedName name="NAVAJ_IN_2007">NavajoInflow.ModUnregulated!$AE$4:$AE$80</definedName>
    <definedName name="NAVAJ_IN_2008">NavajoInflow.ModUnregulated!$AF$4:$AF$80</definedName>
    <definedName name="NAVAJ_IN_2009">NavajoInflow.ModUnregulated!$AG$4:$AG$80</definedName>
    <definedName name="NAVAJ_IN_2010">NavajoInflow.ModUnregulated!$AH$4:$AH$80</definedName>
    <definedName name="NAVAJ_IN_2011">NavajoInflow.ModUnregulated!$AI$4:$AI$80</definedName>
    <definedName name="NAVAJ_IN_2012">NavajoInflow.ModUnregulated!$AJ$4:$AJ$80</definedName>
    <definedName name="NAVAJ_IN_2013">NavajoInflow.ModUnregulated!$AK$4:$AK$80</definedName>
    <definedName name="NAVAJ_IN_2014">NavajoInflow.ModUnregulated!$AL$4:$AL$80</definedName>
    <definedName name="NAVAJ_IN_2015">NavajoInflow.ModUnregulated!$AM$4:$AM$80</definedName>
    <definedName name="NAVAJ_IN_2016">NavajoInflow.ModUnregulated!$AN$4:$AN$80</definedName>
    <definedName name="NAVAJ_IN_2017">NavajoInflow.ModUnregulated!$AO$4:$AO$80</definedName>
    <definedName name="NAVAJ_IN_2018">NavajoInflow.ModUnregulated!$AP$4:$AP$80</definedName>
    <definedName name="NAVAJ_IN_2019">NavajoInflow.ModUnregulated!$AQ$4:$AQ$80</definedName>
    <definedName name="NAVAJ_IN_2020">NavajoInflow.ModUnregulated!$AR$4:$AR$80</definedName>
    <definedName name="NAVAJ_IN_2021">NavajoInflow.ModUnregulated!$AS$4:$AS$80</definedName>
    <definedName name="NAVAJ_IN_2022">NavajoInflow.ModUnregulated!$AT$4:$AT$80</definedName>
    <definedName name="NAVAJ_IN_2023">NavajoInflow.ModUnregulated!$AU$4:$AU$80</definedName>
    <definedName name="NAVAJ_IN_2024">NavajoInflow.ModUnregulated!$AV$4:$AV$80</definedName>
    <definedName name="NAVAJ_IN_2025">NavajoInflow.ModUnregulated!$AW$4:$AW$80</definedName>
    <definedName name="NAVAJ_IN_2026">NavajoInflow.ModUnregulated!$AX$4:$AX$80</definedName>
    <definedName name="NAVAJ_IN_2027">NavajoInflow.ModUnregulated!$AY$4:$AY$80</definedName>
    <definedName name="NAVAJ_IN_2028">NavajoInflow.ModUnregulated!$AZ$4:$AZ$80</definedName>
    <definedName name="NAVAJ_IN_2029">NavajoInflow.ModUnregulated!$BA$4:$BA$80</definedName>
    <definedName name="NAVAJ_IN_Max">NavajoInflow.ModUnregulated!$C$4:$C$80</definedName>
    <definedName name="NAVAJ_IN_Min">NavajoInflow.ModUnregulated!$B$4:$B$80</definedName>
    <definedName name="NAVAJ_IN_Most">NavajoInflow.ModUnregulated!$D$4:$D$80</definedName>
    <definedName name="NAVAJ_IN_TIME">NavajoInflow.ModUnregulated!$A$4:$A$80</definedName>
    <definedName name="NavajoMax">HDBQueries!$H$49</definedName>
    <definedName name="NavajoMin">HDBQueries!$H$13</definedName>
    <definedName name="NavajoMost">HDBQueries!$H$85</definedName>
    <definedName name="NFTOF_IN_1981">GainsCrystalToGJ!$E$4:$E$80</definedName>
    <definedName name="NFTOF_IN_1982">GainsCrystalToGJ!$F$4:$F$80</definedName>
    <definedName name="NFTOF_IN_1983">GainsCrystalToGJ!$G$4:$G$80</definedName>
    <definedName name="NFTOF_IN_1984">GainsCrystalToGJ!$H$4:$H$80</definedName>
    <definedName name="NFTOF_IN_1985">GainsCrystalToGJ!$I$4:$I$80</definedName>
    <definedName name="NFTOF_IN_1986">GainsCrystalToGJ!$J$4:$J$80</definedName>
    <definedName name="NFTOF_IN_1987">GainsCrystalToGJ!$K$4:$K$80</definedName>
    <definedName name="NFTOF_IN_1988">GainsCrystalToGJ!$L$4:$L$80</definedName>
    <definedName name="NFTOF_IN_1989">GainsCrystalToGJ!$M$4:$M$80</definedName>
    <definedName name="NFTOF_IN_1990">GainsCrystalToGJ!$N$4:$N$80</definedName>
    <definedName name="NFTOF_IN_1991">GainsCrystalToGJ!$O$4:$O$80</definedName>
    <definedName name="NFTOF_IN_1992">GainsCrystalToGJ!$P$4:$P$80</definedName>
    <definedName name="NFTOF_IN_1993">GainsCrystalToGJ!$Q$4:$Q$80</definedName>
    <definedName name="NFTOF_IN_1994">GainsCrystalToGJ!$R$4:$R$80</definedName>
    <definedName name="NFTOF_IN_1995">GainsCrystalToGJ!$S$4:$S$80</definedName>
    <definedName name="NFTOF_IN_1996">GainsCrystalToGJ!$T$4:$T$80</definedName>
    <definedName name="NFTOF_IN_1997">GainsCrystalToGJ!$U$4:$U$80</definedName>
    <definedName name="NFTOF_IN_1998">GainsCrystalToGJ!$V$4:$V$80</definedName>
    <definedName name="NFTOF_IN_1999">GainsCrystalToGJ!$W$4:$W$80</definedName>
    <definedName name="NFTOF_IN_2000">GainsCrystalToGJ!$X$4:$X$80</definedName>
    <definedName name="NFTOF_IN_2001">GainsCrystalToGJ!$Y$4:$Y$80</definedName>
    <definedName name="NFTOF_IN_2002">GainsCrystalToGJ!$Z$4:$Z$80</definedName>
    <definedName name="NFTOF_IN_2003">GainsCrystalToGJ!$AA$4:$AA$80</definedName>
    <definedName name="NFTOF_IN_2004">GainsCrystalToGJ!$AB$4:$AB$80</definedName>
    <definedName name="NFTOF_IN_2005">GainsCrystalToGJ!$AC$4:$AC$80</definedName>
    <definedName name="NFTOF_IN_2006">GainsCrystalToGJ!$AD$4:$AD$80</definedName>
    <definedName name="NFTOF_IN_2007">GainsCrystalToGJ!$AE$4:$AE$80</definedName>
    <definedName name="NFTOF_IN_2008">GainsCrystalToGJ!$AF$4:$AF$80</definedName>
    <definedName name="NFTOF_IN_2009">GainsCrystalToGJ!$AG$4:$AG$80</definedName>
    <definedName name="NFTOF_IN_2010">GainsCrystalToGJ!$AH$4:$AH$80</definedName>
    <definedName name="NFTOF_IN_2011">GainsCrystalToGJ!$AI$4:$AI$80</definedName>
    <definedName name="NFTOF_IN_2012">GainsCrystalToGJ!$AJ$4:$AJ$80</definedName>
    <definedName name="NFTOF_IN_2013">GainsCrystalToGJ!$AK$4:$AK$80</definedName>
    <definedName name="NFTOF_IN_2014">GainsCrystalToGJ!$AL$4:$AL$80</definedName>
    <definedName name="NFTOF_IN_2015">GainsCrystalToGJ!$AM$4:$AM$80</definedName>
    <definedName name="NFTOF_IN_2016">GainsCrystalToGJ!$AN$4:$AN$80</definedName>
    <definedName name="NFTOF_IN_2017">GainsCrystalToGJ!$AO$4:$AO$80</definedName>
    <definedName name="NFTOF_IN_2018">GainsCrystalToGJ!$AP$4:$AP$80</definedName>
    <definedName name="NFTOF_IN_2019">GainsCrystalToGJ!$AQ$4:$AQ$80</definedName>
    <definedName name="NFTOF_IN_2020">GainsCrystalToGJ!$AR$4:$AR$80</definedName>
    <definedName name="NFTOF_IN_2021">GainsCrystalToGJ!$AS$4:$AS$80</definedName>
    <definedName name="NFTOF_IN_2022">GainsCrystalToGJ!$AT$4:$AT$80</definedName>
    <definedName name="NFTOF_IN_2023">GainsCrystalToGJ!$AU$4:$AU$80</definedName>
    <definedName name="NFTOF_IN_2024">GainsCrystalToGJ!$AV$4:$AV$80</definedName>
    <definedName name="NFTOF_IN_2025">GainsCrystalToGJ!$AW$4:$AW$80</definedName>
    <definedName name="NFTOF_IN_2026">GainsCrystalToGJ!$AX$4:$AX$80</definedName>
    <definedName name="NFTOF_IN_2027">GainsCrystalToGJ!$AY$4:$AY$80</definedName>
    <definedName name="NFTOF_IN_2028">GainsCrystalToGJ!$AZ$4:$AZ$80</definedName>
    <definedName name="NFTOF_IN_2029">GainsCrystalToGJ!$BA$4:$BA$80</definedName>
    <definedName name="NFTOF_IN_Max">GainsCrystalToGJ!$C$4:$C$80</definedName>
    <definedName name="NFTOF_IN_Min">GainsCrystalToGJ!$B$4:$B$80</definedName>
    <definedName name="NFTOF_IN_Most">GainsCrystalToGJ!$D$4:$D$80</definedName>
    <definedName name="NFTOF_IN_Time">GainsCrystalToGJ!$A$4:$A$80</definedName>
    <definedName name="NodeID">RunInformation!$B$3:$B$21</definedName>
    <definedName name="NVRN5.espmvol" localSheetId="21">TempForecast!$A$4:$AJ$64</definedName>
    <definedName name="NVRN5.espmvol_10" localSheetId="21">TempForecast!$A$4:$AJ$64</definedName>
    <definedName name="NVRN5.espmvol_11" localSheetId="21">TempForecast!$A$4:$AJ$64</definedName>
    <definedName name="NVRN5.espmvol_12" localSheetId="21">TempForecast!$A$4:$AJ$64</definedName>
    <definedName name="NVRN5.espmvol_13" localSheetId="21">TempForecast!$A$4:$AJ$64</definedName>
    <definedName name="NVRN5.espmvol_14" localSheetId="21">TempForecast!$A$4:$AJ$64</definedName>
    <definedName name="NVRN5.espmvol_15" localSheetId="21">TempForecast!$A$4:$AJ$64</definedName>
    <definedName name="NVRN5.espmvol_16" localSheetId="21">TempForecast!$A$4:$AJ$64</definedName>
    <definedName name="NVRN5.espmvol_17" localSheetId="21">TempForecast!$A$4:$AJ$64</definedName>
    <definedName name="NVRN5.espmvol_18" localSheetId="21">TempForecast!$A$4:$AJ$64</definedName>
    <definedName name="NVRN5.espmvol_19" localSheetId="21">TempForecast!$A$4:$AJ$64</definedName>
    <definedName name="NVRN5.espmvol_2" localSheetId="21">TempForecast!$A$4:$AE$64</definedName>
    <definedName name="NVRN5.espmvol_20" localSheetId="21">TempForecast!$A$4:$AJ$64</definedName>
    <definedName name="NVRN5.espmvol_21" localSheetId="21">TempForecast!$A$4:$AJ$64</definedName>
    <definedName name="NVRN5.espmvol_22" localSheetId="21">TempForecast!$A$4:$AJ$64</definedName>
    <definedName name="NVRN5.espmvol_23" localSheetId="21">TempForecast!$A$4:$AJ$64</definedName>
    <definedName name="NVRN5.espmvol_24" localSheetId="21">TempForecast!$A$4:$AJ$64</definedName>
    <definedName name="NVRN5.espmvol_25" localSheetId="21">TempForecast!$A$4:$AJ$64</definedName>
    <definedName name="NVRN5.espmvol_26" localSheetId="21">TempForecast!$A$4:$AJ$64</definedName>
    <definedName name="NVRN5.espmvol_27" localSheetId="21">TempForecast!$A$4:$AJ$64</definedName>
    <definedName name="NVRN5.espmvol_28" localSheetId="21">TempForecast!$A$4:$AJ$64</definedName>
    <definedName name="NVRN5.espmvol_29" localSheetId="21">TempForecast!$A$4:$AJ$64</definedName>
    <definedName name="NVRN5.espmvol_3" localSheetId="21">TempForecast!$A$4:$AJ$64</definedName>
    <definedName name="NVRN5.espmvol_30" localSheetId="21">TempForecast!$A$4:$AJ$64</definedName>
    <definedName name="NVRN5.espmvol_31" localSheetId="21">TempForecast!$A$4:$AJ$64</definedName>
    <definedName name="NVRN5.espmvol_32" localSheetId="21">TempForecast!$A$4:$AJ$64</definedName>
    <definedName name="NVRN5.espmvol_33" localSheetId="21">TempForecast!$A$4:$AJ$64</definedName>
    <definedName name="NVRN5.espmvol_34" localSheetId="21">TempForecast!$A$4:$AJ$64</definedName>
    <definedName name="NVRN5.espmvol_35" localSheetId="21">TempForecast!$A$4:$AJ$64</definedName>
    <definedName name="NVRN5.espmvol_36" localSheetId="21">TempForecast!$A$4:$AJ$64</definedName>
    <definedName name="NVRN5.espmvol_37" localSheetId="21">TempForecast!$A$4:$AJ$64</definedName>
    <definedName name="NVRN5.espmvol_38" localSheetId="21">TempForecast!$A$4:$AJ$64</definedName>
    <definedName name="NVRN5.espmvol_39" localSheetId="21">TempForecast!$A$4:$AJ$64</definedName>
    <definedName name="NVRN5.espmvol_4" localSheetId="21">TempForecast!$A$4:$AJ$64</definedName>
    <definedName name="NVRN5.espmvol_40" localSheetId="21">TempForecast!$A$4:$AJ$64</definedName>
    <definedName name="NVRN5.espmvol_41" localSheetId="21">TempForecast!$A$4:$AJ$64</definedName>
    <definedName name="NVRN5.espmvol_42" localSheetId="21">TempForecast!$A$4:$AJ$64</definedName>
    <definedName name="NVRN5.espmvol_43" localSheetId="21">TempForecast!$A$4:$AJ$64</definedName>
    <definedName name="NVRN5.espmvol_44" localSheetId="21">TempForecast!$A$4:$AJ$64</definedName>
    <definedName name="NVRN5.espmvol_45" localSheetId="21">TempForecast!$A$4:$AJ$64</definedName>
    <definedName name="NVRN5.espmvol_46" localSheetId="21">TempForecast!$A$4:$AJ$64</definedName>
    <definedName name="NVRN5.espmvol_47" localSheetId="21">TempForecast!$A$4:$AJ$64</definedName>
    <definedName name="NVRN5.espmvol_48" localSheetId="21">TempForecast!$A$4:$AJ$64</definedName>
    <definedName name="NVRN5.espmvol_49" localSheetId="21">TempForecast!$A$4:$AJ$64</definedName>
    <definedName name="NVRN5.espmvol_5" localSheetId="21">TempForecast!$A$4:$AJ$64</definedName>
    <definedName name="NVRN5.espmvol_50" localSheetId="21">TempForecast!$A$4:$AJ$64</definedName>
    <definedName name="NVRN5.espmvol_51" localSheetId="21">TempForecast!$A$4:$AJ$64</definedName>
    <definedName name="NVRN5.espmvol_52" localSheetId="21">TempForecast!$A$4:$AJ$64</definedName>
    <definedName name="NVRN5.espmvol_53" localSheetId="21">TempForecast!$A$4:$AJ$64</definedName>
    <definedName name="NVRN5.espmvol_54" localSheetId="21">TempForecast!$A$4:$AJ$64</definedName>
    <definedName name="NVRN5.espmvol_55" localSheetId="21">TempForecast!$A$4:$AJ$64</definedName>
    <definedName name="NVRN5.espmvol_56" localSheetId="21">TempForecast!$A$4:$AJ$64</definedName>
    <definedName name="NVRN5.espmvol_57" localSheetId="21">TempForecast!$A$4:$AJ$64</definedName>
    <definedName name="NVRN5.espmvol_6" localSheetId="21">TempForecast!$A$4:$AJ$64</definedName>
    <definedName name="NVRN5.espmvol_7" localSheetId="21">TempForecast!$A$4:$AJ$64</definedName>
    <definedName name="NVRN5.espmvol_8" localSheetId="21">TempForecast!$A$4:$AJ$64</definedName>
    <definedName name="NVRN5.espmvol_9" localSheetId="21">TempForecast!$A$4:$AJ$64</definedName>
    <definedName name="PkrToImp_1981">PkrToImp!$B$4:$B$15</definedName>
    <definedName name="PkrToImp_1982">PkrToImp!$C$4:$C$15</definedName>
    <definedName name="PkrToImp_1983">PkrToImp!$D$4:$D$15</definedName>
    <definedName name="PkrToImp_1984">PkrToImp!$E$4:$E$15</definedName>
    <definedName name="PkrToImp_1985">PkrToImp!$F$4:$F$15</definedName>
    <definedName name="PkrToImp_1986">PkrToImp!$G$4:$G$15</definedName>
    <definedName name="PkrToImp_1987">PkrToImp!$H$4:$H$15</definedName>
    <definedName name="PkrToImp_1988">PkrToImp!$I$4:$I$15</definedName>
    <definedName name="PkrToImp_1989">PkrToImp!$J$4:$J$15</definedName>
    <definedName name="PkrToImp_1990">PkrToImp!$K$4:$K$15</definedName>
    <definedName name="PkrToImp_1991">PkrToImp!$L$4:$L$15</definedName>
    <definedName name="PkrToImp_1992">PkrToImp!$M$4:$M$15</definedName>
    <definedName name="PkrToImp_1993">PkrToImp!$N$4:$N$15</definedName>
    <definedName name="PkrToImp_1994">PkrToImp!$O$4:$O$15</definedName>
    <definedName name="PkrToImp_1995">PkrToImp!$P$4:$P$15</definedName>
    <definedName name="PkrToImp_1996">PkrToImp!$Q$4:$Q$15</definedName>
    <definedName name="PkrToImp_1997">PkrToImp!$R$4:$R$15</definedName>
    <definedName name="PkrToImp_1998">PkrToImp!$S$4:$S$15</definedName>
    <definedName name="PkrToImp_1999">PkrToImp!$T$4:$T$15</definedName>
    <definedName name="PkrToImp_2000">PkrToImp!$U$4:$U$15</definedName>
    <definedName name="PkrToImp_2001">PkrToImp!$V$4:$V$15</definedName>
    <definedName name="PkrToImp_2002">PkrToImp!$W$4:$W$15</definedName>
    <definedName name="PkrToImp_2003">PkrToImp!$X$4:$X$15</definedName>
    <definedName name="PkrToImp_2004">PkrToImp!$Y$4:$Y$15</definedName>
    <definedName name="PkrToImp_2005">PkrToImp!$Z$4:$Z$15</definedName>
    <definedName name="PkrToImp_2006">PkrToImp!$AA$4:$AA$15</definedName>
    <definedName name="PkrToImp_2007">PkrToImp!$AB$4:$AB$15</definedName>
    <definedName name="PkrToImp_2008">PkrToImp!$AC$4:$AC$15</definedName>
    <definedName name="PkrToImp_2009">PkrToImp!$AD$4:$AD$15</definedName>
    <definedName name="PkrToImp_2010">PkrToImp!$AE$4:$AE$15</definedName>
    <definedName name="PkrToImp_2011">PkrToImp!$AF$4:$AF$15</definedName>
    <definedName name="PkrToImp_2012">PkrToImp!$AG$4:$AG$15</definedName>
    <definedName name="PkrToImp_2013">PkrToImp!$AH$4:$AH$15</definedName>
    <definedName name="PkrToImp_2014">PkrToImp!$AI$4:$AI$15</definedName>
    <definedName name="PkrToImp_2015">PkrToImp!$AJ$4:$AJ$15</definedName>
    <definedName name="PkrToImp_2016">PkrToImp!$AK$4:$AK$15</definedName>
    <definedName name="PkrToImp_2017">PkrToImp!$AL$4:$AL$15</definedName>
    <definedName name="PkrToImp_2018">PkrToImp!$AM$4:$AM$15</definedName>
    <definedName name="PkrToImp_2019">PkrToImp!$AN$4:$AN$15</definedName>
    <definedName name="PkrToImp_2020">PkrToImp!$AO$4:$AO$15</definedName>
    <definedName name="PkrToImp_2021">PkrToImp!$AP$4:$AP$15</definedName>
    <definedName name="PkrToImp_In_1981">GainsPkrToImp!$E$4:$E$71</definedName>
    <definedName name="PkrToImp_In_1982">GainsPkrToImp!$F$4:$F$71</definedName>
    <definedName name="PkrToImp_In_1983">GainsPkrToImp!$G$4:$G$71</definedName>
    <definedName name="PkrToImp_In_1984">GainsPkrToImp!$H$4:$H$71</definedName>
    <definedName name="PkrToImp_In_1985">GainsPkrToImp!$I$4:$I$71</definedName>
    <definedName name="PkrToImp_In_1986">GainsPkrToImp!$J$4:$J$71</definedName>
    <definedName name="PkrToImp_In_1987">GainsPkrToImp!$K$4:$K$71</definedName>
    <definedName name="PkrToImp_In_1988">GainsPkrToImp!$L$4:$L$71</definedName>
    <definedName name="PkrToImp_In_1989">GainsPkrToImp!$M$4:$M$71</definedName>
    <definedName name="PkrToImp_In_1990">GainsPkrToImp!$N$4:$N$71</definedName>
    <definedName name="PkrToImp_In_1991">GainsPkrToImp!$O$4:$O$71</definedName>
    <definedName name="PkrToImp_In_1992">GainsPkrToImp!$P$4:$P$71</definedName>
    <definedName name="PkrToImp_In_1993">GainsPkrToImp!$Q$4:$Q$71</definedName>
    <definedName name="PkrToImp_In_1994">GainsPkrToImp!$R$4:$R$71</definedName>
    <definedName name="PkrToImp_In_1995">GainsPkrToImp!$S$4:$S$71</definedName>
    <definedName name="PkrToImp_In_1996">GainsPkrToImp!$T$4:$T$71</definedName>
    <definedName name="PkrToImp_In_1997">GainsPkrToImp!$U$4:$U$71</definedName>
    <definedName name="PkrToImp_In_1998">GainsPkrToImp!$V$4:$V$71</definedName>
    <definedName name="PkrToImp_In_1999">GainsPkrToImp!$W$4:$W$71</definedName>
    <definedName name="PkrToImp_In_2000">GainsPkrToImp!$X$4:$X$71</definedName>
    <definedName name="PkrToImp_In_2001">GainsPkrToImp!$Y$4:$Y$71</definedName>
    <definedName name="PkrToImp_In_2002">GainsPkrToImp!$Z$4:$Z$71</definedName>
    <definedName name="PkrToImp_In_2003">GainsPkrToImp!$AA$4:$AA$71</definedName>
    <definedName name="PkrToImp_In_2004">GainsPkrToImp!$AB$4:$AB$71</definedName>
    <definedName name="PkrToImp_In_2005">GainsPkrToImp!$AC$4:$AC$71</definedName>
    <definedName name="PkrToImp_In_2006">GainsPkrToImp!$AD$4:$AD$71</definedName>
    <definedName name="PkrToImp_In_2007">GainsPkrToImp!$AE$4:$AE$71</definedName>
    <definedName name="PkrToImp_In_2008">GainsPkrToImp!$AF$4:$AF$71</definedName>
    <definedName name="PkrToImp_In_2009">GainsPkrToImp!$AG$4:$AG$71</definedName>
    <definedName name="PkrToImp_In_2010">GainsPkrToImp!$AH$4:$AH$71</definedName>
    <definedName name="PkrToImp_In_2011">GainsPkrToImp!$AI$4:$AI$71</definedName>
    <definedName name="PkrToImp_In_2012">GainsPkrToImp!$AJ$4:$AJ$71</definedName>
    <definedName name="PkrToImp_In_2013">GainsPkrToImp!$AK$4:$AK$71</definedName>
    <definedName name="PkrToImp_In_2014">GainsPkrToImp!$AL$4:$AL$71</definedName>
    <definedName name="PkrToImp_In_2015">GainsPkrToImp!$AM$4:$AM$71</definedName>
    <definedName name="PkrToImp_In_2016">GainsPkrToImp!$AN$4:$AN$71</definedName>
    <definedName name="PkrToImp_In_2017">GainsPkrToImp!$AO$4:$AO$71</definedName>
    <definedName name="PkrToImp_In_Max">GainsPkrToImp!$C$4:$C$71</definedName>
    <definedName name="PkrToImp_In_Min">GainsPkrToImp!$B$4:$B$71</definedName>
    <definedName name="PkrToImp_In_Most">GainsPkrToImp!$D$4:$D$71</definedName>
    <definedName name="PkrToImp_In_Time">GainsPkrToImp!$A$4:$A$71</definedName>
    <definedName name="POWEL_IN_1981">PowellInflow.Unregulated!$E$4:$E$80</definedName>
    <definedName name="POWEL_IN_1982">PowellInflow.Unregulated!$F$4:$F$80</definedName>
    <definedName name="POWEL_IN_1983">PowellInflow.Unregulated!$G$4:$G$80</definedName>
    <definedName name="POWEL_IN_1984">PowellInflow.Unregulated!$H$4:$H$80</definedName>
    <definedName name="POWEL_IN_1985">PowellInflow.Unregulated!$I$4:$I$80</definedName>
    <definedName name="POWEL_IN_1986">PowellInflow.Unregulated!$J$4:$J$80</definedName>
    <definedName name="POWEL_IN_1987">PowellInflow.Unregulated!$K$4:$K$80</definedName>
    <definedName name="POWEL_IN_1988">PowellInflow.Unregulated!$L$4:$L$80</definedName>
    <definedName name="POWEL_IN_1989">PowellInflow.Unregulated!$M$4:$M$80</definedName>
    <definedName name="POWEL_IN_1990">PowellInflow.Unregulated!$N$4:$N$80</definedName>
    <definedName name="POWEL_IN_1991">PowellInflow.Unregulated!$O$4:$O$80</definedName>
    <definedName name="POWEL_IN_1992">PowellInflow.Unregulated!$P$4:$P$80</definedName>
    <definedName name="POWEL_IN_1993">PowellInflow.Unregulated!$Q$4:$Q$80</definedName>
    <definedName name="POWEL_IN_1994">PowellInflow.Unregulated!$R$4:$R$80</definedName>
    <definedName name="POWEL_IN_1995">PowellInflow.Unregulated!$S$4:$S$80</definedName>
    <definedName name="POWEL_IN_1996">PowellInflow.Unregulated!$T$4:$T$80</definedName>
    <definedName name="POWEL_IN_1997">PowellInflow.Unregulated!$U$4:$U$80</definedName>
    <definedName name="POWEL_IN_1998">PowellInflow.Unregulated!$V$4:$V$80</definedName>
    <definedName name="POWEL_IN_1999">PowellInflow.Unregulated!$W$4:$W$80</definedName>
    <definedName name="POWEL_IN_2000">PowellInflow.Unregulated!$X$4:$X$80</definedName>
    <definedName name="POWEL_IN_2001">PowellInflow.Unregulated!$Y$4:$Y$80</definedName>
    <definedName name="POWEL_IN_2002">PowellInflow.Unregulated!$Z$4:$Z$80</definedName>
    <definedName name="POWEL_IN_2003">PowellInflow.Unregulated!$AA$4:$AA$80</definedName>
    <definedName name="POWEL_IN_2004">PowellInflow.Unregulated!$AB$4:$AB$80</definedName>
    <definedName name="POWEL_IN_2005">PowellInflow.Unregulated!$AC$4:$AC$80</definedName>
    <definedName name="POWEL_IN_2006">PowellInflow.Unregulated!$AD$4:$AD$80</definedName>
    <definedName name="POWEL_IN_2007">PowellInflow.Unregulated!$AE$4:$AE$80</definedName>
    <definedName name="POWEL_IN_2008">PowellInflow.Unregulated!$AF$4:$AF$80</definedName>
    <definedName name="POWEL_IN_2009">PowellInflow.Unregulated!$AG$4:$AG$80</definedName>
    <definedName name="POWEL_IN_2010">PowellInflow.Unregulated!$AH$4:$AH$80</definedName>
    <definedName name="POWEL_IN_2011">PowellInflow.Unregulated!$AI$4:$AI$80</definedName>
    <definedName name="POWEL_IN_2012">PowellInflow.Unregulated!$AJ$4:$AJ$80</definedName>
    <definedName name="POWEL_IN_2013">PowellInflow.Unregulated!$AK$4:$AK$80</definedName>
    <definedName name="POWEL_IN_2014">PowellInflow.Unregulated!$AL$4:$AL$80</definedName>
    <definedName name="POWEL_IN_2015">PowellInflow.Unregulated!$AM$4:$AM$80</definedName>
    <definedName name="POWEL_IN_2016">PowellInflow.Unregulated!$AN$4:$AN$80</definedName>
    <definedName name="POWEL_IN_2017">PowellInflow.Unregulated!$AO$4:$AO$80</definedName>
    <definedName name="POWEL_IN_2018">PowellInflow.Unregulated!$AP$4:$AP$80</definedName>
    <definedName name="POWEL_IN_2019">PowellInflow.Unregulated!$AQ$4:$AQ$80</definedName>
    <definedName name="POWEL_IN_2020">PowellInflow.Unregulated!$AR$4:$AR$80</definedName>
    <definedName name="POWEL_IN_2021">PowellInflow.Unregulated!$AS$4:$AS$80</definedName>
    <definedName name="POWEL_IN_2022">PowellInflow.Unregulated!$AT$4:$AT$80</definedName>
    <definedName name="POWEL_IN_2023">PowellInflow.Unregulated!$AU$4:$AU$80</definedName>
    <definedName name="POWEL_IN_2024">PowellInflow.Unregulated!$AV$4:$AV$80</definedName>
    <definedName name="POWEL_IN_2025">PowellInflow.Unregulated!$AW$4:$AW$80</definedName>
    <definedName name="POWEL_IN_2026">PowellInflow.Unregulated!$AX$4:$AX$80</definedName>
    <definedName name="POWEL_IN_2027">PowellInflow.Unregulated!$AY$4:$AY$80</definedName>
    <definedName name="POWEL_IN_2028">PowellInflow.Unregulated!$AZ$4:$AZ$80</definedName>
    <definedName name="POWEL_IN_2029">PowellInflow.Unregulated!$BA$4:$BA$80</definedName>
    <definedName name="POWEL_IN_Max">PowellInflow.Unregulated!$C$4:$C$80</definedName>
    <definedName name="POWEL_IN_Min">PowellInflow.Unregulated!$B$4:$B$80</definedName>
    <definedName name="POWEL_IN_Most">PowellInflow.Unregulated!$D$4:$D$80</definedName>
    <definedName name="POWEL_IN_TIME">PowellInflow.Unregulated!$A$4:$A$80</definedName>
    <definedName name="PowellMax">HDBQueries!$E$49</definedName>
    <definedName name="PowellMin">HDBQueries!$E$13</definedName>
    <definedName name="PowellMost">HDBQueries!$E$85</definedName>
    <definedName name="PTMGAL_IN_1981">PowellToMeadGainsAbvLeesFerry!$E$4:$E$71</definedName>
    <definedName name="PTMGAL_IN_1982">PowellToMeadGainsAbvLeesFerry!$F$4:$F$71</definedName>
    <definedName name="PTMGAL_IN_1983">PowellToMeadGainsAbvLeesFerry!$G$4:$G$71</definedName>
    <definedName name="PTMGAL_IN_1984">PowellToMeadGainsAbvLeesFerry!$H$4:$H$71</definedName>
    <definedName name="PTMGAL_IN_1985">PowellToMeadGainsAbvLeesFerry!$I$4:$I$71</definedName>
    <definedName name="PTMGAL_IN_1986">PowellToMeadGainsAbvLeesFerry!$J$4:$J$71</definedName>
    <definedName name="PTMGAL_IN_1987">PowellToMeadGainsAbvLeesFerry!$K$4:$K$71</definedName>
    <definedName name="PTMGAL_IN_1988">PowellToMeadGainsAbvLeesFerry!$L$4:$L$71</definedName>
    <definedName name="PTMGAL_IN_1989">PowellToMeadGainsAbvLeesFerry!$M$4:$M$71</definedName>
    <definedName name="PTMGAL_IN_1990">PowellToMeadGainsAbvLeesFerry!$N$4:$N$71</definedName>
    <definedName name="PTMGAL_IN_1991">PowellToMeadGainsAbvLeesFerry!$O$4:$O$71</definedName>
    <definedName name="PTMGAL_IN_1992">PowellToMeadGainsAbvLeesFerry!$P$4:$P$71</definedName>
    <definedName name="PTMGAL_IN_1993">PowellToMeadGainsAbvLeesFerry!$Q$4:$Q$71</definedName>
    <definedName name="PTMGAL_IN_1994">PowellToMeadGainsAbvLeesFerry!$R$4:$R$71</definedName>
    <definedName name="PTMGAL_IN_1995">PowellToMeadGainsAbvLeesFerry!$S$4:$S$71</definedName>
    <definedName name="PTMGAL_IN_1996">PowellToMeadGainsAbvLeesFerry!$T$4:$T$71</definedName>
    <definedName name="PTMGAL_IN_1997">PowellToMeadGainsAbvLeesFerry!$U$4:$U$71</definedName>
    <definedName name="PTMGAL_IN_1998">PowellToMeadGainsAbvLeesFerry!$V$4:$V$71</definedName>
    <definedName name="PTMGAL_IN_1999">PowellToMeadGainsAbvLeesFerry!$W$4:$W$71</definedName>
    <definedName name="PTMGAL_IN_2000">PowellToMeadGainsAbvLeesFerry!$X$4:$X$71</definedName>
    <definedName name="PTMGAL_IN_2001">PowellToMeadGainsAbvLeesFerry!$Y$4:$Y$71</definedName>
    <definedName name="PTMGAL_IN_2002">PowellToMeadGainsAbvLeesFerry!$Z$4:$Z$71</definedName>
    <definedName name="PTMGAL_IN_2003">PowellToMeadGainsAbvLeesFerry!$AA$4:$AA$71</definedName>
    <definedName name="PTMGAL_IN_2004">PowellToMeadGainsAbvLeesFerry!$AB$4:$AB$71</definedName>
    <definedName name="PTMGAL_IN_2005">PowellToMeadGainsAbvLeesFerry!$AC$4:$AC$71</definedName>
    <definedName name="PTMGAL_IN_2006">PowellToMeadGainsAbvLeesFerry!$AD$4:$AD$71</definedName>
    <definedName name="PTMGAL_IN_2007">PowellToMeadGainsAbvLeesFerry!$AE$4:$AE$71</definedName>
    <definedName name="PTMGAL_IN_2008">PowellToMeadGainsAbvLeesFerry!$AF$4:$AF$71</definedName>
    <definedName name="PTMGAL_IN_2009">PowellToMeadGainsAbvLeesFerry!$AG$4:$AG$71</definedName>
    <definedName name="PTMGAL_IN_2010">PowellToMeadGainsAbvLeesFerry!$AH$4:$AH$71</definedName>
    <definedName name="PTMGAL_IN_2011">PowellToMeadGainsAbvLeesFerry!$AI$4:$AI$71</definedName>
    <definedName name="PTMGAL_IN_2012">PowellToMeadGainsAbvLeesFerry!$AJ$4:$AJ$71</definedName>
    <definedName name="PTMGAL_IN_2013">PowellToMeadGainsAbvLeesFerry!$AK$4:$AK$71</definedName>
    <definedName name="PTMGAL_IN_2014">PowellToMeadGainsAbvLeesFerry!$AL$4:$AL$71</definedName>
    <definedName name="PTMGAL_IN_2015">PowellToMeadGainsAbvLeesFerry!$AM$4:$AM$71</definedName>
    <definedName name="PTMGAL_IN_2016">PowellToMeadGainsAbvLeesFerry!$AN$4:$AN$71</definedName>
    <definedName name="PTMGAL_IN_2017">PowellToMeadGainsAbvLeesFerry!$AO$4:$AO$71</definedName>
    <definedName name="PTMGAL_IN_2018">PowellToMeadGainsAbvLeesFerry!$AP$4:$AP$71</definedName>
    <definedName name="PTMGAL_IN_2019">PowellToMeadGainsAbvLeesFerry!$AQ$4:$AQ$71</definedName>
    <definedName name="PTMGAL_IN_2020">PowellToMeadGainsAbvLeesFerry!$AR$4:$AR$71</definedName>
    <definedName name="PTMGAL_IN_2021">PowellToMeadGainsAbvLeesFerry!$AS$4:$AS$71</definedName>
    <definedName name="PTMGAL_IN_2022">PowellToMeadGainsAbvLeesFerry!$AT$4:$AT$71</definedName>
    <definedName name="PTMGAL_IN_2023">PowellToMeadGainsAbvLeesFerry!$AU$4:$AU$71</definedName>
    <definedName name="PTMGAL_IN_2024">PowellToMeadGainsAbvLeesFerry!$AV$4:$AV$71</definedName>
    <definedName name="PTMGAL_IN_2025">PowellToMeadGainsAbvLeesFerry!$AW$4:$AW$71</definedName>
    <definedName name="PTMGAL_IN_2026">PowellToMeadGainsAbvLeesFerry!$AX$4:$AX$71</definedName>
    <definedName name="PTMGAL_IN_2027">PowellToMeadGainsAbvLeesFerry!$AY$4:$AY$71</definedName>
    <definedName name="PTMGAL_IN_2028">PowellToMeadGainsAbvLeesFerry!$AZ$4:$AZ$71</definedName>
    <definedName name="PTMGAL_IN_2029">PowellToMeadGainsAbvLeesFerry!$BA$4:$BA$71</definedName>
    <definedName name="PTMGAL_IN_Max">PowellToMeadGainsAbvLeesFerry!$C$4:$C$71</definedName>
    <definedName name="PTMGAL_IN_Min">PowellToMeadGainsAbvLeesFerry!$B$4:$B$71</definedName>
    <definedName name="PTMGAL_IN_Most">PowellToMeadGainsAbvLeesFerry!$D$4:$D$71</definedName>
    <definedName name="PTMGAL_IN_Time">PowellToMeadGainsAbvLeesFerry!$A$4:$A$71</definedName>
    <definedName name="PTMGC_IN_1981">PowellToMeadGainsGrandCanyon!$E$4:$E$71</definedName>
    <definedName name="PTMGC_IN_1982">PowellToMeadGainsGrandCanyon!$F$4:$F$71</definedName>
    <definedName name="PTMGC_IN_1983">PowellToMeadGainsGrandCanyon!$G$4:$G$71</definedName>
    <definedName name="PTMGC_IN_1984">PowellToMeadGainsGrandCanyon!$H$4:$H$71</definedName>
    <definedName name="PTMGC_IN_1985">PowellToMeadGainsGrandCanyon!$I$4:$I$71</definedName>
    <definedName name="PTMGC_IN_1986">PowellToMeadGainsGrandCanyon!$J$4:$J$71</definedName>
    <definedName name="PTMGC_IN_1987">PowellToMeadGainsGrandCanyon!$K$4:$K$71</definedName>
    <definedName name="PTMGC_IN_1988">PowellToMeadGainsGrandCanyon!$L$4:$L$71</definedName>
    <definedName name="PTMGC_IN_1989">PowellToMeadGainsGrandCanyon!$M$4:$M$71</definedName>
    <definedName name="PTMGC_IN_1990">PowellToMeadGainsGrandCanyon!$N$4:$N$71</definedName>
    <definedName name="PTMGC_IN_1991">PowellToMeadGainsGrandCanyon!$O$4:$O$71</definedName>
    <definedName name="PTMGC_IN_1992">PowellToMeadGainsGrandCanyon!$P$4:$P$71</definedName>
    <definedName name="PTMGC_IN_1993">PowellToMeadGainsGrandCanyon!$Q$4:$Q$71</definedName>
    <definedName name="PTMGC_IN_1994">PowellToMeadGainsGrandCanyon!$R$4:$R$71</definedName>
    <definedName name="PTMGC_IN_1995">PowellToMeadGainsGrandCanyon!$S$4:$S$71</definedName>
    <definedName name="PTMGC_IN_1996">PowellToMeadGainsGrandCanyon!$T$4:$T$71</definedName>
    <definedName name="PTMGC_IN_1997">PowellToMeadGainsGrandCanyon!$U$4:$U$71</definedName>
    <definedName name="PTMGC_IN_1998">PowellToMeadGainsGrandCanyon!$V$4:$V$71</definedName>
    <definedName name="PTMGC_IN_1999">PowellToMeadGainsGrandCanyon!$W$4:$W$71</definedName>
    <definedName name="PTMGC_IN_2000">PowellToMeadGainsGrandCanyon!$X$4:$X$71</definedName>
    <definedName name="PTMGC_IN_2001">PowellToMeadGainsGrandCanyon!$Y$4:$Y$71</definedName>
    <definedName name="PTMGC_IN_2002">PowellToMeadGainsGrandCanyon!$Z$4:$Z$71</definedName>
    <definedName name="PTMGC_IN_2003">PowellToMeadGainsGrandCanyon!$AA$4:$AA$71</definedName>
    <definedName name="PTMGC_IN_2004">PowellToMeadGainsGrandCanyon!$AB$4:$AB$71</definedName>
    <definedName name="PTMGC_IN_2005">PowellToMeadGainsGrandCanyon!$AC$4:$AC$71</definedName>
    <definedName name="PTMGC_IN_2006">PowellToMeadGainsGrandCanyon!$AD$4:$AD$71</definedName>
    <definedName name="PTMGC_IN_2007">PowellToMeadGainsGrandCanyon!$AE$4:$AE$71</definedName>
    <definedName name="PTMGC_IN_2008">PowellToMeadGainsGrandCanyon!$AF$4:$AF$71</definedName>
    <definedName name="PTMGC_IN_2009">PowellToMeadGainsGrandCanyon!$AG$4:$AG$71</definedName>
    <definedName name="PTMGC_IN_2010">PowellToMeadGainsGrandCanyon!$AH$4:$AH$71</definedName>
    <definedName name="PTMGC_IN_2011">PowellToMeadGainsGrandCanyon!$AI$4:$AI$71</definedName>
    <definedName name="PTMGC_IN_2012">PowellToMeadGainsGrandCanyon!$AJ$4:$AJ$71</definedName>
    <definedName name="PTMGC_IN_2013">PowellToMeadGainsGrandCanyon!$AK$4:$AK$71</definedName>
    <definedName name="PTMGC_IN_2014">PowellToMeadGainsGrandCanyon!$AL$4:$AL$71</definedName>
    <definedName name="PTMGC_IN_2015">PowellToMeadGainsGrandCanyon!$AM$4:$AM$71</definedName>
    <definedName name="PTMGC_IN_2016">PowellToMeadGainsGrandCanyon!$AN$4:$AN$71</definedName>
    <definedName name="PTMGC_IN_2017">PowellToMeadGainsGrandCanyon!$AO$4:$AO$71</definedName>
    <definedName name="PTMGC_IN_2018">PowellToMeadGainsGrandCanyon!$AP$4:$AP$71</definedName>
    <definedName name="PTMGC_IN_2019">PowellToMeadGainsGrandCanyon!$AQ$4:$AQ$71</definedName>
    <definedName name="PTMGC_IN_2020">PowellToMeadGainsGrandCanyon!$AR$4:$AR$71</definedName>
    <definedName name="PTMGC_IN_2021">PowellToMeadGainsGrandCanyon!$AS$4:$AS$71</definedName>
    <definedName name="PTMGC_IN_2022">PowellToMeadGainsGrandCanyon!$AT$4:$AT$71</definedName>
    <definedName name="PTMGC_IN_2023">PowellToMeadGainsGrandCanyon!$AU$4:$AU$71</definedName>
    <definedName name="PTMGC_IN_2024">PowellToMeadGainsGrandCanyon!$AV$4:$AV$71</definedName>
    <definedName name="PTMGC_IN_2025">PowellToMeadGainsGrandCanyon!$AW$4:$AW$71</definedName>
    <definedName name="PTMGC_IN_2026">PowellToMeadGainsGrandCanyon!$AX$4:$AX$71</definedName>
    <definedName name="PTMGC_IN_2027">PowellToMeadGainsGrandCanyon!$AY$4:$AY$71</definedName>
    <definedName name="PTMGC_IN_2028">PowellToMeadGainsGrandCanyon!$AZ$4:$AZ$71</definedName>
    <definedName name="PTMGC_IN_2029">PowellToMeadGainsGrandCanyon!$BA$4:$BA$71</definedName>
    <definedName name="PTMGC_IN_Max">PowellToMeadGainsGrandCanyon!$C$4:$C$71</definedName>
    <definedName name="PTMGC_IN_Min">PowellToMeadGainsGrandCanyon!$B$4:$B$71</definedName>
    <definedName name="PTMGC_IN_Most">PowellToMeadGainsGrandCanyon!$D$4:$D$71</definedName>
    <definedName name="PTMGC_IN_Time">PowellToMeadGainsGrandCanyon!$A$4:$A$71</definedName>
    <definedName name="PTMGH_IN_1981">PowellToMeadGainsAboveHoover!$E$4:$E$71</definedName>
    <definedName name="PTMGH_IN_1982">PowellToMeadGainsAboveHoover!$F$4:$F$71</definedName>
    <definedName name="PTMGH_IN_1983">PowellToMeadGainsAboveHoover!$G$4:$G$71</definedName>
    <definedName name="PTMGH_IN_1984">PowellToMeadGainsAboveHoover!$H$4:$H$71</definedName>
    <definedName name="PTMGH_IN_1985">PowellToMeadGainsAboveHoover!$I$4:$I$71</definedName>
    <definedName name="PTMGH_IN_1986">PowellToMeadGainsAboveHoover!$J$4:$J$71</definedName>
    <definedName name="PTMGH_IN_1987">PowellToMeadGainsAboveHoover!$K$4:$K$71</definedName>
    <definedName name="PTMGH_IN_1988">PowellToMeadGainsAboveHoover!$L$4:$L$71</definedName>
    <definedName name="PTMGH_IN_1989">PowellToMeadGainsAboveHoover!$M$4:$M$71</definedName>
    <definedName name="PTMGH_IN_1990">PowellToMeadGainsAboveHoover!$N$4:$N$71</definedName>
    <definedName name="PTMGH_IN_1991">PowellToMeadGainsAboveHoover!$O$4:$O$71</definedName>
    <definedName name="PTMGH_IN_1992">PowellToMeadGainsAboveHoover!$P$4:$P$71</definedName>
    <definedName name="PTMGH_IN_1993">PowellToMeadGainsAboveHoover!$Q$4:$Q$71</definedName>
    <definedName name="PTMGH_IN_1994">PowellToMeadGainsAboveHoover!$R$4:$R$71</definedName>
    <definedName name="PTMGH_IN_1995">PowellToMeadGainsAboveHoover!$S$4:$S$71</definedName>
    <definedName name="PTMGH_IN_1996">PowellToMeadGainsAboveHoover!$T$4:$T$71</definedName>
    <definedName name="PTMGH_IN_1997">PowellToMeadGainsAboveHoover!$U$4:$U$71</definedName>
    <definedName name="PTMGH_IN_1998">PowellToMeadGainsAboveHoover!$V$4:$V$71</definedName>
    <definedName name="PTMGH_IN_1999">PowellToMeadGainsAboveHoover!$W$4:$W$71</definedName>
    <definedName name="PTMGH_IN_2000">PowellToMeadGainsAboveHoover!$X$4:$X$71</definedName>
    <definedName name="PTMGH_IN_2001">PowellToMeadGainsAboveHoover!$Y$4:$Y$71</definedName>
    <definedName name="PTMGH_IN_2002">PowellToMeadGainsAboveHoover!$Z$4:$Z$71</definedName>
    <definedName name="PTMGH_IN_2003">PowellToMeadGainsAboveHoover!$AA$4:$AA$71</definedName>
    <definedName name="PTMGH_IN_2004">PowellToMeadGainsAboveHoover!$AB$4:$AB$71</definedName>
    <definedName name="PTMGH_IN_2005">PowellToMeadGainsAboveHoover!$AC$4:$AC$71</definedName>
    <definedName name="PTMGH_IN_2006">PowellToMeadGainsAboveHoover!$AD$4:$AD$71</definedName>
    <definedName name="PTMGH_IN_2007">PowellToMeadGainsAboveHoover!$AE$4:$AE$71</definedName>
    <definedName name="PTMGH_IN_2008">PowellToMeadGainsAboveHoover!$AF$4:$AF$71</definedName>
    <definedName name="PTMGH_IN_2009">PowellToMeadGainsAboveHoover!$AG$4:$AG$71</definedName>
    <definedName name="PTMGH_IN_2010">PowellToMeadGainsAboveHoover!$AH$4:$AH$71</definedName>
    <definedName name="PTMGH_IN_2011">PowellToMeadGainsAboveHoover!$AI$4:$AI$71</definedName>
    <definedName name="PTMGH_IN_2012">PowellToMeadGainsAboveHoover!$AJ$4:$AJ$71</definedName>
    <definedName name="PTMGH_IN_2013">PowellToMeadGainsAboveHoover!$AK$4:$AK$71</definedName>
    <definedName name="PTMGH_IN_2014">PowellToMeadGainsAboveHoover!$AL$4:$AL$71</definedName>
    <definedName name="PTMGH_IN_2015">PowellToMeadGainsAboveHoover!$AM$4:$AM$71</definedName>
    <definedName name="PTMGH_IN_2016">PowellToMeadGainsAboveHoover!$AN$4:$AN$71</definedName>
    <definedName name="PTMGH_IN_2017">PowellToMeadGainsAboveHoover!$AO$4:$AO$71</definedName>
    <definedName name="PTMGH_IN_2018">PowellToMeadGainsAboveHoover!$AP$4:$AP$71</definedName>
    <definedName name="PTMGH_IN_2019">PowellToMeadGainsAboveHoover!$AQ$4:$AQ$71</definedName>
    <definedName name="PTMGH_IN_2020">PowellToMeadGainsAboveHoover!$AR$4:$AR$71</definedName>
    <definedName name="PTMGH_IN_2021">PowellToMeadGainsAboveHoover!$AS$4:$AS$71</definedName>
    <definedName name="PTMGH_IN_2022">PowellToMeadGainsAboveHoover!$AT$4:$AT$71</definedName>
    <definedName name="PTMGH_IN_2023">PowellToMeadGainsAboveHoover!$AU$4:$AU$71</definedName>
    <definedName name="PTMGH_IN_2024">PowellToMeadGainsAboveHoover!$AV$4:$AV$71</definedName>
    <definedName name="PTMGH_IN_2025">PowellToMeadGainsAboveHoover!$AW$4:$AW$71</definedName>
    <definedName name="PTMGH_IN_2026">PowellToMeadGainsAboveHoover!$AX$4:$AX$71</definedName>
    <definedName name="PTMGH_IN_2027">PowellToMeadGainsAboveHoover!$AY$4:$AY$71</definedName>
    <definedName name="PTMGH_IN_2028">PowellToMeadGainsAboveHoover!$AZ$4:$AZ$71</definedName>
    <definedName name="PTMGH_IN_2029">PowellToMeadGainsAboveHoover!$BA$4:$BA$71</definedName>
    <definedName name="PTMGH_IN_Max">PowellToMeadGainsAboveHoover!$C$4:$C$71</definedName>
    <definedName name="PTMGH_IN_Min">PowellToMeadGainsAboveHoover!$B$4:$B$71</definedName>
    <definedName name="PTMGH_IN_Most">PowellToMeadGainsAboveHoover!$D$4:$D$71</definedName>
    <definedName name="PTMGH_IN_Time">PowellToMeadGainsAboveHoover!$A$4:$A$71</definedName>
    <definedName name="Query_from_uchdb2_15" localSheetId="22">HDBQueries!$A$13:$A$43</definedName>
    <definedName name="Query_from_uchdb2_35" localSheetId="22">HDBQueries!$A$85:$A$115</definedName>
    <definedName name="RangeName">RunInformation!$D$3:$D$21</definedName>
    <definedName name="SheetName">RunInformation!$C$3:$C$21</definedName>
    <definedName name="StartMonth">RunInformation!$J$3:$J$52</definedName>
    <definedName name="StartYear">RunInformation!$K$3:$K$52</definedName>
    <definedName name="TaylorParkMax">HDBQueries!$I$49</definedName>
    <definedName name="TaylorParkMin">HDBQueries!$I$13</definedName>
    <definedName name="TaylorParkMost">HDBQueries!$I$85</definedName>
    <definedName name="TImeMin">HDBQueries!$B$13:$O$13</definedName>
    <definedName name="TimestepID">RunInformation!$I$3:$I$52</definedName>
    <definedName name="TPARK_IN_1981">TaylorPark.Inflow!$E$4:$E$80</definedName>
    <definedName name="TPARK_IN_1982">TaylorPark.Inflow!$F$4:$F$80</definedName>
    <definedName name="TPARK_IN_1983">TaylorPark.Inflow!$G$4:$G$80</definedName>
    <definedName name="TPARK_IN_1984">TaylorPark.Inflow!$H$4:$H$80</definedName>
    <definedName name="TPARK_IN_1985">TaylorPark.Inflow!$I$4:$I$80</definedName>
    <definedName name="TPARK_IN_1986">TaylorPark.Inflow!$J$4:$J$80</definedName>
    <definedName name="TPARK_IN_1987">TaylorPark.Inflow!$K$4:$K$80</definedName>
    <definedName name="TPARK_IN_1988">TaylorPark.Inflow!$L$4:$L$80</definedName>
    <definedName name="TPARK_IN_1989">TaylorPark.Inflow!$M$4:$M$80</definedName>
    <definedName name="TPARK_IN_1990">TaylorPark.Inflow!$N$4:$N$80</definedName>
    <definedName name="TPARK_IN_1991">TaylorPark.Inflow!$O$4:$O$80</definedName>
    <definedName name="TPARK_IN_1992">TaylorPark.Inflow!$P$4:$P$80</definedName>
    <definedName name="TPARK_IN_1993">TaylorPark.Inflow!$Q$4:$Q$80</definedName>
    <definedName name="TPARK_IN_1994">TaylorPark.Inflow!$R$4:$R$80</definedName>
    <definedName name="TPARK_IN_1995">TaylorPark.Inflow!$S$4:$S$80</definedName>
    <definedName name="TPARK_IN_1996">TaylorPark.Inflow!$T$4:$T$80</definedName>
    <definedName name="TPARK_IN_1997">TaylorPark.Inflow!$U$4:$U$80</definedName>
    <definedName name="TPARK_IN_1998">TaylorPark.Inflow!$V$4:$V$80</definedName>
    <definedName name="TPARK_IN_1999">TaylorPark.Inflow!$W$4:$W$80</definedName>
    <definedName name="TPARK_IN_2000">TaylorPark.Inflow!$X$4:$X$80</definedName>
    <definedName name="TPARK_IN_2001">TaylorPark.Inflow!$Y$4:$Y$80</definedName>
    <definedName name="TPARK_IN_2002">TaylorPark.Inflow!$Z$4:$Z$80</definedName>
    <definedName name="TPARK_IN_2003">TaylorPark.Inflow!$AA$4:$AA$80</definedName>
    <definedName name="TPARK_IN_2004">TaylorPark.Inflow!$AB$4:$AB$80</definedName>
    <definedName name="TPARK_IN_2005">TaylorPark.Inflow!$AC$4:$AC$80</definedName>
    <definedName name="TPARK_IN_2006">TaylorPark.Inflow!$AD$4:$AD$80</definedName>
    <definedName name="TPARK_IN_2007">TaylorPark.Inflow!$AE$4:$AE$80</definedName>
    <definedName name="TPARK_IN_2008">TaylorPark.Inflow!$AF$4:$AF$80</definedName>
    <definedName name="TPARK_IN_2009">TaylorPark.Inflow!$AG$4:$AG$80</definedName>
    <definedName name="TPARK_IN_2010">TaylorPark.Inflow!$AH$4:$AH$80</definedName>
    <definedName name="TPARK_IN_2011">TaylorPark.Inflow!$AI$4:$AI$80</definedName>
    <definedName name="TPARK_IN_2012">TaylorPark.Inflow!$AJ$4:$AJ$80</definedName>
    <definedName name="TPARK_IN_2013">TaylorPark.Inflow!$AK$4:$AK$80</definedName>
    <definedName name="TPARK_IN_2014">TaylorPark.Inflow!$AL$4:$AL$80</definedName>
    <definedName name="TPARK_IN_2015">TaylorPark.Inflow!$AM$4:$AM$80</definedName>
    <definedName name="TPARK_IN_2016">TaylorPark.Inflow!$AN$4:$AN$80</definedName>
    <definedName name="TPARK_IN_2017">TaylorPark.Inflow!$AO$4:$AO$80</definedName>
    <definedName name="TPARK_IN_2018">TaylorPark.Inflow!$AP$4:$AP$80</definedName>
    <definedName name="TPARK_IN_2019">TaylorPark.Inflow!$AQ$4:$AQ$80</definedName>
    <definedName name="TPARK_IN_2020">TaylorPark.Inflow!$AR$4:$AR$80</definedName>
    <definedName name="TPARK_IN_2021">TaylorPark.Inflow!$AS$4:$AS$80</definedName>
    <definedName name="TPARK_IN_2022">TaylorPark.Inflow!$AT$4:$AT$80</definedName>
    <definedName name="TPARK_IN_2023">TaylorPark.Inflow!$AU$4:$AU$80</definedName>
    <definedName name="TPARK_IN_2024">TaylorPark.Inflow!$AV$4:$AV$80</definedName>
    <definedName name="TPARK_IN_2025">TaylorPark.Inflow!$AW$4:$AW$80</definedName>
    <definedName name="TPARK_IN_2026">TaylorPark.Inflow!$AX$4:$AX$80</definedName>
    <definedName name="TPARK_IN_2027">TaylorPark.Inflow!$AY$4:$AY$80</definedName>
    <definedName name="TPARK_IN_2028">TaylorPark.Inflow!$AZ$4:$AZ$80</definedName>
    <definedName name="TPARK_IN_2029">TaylorPark.Inflow!$BA$4:$BA$80</definedName>
    <definedName name="TPARK_IN_Max">TaylorPark.Inflow!$C$4:$C$80</definedName>
    <definedName name="TPARK_IN_Min">TaylorPark.Inflow!$B$4:$B$80</definedName>
    <definedName name="TPARK_IN_Most">TaylorPark.Inflow!$D$4:$D$80</definedName>
    <definedName name="TPARK_IN_TIME">TaylorPark.Inflow!$A$4:$A$80</definedName>
    <definedName name="TPIC2.espmvol" localSheetId="21">TempForecast!$A$4:$AJ$64</definedName>
    <definedName name="TPIC2.espmvol_10" localSheetId="21">TempForecast!$A$4:$AJ$64</definedName>
    <definedName name="TPIC2.espmvol_11" localSheetId="21">TempForecast!$A$4:$AJ$64</definedName>
    <definedName name="TPIC2.espmvol_12" localSheetId="21">TempForecast!$A$4:$AJ$64</definedName>
    <definedName name="TPIC2.espmvol_13" localSheetId="21">TempForecast!$A$4:$AJ$64</definedName>
    <definedName name="TPIC2.espmvol_14" localSheetId="21">TempForecast!$A$4:$AJ$64</definedName>
    <definedName name="TPIC2.espmvol_15" localSheetId="21">TempForecast!$A$4:$AJ$64</definedName>
    <definedName name="TPIC2.espmvol_16" localSheetId="21">TempForecast!$A$4:$AJ$64</definedName>
    <definedName name="TPIC2.espmvol_17" localSheetId="21">TempForecast!$A$4:$AJ$64</definedName>
    <definedName name="TPIC2.espmvol_18" localSheetId="21">TempForecast!$A$4:$AJ$64</definedName>
    <definedName name="TPIC2.espmvol_19" localSheetId="21">TempForecast!$A$4:$AJ$64</definedName>
    <definedName name="TPIC2.espmvol_2" localSheetId="21">TempForecast!$A$4:$AE$64</definedName>
    <definedName name="TPIC2.espmvol_20" localSheetId="21">TempForecast!$A$4:$AJ$64</definedName>
    <definedName name="TPIC2.espmvol_21" localSheetId="21">TempForecast!$A$4:$AJ$64</definedName>
    <definedName name="TPIC2.espmvol_22" localSheetId="21">TempForecast!$A$4:$AJ$64</definedName>
    <definedName name="TPIC2.espmvol_23" localSheetId="21">TempForecast!$A$4:$AJ$64</definedName>
    <definedName name="TPIC2.espmvol_24" localSheetId="21">TempForecast!$A$4:$AJ$64</definedName>
    <definedName name="TPIC2.espmvol_25" localSheetId="21">TempForecast!$A$4:$AJ$64</definedName>
    <definedName name="TPIC2.espmvol_26" localSheetId="21">TempForecast!$A$4:$AJ$64</definedName>
    <definedName name="TPIC2.espmvol_27" localSheetId="21">TempForecast!$A$4:$AJ$64</definedName>
    <definedName name="TPIC2.espmvol_28" localSheetId="21">TempForecast!$A$4:$AJ$64</definedName>
    <definedName name="TPIC2.espmvol_29" localSheetId="21">TempForecast!$A$4:$AJ$64</definedName>
    <definedName name="TPIC2.espmvol_3" localSheetId="21">TempForecast!$A$4:$AJ$64</definedName>
    <definedName name="TPIC2.espmvol_30" localSheetId="21">TempForecast!$A$4:$AJ$64</definedName>
    <definedName name="TPIC2.espmvol_31" localSheetId="21">TempForecast!$A$4:$AJ$64</definedName>
    <definedName name="TPIC2.espmvol_32" localSheetId="21">TempForecast!$A$4:$AJ$64</definedName>
    <definedName name="TPIC2.espmvol_33" localSheetId="21">TempForecast!$A$4:$AJ$64</definedName>
    <definedName name="TPIC2.espmvol_34" localSheetId="21">TempForecast!$A$4:$AJ$64</definedName>
    <definedName name="TPIC2.espmvol_35" localSheetId="21">TempForecast!$A$4:$AJ$64</definedName>
    <definedName name="TPIC2.espmvol_36" localSheetId="21">TempForecast!$A$4:$AJ$64</definedName>
    <definedName name="TPIC2.espmvol_37" localSheetId="21">TempForecast!$A$4:$AJ$64</definedName>
    <definedName name="TPIC2.espmvol_38" localSheetId="21">TempForecast!$A$4:$AJ$64</definedName>
    <definedName name="TPIC2.espmvol_39" localSheetId="21">TempForecast!$A$4:$AJ$64</definedName>
    <definedName name="TPIC2.espmvol_4" localSheetId="21">TempForecast!$A$4:$AJ$64</definedName>
    <definedName name="TPIC2.espmvol_40" localSheetId="21">TempForecast!$A$4:$AJ$64</definedName>
    <definedName name="TPIC2.espmvol_41" localSheetId="21">TempForecast!$A$4:$AJ$64</definedName>
    <definedName name="TPIC2.espmvol_42" localSheetId="21">TempForecast!$A$4:$AJ$64</definedName>
    <definedName name="TPIC2.espmvol_43" localSheetId="21">TempForecast!$A$4:$AJ$64</definedName>
    <definedName name="TPIC2.espmvol_44" localSheetId="21">TempForecast!$A$4:$AJ$64</definedName>
    <definedName name="TPIC2.espmvol_45" localSheetId="21">TempForecast!$A$4:$AJ$64</definedName>
    <definedName name="TPIC2.espmvol_46" localSheetId="21">TempForecast!$A$4:$AJ$64</definedName>
    <definedName name="TPIC2.espmvol_47" localSheetId="21">TempForecast!$A$4:$AJ$64</definedName>
    <definedName name="TPIC2.espmvol_48" localSheetId="21">TempForecast!$A$4:$AJ$64</definedName>
    <definedName name="TPIC2.espmvol_49" localSheetId="21">TempForecast!$A$4:$AJ$64</definedName>
    <definedName name="TPIC2.espmvol_5" localSheetId="21">TempForecast!$A$4:$AJ$64</definedName>
    <definedName name="TPIC2.espmvol_50" localSheetId="21">TempForecast!$A$4:$AJ$64</definedName>
    <definedName name="TPIC2.espmvol_51" localSheetId="21">TempForecast!$A$4:$AJ$64</definedName>
    <definedName name="TPIC2.espmvol_52" localSheetId="21">TempForecast!$A$4:$AJ$64</definedName>
    <definedName name="TPIC2.espmvol_53" localSheetId="21">TempForecast!$A$4:$AJ$64</definedName>
    <definedName name="TPIC2.espmvol_54" localSheetId="21">TempForecast!$A$4:$AJ$64</definedName>
    <definedName name="TPIC2.espmvol_55" localSheetId="21">TempForecast!$A$4:$AJ$64</definedName>
    <definedName name="TPIC2.espmvol_56" localSheetId="21">TempForecast!$A$4:$AJ$64</definedName>
    <definedName name="TPIC2.espmvol_57" localSheetId="21">TempForecast!$A$4:$AJ$64</definedName>
    <definedName name="TPIC2.espmvol_6" localSheetId="21">TempForecast!$A$4:$AJ$64</definedName>
    <definedName name="TPIC2.espmvol_7" localSheetId="21">TempForecast!$A$4:$AJ$64</definedName>
    <definedName name="TPIC2.espmvol_8" localSheetId="21">TempForecast!$A$4:$AJ$64</definedName>
    <definedName name="TPIC2.espmvol_9" localSheetId="21">TempForecast!$A$4:$AJ$64</definedName>
    <definedName name="TraceID">RunInformation!$F$6:$F$55</definedName>
    <definedName name="TraceSelection">Comparison!$B$8:$E$23</definedName>
    <definedName name="TraceYear">RunInformation!$G$6:$G$55</definedName>
    <definedName name="VALLE_IN_1981">Vallecito.Inflow!$E$4:$E$80</definedName>
    <definedName name="VALLE_IN_1982">Vallecito.Inflow!$F$4:$F$80</definedName>
    <definedName name="VALLE_IN_1983">Vallecito.Inflow!$G$4:$G$80</definedName>
    <definedName name="VALLE_IN_1984">Vallecito.Inflow!$H$4:$H$80</definedName>
    <definedName name="VALLE_IN_1985">Vallecito.Inflow!$I$4:$I$80</definedName>
    <definedName name="VALLE_IN_1986">Vallecito.Inflow!$J$4:$J$80</definedName>
    <definedName name="VALLE_IN_1987">Vallecito.Inflow!$K$4:$K$80</definedName>
    <definedName name="VALLE_IN_1988">Vallecito.Inflow!$L$4:$L$80</definedName>
    <definedName name="VALLE_IN_1989">Vallecito.Inflow!$M$4:$M$80</definedName>
    <definedName name="VALLE_IN_1990">Vallecito.Inflow!$N$4:$N$80</definedName>
    <definedName name="VALLE_IN_1991">Vallecito.Inflow!$O$4:$O$80</definedName>
    <definedName name="VALLE_IN_1992">Vallecito.Inflow!$P$4:$P$80</definedName>
    <definedName name="VALLE_IN_1993">Vallecito.Inflow!$Q$4:$Q$80</definedName>
    <definedName name="VALLE_IN_1994">Vallecito.Inflow!$R$4:$R$80</definedName>
    <definedName name="VALLE_IN_1995">Vallecito.Inflow!$S$4:$S$80</definedName>
    <definedName name="VALLE_IN_1996">Vallecito.Inflow!$T$4:$T$80</definedName>
    <definedName name="VALLE_IN_1997">Vallecito.Inflow!$U$4:$U$80</definedName>
    <definedName name="VALLE_IN_1998">Vallecito.Inflow!$V$4:$V$80</definedName>
    <definedName name="VALLE_IN_1999">Vallecito.Inflow!$W$4:$W$80</definedName>
    <definedName name="VALLE_IN_2000">Vallecito.Inflow!$X$4:$X$80</definedName>
    <definedName name="VALLE_IN_2001">Vallecito.Inflow!$Y$4:$Y$80</definedName>
    <definedName name="VALLE_IN_2002">Vallecito.Inflow!$Z$4:$Z$80</definedName>
    <definedName name="VALLE_IN_2003">Vallecito.Inflow!$AA$4:$AA$80</definedName>
    <definedName name="VALLE_IN_2004">Vallecito.Inflow!$AB$4:$AB$80</definedName>
    <definedName name="VALLE_IN_2005">Vallecito.Inflow!$AC$4:$AC$80</definedName>
    <definedName name="VALLE_IN_2006">Vallecito.Inflow!$AD$4:$AD$80</definedName>
    <definedName name="VALLE_IN_2007">Vallecito.Inflow!$AE$4:$AE$80</definedName>
    <definedName name="VALLE_IN_2008">Vallecito.Inflow!$AF$4:$AF$80</definedName>
    <definedName name="VALLE_IN_2009">Vallecito.Inflow!$AG$4:$AG$80</definedName>
    <definedName name="VALLE_IN_2010">Vallecito.Inflow!$AH$4:$AH$80</definedName>
    <definedName name="VALLE_IN_2011">Vallecito.Inflow!$AI$4:$AI$80</definedName>
    <definedName name="VALLE_IN_2012">Vallecito.Inflow!$AJ$4:$AJ$80</definedName>
    <definedName name="VALLE_IN_2013">Vallecito.Inflow!$AK$4:$AK$80</definedName>
    <definedName name="VALLE_IN_2014">Vallecito.Inflow!$AL$4:$AL$80</definedName>
    <definedName name="VALLE_IN_2015">Vallecito.Inflow!$AM$4:$AM$80</definedName>
    <definedName name="VALLE_IN_2016">Vallecito.Inflow!$AN$4:$AN$80</definedName>
    <definedName name="VALLE_IN_2017">Vallecito.Inflow!$AO$4:$AO$80</definedName>
    <definedName name="VALLE_IN_2018">Vallecito.Inflow!$AP$4:$AP$80</definedName>
    <definedName name="VALLE_IN_2019">Vallecito.Inflow!$AQ$4:$AQ$80</definedName>
    <definedName name="VALLE_IN_2020">Vallecito.Inflow!$AR$4:$AR$80</definedName>
    <definedName name="VALLE_IN_2021">Vallecito.Inflow!$AS$4:$AS$80</definedName>
    <definedName name="VALLE_IN_2022">Vallecito.Inflow!$AT$4:$AT$80</definedName>
    <definedName name="VALLE_IN_2023">Vallecito.Inflow!$AU$4:$AU$80</definedName>
    <definedName name="VALLE_IN_2024">Vallecito.Inflow!$AV$4:$AV$80</definedName>
    <definedName name="VALLE_IN_2025">Vallecito.Inflow!$AW$4:$AW$80</definedName>
    <definedName name="VALLE_IN_2026">Vallecito.Inflow!$AX$4:$AX$80</definedName>
    <definedName name="VALLE_IN_2027">Vallecito.Inflow!$AY$4:$AY$80</definedName>
    <definedName name="VALLE_IN_2028">Vallecito.Inflow!$AZ$4:$AZ$80</definedName>
    <definedName name="VALLE_IN_2029">Vallecito.Inflow!$BA$4:$BA$80</definedName>
    <definedName name="VALLE_IN_Max">Vallecito.Inflow!$C$4:$C$80</definedName>
    <definedName name="VALLE_IN_Min">Vallecito.Inflow!$B$4:$B$80</definedName>
    <definedName name="VALLE_IN_Most">Vallecito.Inflow!$D$4:$D$80</definedName>
    <definedName name="VALLE_IN_TIME">Vallecito.Inflow!$A$4:$A$80</definedName>
    <definedName name="VallecitoMax">HDBQueries!$J$49</definedName>
    <definedName name="VallecitoMin">HDBQueries!$J$13</definedName>
    <definedName name="VallecitoMost">HDBQueries!$J$85</definedName>
    <definedName name="VCRC2.espmvol" localSheetId="21">TempForecast!$A$4:$AJ$64</definedName>
    <definedName name="VCRC2.espmvol_10" localSheetId="21">TempForecast!$A$4:$AJ$64</definedName>
    <definedName name="VCRC2.espmvol_11" localSheetId="21">TempForecast!$A$4:$AJ$64</definedName>
    <definedName name="VCRC2.espmvol_12" localSheetId="21">TempForecast!$A$4:$AJ$64</definedName>
    <definedName name="VCRC2.espmvol_13" localSheetId="21">TempForecast!$A$4:$AJ$64</definedName>
    <definedName name="VCRC2.espmvol_14" localSheetId="21">TempForecast!$A$4:$AJ$64</definedName>
    <definedName name="VCRC2.espmvol_15" localSheetId="21">TempForecast!$A$4:$AJ$64</definedName>
    <definedName name="VCRC2.espmvol_16" localSheetId="21">TempForecast!$A$4:$AJ$64</definedName>
    <definedName name="VCRC2.espmvol_17" localSheetId="21">TempForecast!$A$4:$AJ$64</definedName>
    <definedName name="VCRC2.espmvol_18" localSheetId="21">TempForecast!$A$4:$AJ$64</definedName>
    <definedName name="VCRC2.espmvol_19" localSheetId="21">TempForecast!$A$4:$AJ$64</definedName>
    <definedName name="VCRC2.espmvol_2" localSheetId="21">TempForecast!$A$4:$AE$64</definedName>
    <definedName name="VCRC2.espmvol_20" localSheetId="21">TempForecast!$A$4:$AJ$64</definedName>
    <definedName name="VCRC2.espmvol_21" localSheetId="21">TempForecast!$A$4:$AJ$64</definedName>
    <definedName name="VCRC2.espmvol_22" localSheetId="21">TempForecast!$A$4:$AJ$64</definedName>
    <definedName name="VCRC2.espmvol_23" localSheetId="21">TempForecast!$A$4:$AJ$64</definedName>
    <definedName name="VCRC2.espmvol_24" localSheetId="21">TempForecast!$A$4:$AJ$64</definedName>
    <definedName name="VCRC2.espmvol_25" localSheetId="21">TempForecast!$A$4:$AJ$64</definedName>
    <definedName name="VCRC2.espmvol_26" localSheetId="21">TempForecast!$A$4:$AJ$64</definedName>
    <definedName name="VCRC2.espmvol_27" localSheetId="21">TempForecast!$A$4:$AJ$64</definedName>
    <definedName name="VCRC2.espmvol_28" localSheetId="21">TempForecast!$A$4:$AJ$64</definedName>
    <definedName name="VCRC2.espmvol_29" localSheetId="21">TempForecast!$A$4:$AJ$64</definedName>
    <definedName name="VCRC2.espmvol_3" localSheetId="21">TempForecast!$A$4:$AJ$64</definedName>
    <definedName name="VCRC2.espmvol_30" localSheetId="21">TempForecast!$A$4:$AJ$64</definedName>
    <definedName name="VCRC2.espmvol_31" localSheetId="21">TempForecast!$A$4:$AJ$64</definedName>
    <definedName name="VCRC2.espmvol_32" localSheetId="21">TempForecast!$A$4:$AJ$64</definedName>
    <definedName name="VCRC2.espmvol_33" localSheetId="21">TempForecast!$A$4:$AJ$64</definedName>
    <definedName name="VCRC2.espmvol_34" localSheetId="21">TempForecast!$A$4:$AJ$64</definedName>
    <definedName name="VCRC2.espmvol_35" localSheetId="21">TempForecast!$A$4:$AJ$64</definedName>
    <definedName name="VCRC2.espmvol_36" localSheetId="21">TempForecast!$A$4:$AJ$64</definedName>
    <definedName name="VCRC2.espmvol_37" localSheetId="21">TempForecast!$A$4:$AJ$64</definedName>
    <definedName name="VCRC2.espmvol_38" localSheetId="21">TempForecast!$A$4:$AJ$64</definedName>
    <definedName name="VCRC2.espmvol_39" localSheetId="21">TempForecast!$A$4:$AJ$64</definedName>
    <definedName name="VCRC2.espmvol_4" localSheetId="21">TempForecast!$A$4:$AJ$64</definedName>
    <definedName name="VCRC2.espmvol_40" localSheetId="21">TempForecast!$A$4:$AJ$64</definedName>
    <definedName name="VCRC2.espmvol_41" localSheetId="21">TempForecast!$A$4:$AJ$64</definedName>
    <definedName name="VCRC2.espmvol_42" localSheetId="21">TempForecast!$A$4:$AJ$64</definedName>
    <definedName name="VCRC2.espmvol_43" localSheetId="21">TempForecast!$A$4:$AJ$64</definedName>
    <definedName name="VCRC2.espmvol_44" localSheetId="21">TempForecast!$A$4:$AJ$64</definedName>
    <definedName name="VCRC2.espmvol_45" localSheetId="21">TempForecast!$A$4:$AJ$64</definedName>
    <definedName name="VCRC2.espmvol_46" localSheetId="21">TempForecast!$A$4:$AJ$64</definedName>
    <definedName name="VCRC2.espmvol_47" localSheetId="21">TempForecast!$A$4:$AJ$64</definedName>
    <definedName name="VCRC2.espmvol_48" localSheetId="21">TempForecast!$A$4:$AJ$64</definedName>
    <definedName name="VCRC2.espmvol_49" localSheetId="21">TempForecast!$A$4:$AJ$64</definedName>
    <definedName name="VCRC2.espmvol_5" localSheetId="21">TempForecast!$A$4:$AJ$64</definedName>
    <definedName name="VCRC2.espmvol_50" localSheetId="21">TempForecast!$A$4:$AJ$64</definedName>
    <definedName name="VCRC2.espmvol_51" localSheetId="21">TempForecast!$A$4:$AJ$64</definedName>
    <definedName name="VCRC2.espmvol_52" localSheetId="21">TempForecast!$A$4:$AJ$64</definedName>
    <definedName name="VCRC2.espmvol_53" localSheetId="21">TempForecast!$A$4:$AJ$64</definedName>
    <definedName name="VCRC2.espmvol_54" localSheetId="21">TempForecast!$A$4:$AJ$64</definedName>
    <definedName name="VCRC2.espmvol_55" localSheetId="21">TempForecast!$A$4:$AJ$64</definedName>
    <definedName name="VCRC2.espmvol_56" localSheetId="21">TempForecast!$A$4:$AJ$64</definedName>
    <definedName name="VCRC2.espmvol_57" localSheetId="21">TempForecast!$A$4:$AJ$64</definedName>
    <definedName name="VCRC2.espmvol_6" localSheetId="21">TempForecast!$A$4:$AJ$64</definedName>
    <definedName name="VCRC2.espmvol_7" localSheetId="21">TempForecast!$A$4:$AJ$64</definedName>
    <definedName name="VCRC2.espmvol_8" localSheetId="21">TempForecast!$A$4:$AJ$64</definedName>
    <definedName name="VCRC2.espmvol_9" localSheetId="21">TempForecast!$A$4:$AJ$64</definedName>
    <definedName name="YampaMax">HDBQueries!$K$49</definedName>
    <definedName name="YampaMin">HDBQueries!$K$13</definedName>
    <definedName name="YampaMost">HDBQueries!$K$85</definedName>
    <definedName name="YDLC2.espmvol" localSheetId="21">TempForecast!$A$4:$AJ$64</definedName>
    <definedName name="YDLC2.espmvol_10" localSheetId="21">TempForecast!$A$4:$AJ$64</definedName>
    <definedName name="YDLC2.espmvol_11" localSheetId="21">TempForecast!$A$4:$AJ$64</definedName>
    <definedName name="YDLC2.espmvol_12" localSheetId="21">TempForecast!$A$4:$AJ$64</definedName>
    <definedName name="YDLC2.espmvol_13" localSheetId="21">TempForecast!$A$4:$AJ$64</definedName>
    <definedName name="YDLC2.espmvol_14" localSheetId="21">TempForecast!$A$4:$AJ$64</definedName>
    <definedName name="YDLC2.espmvol_15" localSheetId="21">TempForecast!$A$4:$AJ$64</definedName>
    <definedName name="YDLC2.espmvol_16" localSheetId="21">TempForecast!$A$4:$AJ$64</definedName>
    <definedName name="YDLC2.espmvol_17" localSheetId="21">TempForecast!$A$4:$AJ$64</definedName>
    <definedName name="YDLC2.espmvol_18" localSheetId="21">TempForecast!$A$4:$AJ$64</definedName>
    <definedName name="YDLC2.espmvol_19" localSheetId="21">TempForecast!$A$4:$AJ$64</definedName>
    <definedName name="YDLC2.espmvol_2" localSheetId="21">TempForecast!$A$4:$AE$64</definedName>
    <definedName name="YDLC2.espmvol_20" localSheetId="21">TempForecast!$A$4:$AJ$64</definedName>
    <definedName name="YDLC2.espmvol_21" localSheetId="21">TempForecast!$A$4:$AJ$64</definedName>
    <definedName name="YDLC2.espmvol_22" localSheetId="21">TempForecast!$A$4:$AJ$64</definedName>
    <definedName name="YDLC2.espmvol_23" localSheetId="21">TempForecast!$A$4:$AJ$64</definedName>
    <definedName name="YDLC2.espmvol_24" localSheetId="21">TempForecast!$A$4:$AJ$64</definedName>
    <definedName name="YDLC2.espmvol_25" localSheetId="21">TempForecast!$A$4:$AJ$64</definedName>
    <definedName name="YDLC2.espmvol_26" localSheetId="21">TempForecast!$A$4:$AJ$64</definedName>
    <definedName name="YDLC2.espmvol_27" localSheetId="21">TempForecast!$A$4:$AJ$64</definedName>
    <definedName name="YDLC2.espmvol_28" localSheetId="21">TempForecast!$A$4:$AJ$64</definedName>
    <definedName name="YDLC2.espmvol_29" localSheetId="21">TempForecast!$A$4:$AJ$64</definedName>
    <definedName name="YDLC2.espmvol_3" localSheetId="21">TempForecast!$A$4:$AJ$64</definedName>
    <definedName name="YDLC2.espmvol_30" localSheetId="21">TempForecast!$A$4:$AJ$64</definedName>
    <definedName name="YDLC2.espmvol_31" localSheetId="21">TempForecast!$A$4:$AJ$64</definedName>
    <definedName name="YDLC2.espmvol_32" localSheetId="21">TempForecast!$A$4:$AJ$64</definedName>
    <definedName name="YDLC2.espmvol_33" localSheetId="21">TempForecast!$A$4:$AJ$64</definedName>
    <definedName name="YDLC2.espmvol_34" localSheetId="21">TempForecast!$A$4:$AJ$64</definedName>
    <definedName name="YDLC2.espmvol_35" localSheetId="21">TempForecast!$A$4:$AJ$64</definedName>
    <definedName name="YDLC2.espmvol_36" localSheetId="21">TempForecast!$A$4:$AJ$64</definedName>
    <definedName name="YDLC2.espmvol_37" localSheetId="21">TempForecast!$A$4:$AJ$64</definedName>
    <definedName name="YDLC2.espmvol_38" localSheetId="21">TempForecast!$A$4:$AJ$64</definedName>
    <definedName name="YDLC2.espmvol_39" localSheetId="21">TempForecast!$A$4:$AJ$64</definedName>
    <definedName name="YDLC2.espmvol_4" localSheetId="21">TempForecast!$A$4:$AJ$64</definedName>
    <definedName name="YDLC2.espmvol_40" localSheetId="21">TempForecast!$A$4:$AJ$64</definedName>
    <definedName name="YDLC2.espmvol_41" localSheetId="21">TempForecast!$A$4:$AJ$64</definedName>
    <definedName name="YDLC2.espmvol_42" localSheetId="21">TempForecast!$A$4:$AJ$64</definedName>
    <definedName name="YDLC2.espmvol_43" localSheetId="21">TempForecast!$A$4:$AJ$64</definedName>
    <definedName name="YDLC2.espmvol_44" localSheetId="21">TempForecast!$A$4:$AJ$64</definedName>
    <definedName name="YDLC2.espmvol_45" localSheetId="21">TempForecast!$A$4:$AJ$64</definedName>
    <definedName name="YDLC2.espmvol_46" localSheetId="21">TempForecast!$A$4:$AJ$64</definedName>
    <definedName name="YDLC2.espmvol_47" localSheetId="21">TempForecast!$A$4:$AJ$64</definedName>
    <definedName name="YDLC2.espmvol_48" localSheetId="21">TempForecast!$A$4:$AJ$64</definedName>
    <definedName name="YDLC2.espmvol_49" localSheetId="21">TempForecast!$A$4:$AJ$64</definedName>
    <definedName name="YDLC2.espmvol_5" localSheetId="21">TempForecast!$A$4:$AJ$64</definedName>
    <definedName name="YDLC2.espmvol_50" localSheetId="21">TempForecast!$A$4:$AJ$64</definedName>
    <definedName name="YDLC2.espmvol_51" localSheetId="21">TempForecast!$A$4:$AJ$64</definedName>
    <definedName name="YDLC2.espmvol_52" localSheetId="21">TempForecast!$A$4:$AJ$64</definedName>
    <definedName name="YDLC2.espmvol_53" localSheetId="21">TempForecast!$A$4:$AJ$64</definedName>
    <definedName name="YDLC2.espmvol_54" localSheetId="21">TempForecast!$A$4:$AJ$64</definedName>
    <definedName name="YDLC2.espmvol_55" localSheetId="21">TempForecast!$A$4:$AJ$64</definedName>
    <definedName name="YDLC2.espmvol_56" localSheetId="21">TempForecast!$A$4:$AJ$64</definedName>
    <definedName name="YDLC2.espmvol_57" localSheetId="21">TempForecast!$A$4:$AJ$64</definedName>
    <definedName name="YDLC2.espmvol_6" localSheetId="21">TempForecast!$A$4:$AJ$64</definedName>
    <definedName name="YDLC2.espmvol_7" localSheetId="21">TempForecast!$A$4:$AJ$64</definedName>
    <definedName name="YDLC2.espmvol_8" localSheetId="21">TempForecast!$A$4:$AJ$64</definedName>
    <definedName name="YDLC2.espmvol_9" localSheetId="21">TempForecast!$A$4:$AJ$64</definedName>
    <definedName name="YRITO_IN_1981" localSheetId="11">AnimasRiverTotalOutflow!$E$4:$E$80</definedName>
    <definedName name="YRITO_IN_1981">YampaRiverInflow.TotalOutflow!$E$4:$E$80</definedName>
    <definedName name="YRITO_IN_1982" localSheetId="11">AnimasRiverTotalOutflow!$F$4:$F$80</definedName>
    <definedName name="YRITO_IN_1982">YampaRiverInflow.TotalOutflow!$F$4:$F$80</definedName>
    <definedName name="YRITO_IN_1983" localSheetId="11">AnimasRiverTotalOutflow!$G$4:$G$80</definedName>
    <definedName name="YRITO_IN_1983">YampaRiverInflow.TotalOutflow!$G$4:$G$80</definedName>
    <definedName name="YRITO_IN_1984" localSheetId="11">AnimasRiverTotalOutflow!$H$4:$H$80</definedName>
    <definedName name="YRITO_IN_1984">YampaRiverInflow.TotalOutflow!$H$4:$H$80</definedName>
    <definedName name="YRITO_IN_1985" localSheetId="11">AnimasRiverTotalOutflow!$I$4:$I$80</definedName>
    <definedName name="YRITO_IN_1985">YampaRiverInflow.TotalOutflow!$I$4:$I$80</definedName>
    <definedName name="YRITO_IN_1986" localSheetId="11">AnimasRiverTotalOutflow!$J$4:$J$80</definedName>
    <definedName name="YRITO_IN_1986">YampaRiverInflow.TotalOutflow!$J$4:$J$80</definedName>
    <definedName name="YRITO_IN_1987" localSheetId="11">AnimasRiverTotalOutflow!$K$4:$K$80</definedName>
    <definedName name="YRITO_IN_1987">YampaRiverInflow.TotalOutflow!$K$4:$K$80</definedName>
    <definedName name="YRITO_IN_1988" localSheetId="11">AnimasRiverTotalOutflow!$L$4:$L$80</definedName>
    <definedName name="YRITO_IN_1988">YampaRiverInflow.TotalOutflow!$L$4:$L$80</definedName>
    <definedName name="YRITO_IN_1989" localSheetId="11">AnimasRiverTotalOutflow!$M$4:$M$80</definedName>
    <definedName name="YRITO_IN_1989">YampaRiverInflow.TotalOutflow!$M$4:$M$80</definedName>
    <definedName name="YRITO_IN_1990" localSheetId="11">AnimasRiverTotalOutflow!$N$4:$N$80</definedName>
    <definedName name="YRITO_IN_1990">YampaRiverInflow.TotalOutflow!$N$4:$N$80</definedName>
    <definedName name="YRITO_IN_1991" localSheetId="11">AnimasRiverTotalOutflow!$O$4:$O$80</definedName>
    <definedName name="YRITO_IN_1991">YampaRiverInflow.TotalOutflow!$O$4:$O$80</definedName>
    <definedName name="YRITO_IN_1992" localSheetId="11">AnimasRiverTotalOutflow!$P$4:$P$80</definedName>
    <definedName name="YRITO_IN_1992">YampaRiverInflow.TotalOutflow!$P$4:$P$80</definedName>
    <definedName name="YRITO_IN_1993" localSheetId="11">AnimasRiverTotalOutflow!$Q$4:$Q$80</definedName>
    <definedName name="YRITO_IN_1993">YampaRiverInflow.TotalOutflow!$Q$4:$Q$80</definedName>
    <definedName name="YRITO_IN_1994" localSheetId="11">AnimasRiverTotalOutflow!$R$4:$R$80</definedName>
    <definedName name="YRITO_IN_1994">YampaRiverInflow.TotalOutflow!$R$4:$R$80</definedName>
    <definedName name="YRITO_IN_1995" localSheetId="11">AnimasRiverTotalOutflow!$S$4:$S$80</definedName>
    <definedName name="YRITO_IN_1995">YampaRiverInflow.TotalOutflow!$S$4:$S$80</definedName>
    <definedName name="YRITO_IN_1996" localSheetId="11">AnimasRiverTotalOutflow!$T$4:$T$80</definedName>
    <definedName name="YRITO_IN_1996">YampaRiverInflow.TotalOutflow!$T$4:$T$80</definedName>
    <definedName name="YRITO_IN_1997" localSheetId="11">AnimasRiverTotalOutflow!$U$4:$U$80</definedName>
    <definedName name="YRITO_IN_1997">YampaRiverInflow.TotalOutflow!$U$4:$U$80</definedName>
    <definedName name="YRITO_IN_1998" localSheetId="11">AnimasRiverTotalOutflow!$V$4:$V$80</definedName>
    <definedName name="YRITO_IN_1998">YampaRiverInflow.TotalOutflow!$V$4:$V$80</definedName>
    <definedName name="YRITO_IN_1999" localSheetId="11">AnimasRiverTotalOutflow!$W$4:$W$80</definedName>
    <definedName name="YRITO_IN_1999">YampaRiverInflow.TotalOutflow!$W$4:$W$80</definedName>
    <definedName name="YRITO_IN_2000" localSheetId="11">AnimasRiverTotalOutflow!$X$4:$X$80</definedName>
    <definedName name="YRITO_IN_2000">YampaRiverInflow.TotalOutflow!$X$4:$X$80</definedName>
    <definedName name="YRITO_IN_2001" localSheetId="11">AnimasRiverTotalOutflow!$Y$4:$Y$80</definedName>
    <definedName name="YRITO_IN_2001">YampaRiverInflow.TotalOutflow!$Y$4:$Y$80</definedName>
    <definedName name="YRITO_IN_2002" localSheetId="11">AnimasRiverTotalOutflow!$Z$4:$Z$80</definedName>
    <definedName name="YRITO_IN_2002">YampaRiverInflow.TotalOutflow!$Z$4:$Z$80</definedName>
    <definedName name="YRITO_IN_2003" localSheetId="11">AnimasRiverTotalOutflow!$AA$4:$AA$80</definedName>
    <definedName name="YRITO_IN_2003">YampaRiverInflow.TotalOutflow!$AA$4:$AA$80</definedName>
    <definedName name="YRITO_IN_2004" localSheetId="11">AnimasRiverTotalOutflow!$AB$4:$AB$80</definedName>
    <definedName name="YRITO_IN_2004">YampaRiverInflow.TotalOutflow!$AB$4:$AB$80</definedName>
    <definedName name="YRITO_IN_2005" localSheetId="11">AnimasRiverTotalOutflow!$AC$4:$AC$80</definedName>
    <definedName name="YRITO_IN_2005">YampaRiverInflow.TotalOutflow!$AC$4:$AC$80</definedName>
    <definedName name="YRITO_IN_2006" localSheetId="11">AnimasRiverTotalOutflow!$AD$4:$AD$80</definedName>
    <definedName name="YRITO_IN_2006">YampaRiverInflow.TotalOutflow!$AD$4:$AD$80</definedName>
    <definedName name="YRITO_IN_2007" localSheetId="11">AnimasRiverTotalOutflow!$AE$4:$AE$80</definedName>
    <definedName name="YRITO_IN_2007">YampaRiverInflow.TotalOutflow!$AE$4:$AE$80</definedName>
    <definedName name="YRITO_IN_2008" localSheetId="11">AnimasRiverTotalOutflow!$AF$4:$AF$80</definedName>
    <definedName name="YRITO_IN_2008">YampaRiverInflow.TotalOutflow!$AF$4:$AF$80</definedName>
    <definedName name="YRITO_IN_2009" localSheetId="11">AnimasRiverTotalOutflow!$AG$4:$AG$80</definedName>
    <definedName name="YRITO_IN_2009">YampaRiverInflow.TotalOutflow!$AG$4:$AG$80</definedName>
    <definedName name="YRITO_IN_2010" localSheetId="11">AnimasRiverTotalOutflow!$AH$4:$AH$80</definedName>
    <definedName name="YRITO_IN_2010">YampaRiverInflow.TotalOutflow!$AH$4:$AH$80</definedName>
    <definedName name="YRITO_IN_2011">YampaRiverInflow.TotalOutflow!$AI$4:$AI$80</definedName>
    <definedName name="YRITO_IN_2012">YampaRiverInflow.TotalOutflow!$AJ$4:$AJ$80</definedName>
    <definedName name="YRITO_IN_2013">YampaRiverInflow.TotalOutflow!$AK$4:$AK$80</definedName>
    <definedName name="YRITO_IN_2014">YampaRiverInflow.TotalOutflow!$AL$4:$AL$80</definedName>
    <definedName name="YRITO_IN_2015">YampaRiverInflow.TotalOutflow!$AM$4:$AM$80</definedName>
    <definedName name="YRITO_IN_2016">YampaRiverInflow.TotalOutflow!$AN$4:$AN$80</definedName>
    <definedName name="YRITO_IN_2017">YampaRiverInflow.TotalOutflow!$AO$4:$AO$80</definedName>
    <definedName name="YRITO_IN_2018">YampaRiverInflow.TotalOutflow!$AP$4:$AP$80</definedName>
    <definedName name="YRITO_IN_2019">YampaRiverInflow.TotalOutflow!$AQ$4:$AQ$80</definedName>
    <definedName name="YRITO_IN_2020">YampaRiverInflow.TotalOutflow!$AR$4:$AR$80</definedName>
    <definedName name="YRITO_IN_2021">YampaRiverInflow.TotalOutflow!$AS$4:$AS$80</definedName>
    <definedName name="YRITO_IN_2022">YampaRiverInflow.TotalOutflow!$AT$4:$AT$80</definedName>
    <definedName name="YRITO_IN_2023">YampaRiverInflow.TotalOutflow!$AU$4:$AU$80</definedName>
    <definedName name="YRITO_IN_2024">YampaRiverInflow.TotalOutflow!$AV$4:$AV$80</definedName>
    <definedName name="YRITO_IN_2025">YampaRiverInflow.TotalOutflow!$AW$4:$AW$80</definedName>
    <definedName name="YRITO_IN_2026">YampaRiverInflow.TotalOutflow!$AX$4:$AX$80</definedName>
    <definedName name="YRITO_IN_2027">YampaRiverInflow.TotalOutflow!$AY$4:$AY$80</definedName>
    <definedName name="YRITO_IN_2028">YampaRiverInflow.TotalOutflow!$AZ$4:$AZ$80</definedName>
    <definedName name="YRITO_IN_2029">YampaRiverInflow.TotalOutflow!$BA$4:$BA$80</definedName>
    <definedName name="YRITO_IN_Max" localSheetId="11">AnimasRiverTotalOutflow!$C$4:$C$80</definedName>
    <definedName name="YRITO_IN_Max">YampaRiverInflow.TotalOutflow!$C$4:$C$80</definedName>
    <definedName name="YRITO_IN_Min" localSheetId="11">AnimasRiverTotalOutflow!$B$4:$B$80</definedName>
    <definedName name="YRITO_IN_Min">YampaRiverInflow.TotalOutflow!$B$4:$B$80</definedName>
    <definedName name="YRITO_IN_Most" localSheetId="11">AnimasRiverTotalOutflow!$D$4:$D$80</definedName>
    <definedName name="YRITO_IN_Most">YampaRiverInflow.TotalOutflow!$D$4:$D$80</definedName>
    <definedName name="YRITO_IN_TIME">YampaRiverInflow.TotalOutflow!$A$4:$A$80</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64" i="49" l="1"/>
  <c r="A65" i="49"/>
  <c r="A66" i="49"/>
  <c r="A67" i="49"/>
  <c r="A68" i="49"/>
  <c r="A64" i="50"/>
  <c r="A65" i="50"/>
  <c r="A66" i="50"/>
  <c r="A67" i="50"/>
  <c r="A68" i="50"/>
  <c r="A64" i="51"/>
  <c r="A65" i="51"/>
  <c r="A66" i="51"/>
  <c r="A67" i="51"/>
  <c r="A68" i="51"/>
  <c r="A64" i="52"/>
  <c r="A65" i="52"/>
  <c r="A66" i="52"/>
  <c r="A67" i="52"/>
  <c r="A68" i="52"/>
  <c r="A64" i="39"/>
  <c r="A65" i="39"/>
  <c r="A66" i="39"/>
  <c r="A67" i="39"/>
  <c r="A68" i="39"/>
  <c r="A64" i="35"/>
  <c r="A65" i="35"/>
  <c r="A66" i="35"/>
  <c r="A67" i="35"/>
  <c r="A68" i="35"/>
  <c r="A64" i="32"/>
  <c r="A65" i="32"/>
  <c r="A66" i="32"/>
  <c r="A67" i="32"/>
  <c r="A68" i="32"/>
  <c r="B47" i="29" l="1"/>
  <c r="B83" i="29" s="1"/>
  <c r="C47" i="29"/>
  <c r="C83" i="29" s="1"/>
  <c r="D47" i="29"/>
  <c r="D83" i="29" s="1"/>
  <c r="E47" i="29"/>
  <c r="E83" i="29" s="1"/>
  <c r="F47" i="29"/>
  <c r="F83" i="29" s="1"/>
  <c r="G47" i="29"/>
  <c r="G83" i="29" s="1"/>
  <c r="H47" i="29"/>
  <c r="H83" i="29" s="1"/>
  <c r="I47" i="29"/>
  <c r="I83" i="29" s="1"/>
  <c r="J47" i="29"/>
  <c r="J83" i="29" s="1"/>
  <c r="K47" i="29"/>
  <c r="K83" i="29" s="1"/>
  <c r="L47" i="29"/>
  <c r="L83" i="29" s="1"/>
  <c r="M47" i="29"/>
  <c r="M83" i="29" s="1"/>
  <c r="N47" i="29"/>
  <c r="N83" i="29" s="1"/>
  <c r="O47" i="29"/>
  <c r="O83" i="29" s="1"/>
  <c r="P47" i="29"/>
  <c r="P83" i="29" s="1"/>
  <c r="Q47" i="29"/>
  <c r="Q83" i="29" s="1"/>
  <c r="R47" i="29"/>
  <c r="R83" i="29" s="1"/>
  <c r="S47" i="29"/>
  <c r="S83" i="29" s="1"/>
  <c r="T47" i="29"/>
  <c r="T83" i="29" s="1"/>
  <c r="I2" i="25"/>
  <c r="AZ17" i="27" l="1"/>
  <c r="AZ16" i="27"/>
  <c r="AZ15" i="27"/>
  <c r="AZ14" i="27"/>
  <c r="AZ13" i="27"/>
  <c r="AZ12" i="27"/>
  <c r="AZ11" i="27"/>
  <c r="AZ10" i="27"/>
  <c r="AZ9" i="27"/>
  <c r="AZ8" i="27"/>
  <c r="AZ7" i="27"/>
  <c r="AZ6" i="27"/>
  <c r="C3" i="25" l="1"/>
  <c r="A36" i="49" l="1"/>
  <c r="A37" i="49"/>
  <c r="A38" i="49"/>
  <c r="A39" i="49"/>
  <c r="A40" i="49"/>
  <c r="A41" i="49"/>
  <c r="A42" i="49"/>
  <c r="A43" i="49"/>
  <c r="A44" i="49"/>
  <c r="A45" i="49"/>
  <c r="A46" i="49"/>
  <c r="A47" i="49"/>
  <c r="A48" i="49"/>
  <c r="A49" i="49"/>
  <c r="A50" i="49"/>
  <c r="A51" i="49"/>
  <c r="A52" i="49"/>
  <c r="A53" i="49"/>
  <c r="A54" i="49"/>
  <c r="A55" i="49"/>
  <c r="A56" i="49"/>
  <c r="A57" i="49"/>
  <c r="A58" i="49"/>
  <c r="A59" i="49"/>
  <c r="A60" i="49"/>
  <c r="A61" i="49"/>
  <c r="A62" i="49"/>
  <c r="A63" i="49"/>
  <c r="A36" i="50"/>
  <c r="A37" i="50"/>
  <c r="A38" i="50"/>
  <c r="A39" i="50"/>
  <c r="A40" i="50"/>
  <c r="A41" i="50"/>
  <c r="A42" i="50"/>
  <c r="A43" i="50"/>
  <c r="A44" i="50"/>
  <c r="A45" i="50"/>
  <c r="A46" i="50"/>
  <c r="A47" i="50"/>
  <c r="A48" i="50"/>
  <c r="A49" i="50"/>
  <c r="A50" i="50"/>
  <c r="A51" i="50"/>
  <c r="A52" i="50"/>
  <c r="A53" i="50"/>
  <c r="A54" i="50"/>
  <c r="A55" i="50"/>
  <c r="A56" i="50"/>
  <c r="A57" i="50"/>
  <c r="A58" i="50"/>
  <c r="A59" i="50"/>
  <c r="A60" i="50"/>
  <c r="A61" i="50"/>
  <c r="A62" i="50"/>
  <c r="A63" i="50"/>
  <c r="A36" i="51"/>
  <c r="A37" i="51"/>
  <c r="A38" i="51"/>
  <c r="A39" i="51"/>
  <c r="A40" i="51"/>
  <c r="A41" i="51"/>
  <c r="A42" i="51"/>
  <c r="A43" i="51"/>
  <c r="A44" i="51"/>
  <c r="A45" i="51"/>
  <c r="A46" i="51"/>
  <c r="A47" i="51"/>
  <c r="A48" i="51"/>
  <c r="A49" i="51"/>
  <c r="A50" i="51"/>
  <c r="A51" i="51"/>
  <c r="A52" i="51"/>
  <c r="A53" i="51"/>
  <c r="A54" i="51"/>
  <c r="A55" i="51"/>
  <c r="A56" i="51"/>
  <c r="A57" i="51"/>
  <c r="A58" i="51"/>
  <c r="A59" i="51"/>
  <c r="A60" i="51"/>
  <c r="A61" i="51"/>
  <c r="A62" i="51"/>
  <c r="A63" i="51"/>
  <c r="A36" i="52"/>
  <c r="A37" i="52"/>
  <c r="A38" i="52"/>
  <c r="A39" i="52"/>
  <c r="A40" i="52"/>
  <c r="A41" i="52"/>
  <c r="A42" i="52"/>
  <c r="A43" i="52"/>
  <c r="A44" i="52"/>
  <c r="A45" i="52"/>
  <c r="A46" i="52"/>
  <c r="A47" i="52"/>
  <c r="A48" i="52"/>
  <c r="A49" i="52"/>
  <c r="A50" i="52"/>
  <c r="A51" i="52"/>
  <c r="A52" i="52"/>
  <c r="A53" i="52"/>
  <c r="A54" i="52"/>
  <c r="A55" i="52"/>
  <c r="A56" i="52"/>
  <c r="A57" i="52"/>
  <c r="A58" i="52"/>
  <c r="A59" i="52"/>
  <c r="A60" i="52"/>
  <c r="A61" i="52"/>
  <c r="A62" i="52"/>
  <c r="A63" i="52"/>
  <c r="A36" i="39"/>
  <c r="A37" i="39"/>
  <c r="A38" i="39"/>
  <c r="A39" i="39"/>
  <c r="A40" i="39"/>
  <c r="A41" i="39"/>
  <c r="A42" i="39"/>
  <c r="A43" i="39"/>
  <c r="A44" i="39"/>
  <c r="A45" i="39"/>
  <c r="A46" i="39"/>
  <c r="A47" i="39"/>
  <c r="A48" i="39"/>
  <c r="A49" i="39"/>
  <c r="A50" i="39"/>
  <c r="A51" i="39"/>
  <c r="A52" i="39"/>
  <c r="A53" i="39"/>
  <c r="A54" i="39"/>
  <c r="A55" i="39"/>
  <c r="A56" i="39"/>
  <c r="A57" i="39"/>
  <c r="A58" i="39"/>
  <c r="A59" i="39"/>
  <c r="A60" i="39"/>
  <c r="A61" i="39"/>
  <c r="A62" i="39"/>
  <c r="A63" i="39"/>
  <c r="A36" i="35"/>
  <c r="A37" i="35"/>
  <c r="A38" i="35"/>
  <c r="A39" i="35"/>
  <c r="A40" i="35"/>
  <c r="A41" i="35"/>
  <c r="A42" i="35"/>
  <c r="A43" i="35"/>
  <c r="A44" i="35"/>
  <c r="A45" i="35"/>
  <c r="A46" i="35"/>
  <c r="A47" i="35"/>
  <c r="A48" i="35"/>
  <c r="A49" i="35"/>
  <c r="A50" i="35"/>
  <c r="A51" i="35"/>
  <c r="A52" i="35"/>
  <c r="A53" i="35"/>
  <c r="A54" i="35"/>
  <c r="A55" i="35"/>
  <c r="A56" i="35"/>
  <c r="A57" i="35"/>
  <c r="A58" i="35"/>
  <c r="A59" i="35"/>
  <c r="A60" i="35"/>
  <c r="A61" i="35"/>
  <c r="A62" i="35"/>
  <c r="A63" i="35"/>
  <c r="A36" i="32"/>
  <c r="A37" i="32"/>
  <c r="A38" i="32"/>
  <c r="A39" i="32"/>
  <c r="A40" i="32"/>
  <c r="A41" i="32"/>
  <c r="A42" i="32"/>
  <c r="A43" i="32"/>
  <c r="A44" i="32"/>
  <c r="A45" i="32"/>
  <c r="A46" i="32"/>
  <c r="A47" i="32"/>
  <c r="A48" i="32"/>
  <c r="A49" i="32"/>
  <c r="A50" i="32"/>
  <c r="A51" i="32"/>
  <c r="A52" i="32"/>
  <c r="A53" i="32"/>
  <c r="A54" i="32"/>
  <c r="A55" i="32"/>
  <c r="A56" i="32"/>
  <c r="A57" i="32"/>
  <c r="A58" i="32"/>
  <c r="A59" i="32"/>
  <c r="A60" i="32"/>
  <c r="A61" i="32"/>
  <c r="A62" i="32"/>
  <c r="A63" i="32"/>
  <c r="E100" i="53" l="1"/>
  <c r="D100" i="53"/>
  <c r="C100" i="53"/>
  <c r="E99" i="53"/>
  <c r="D99" i="53"/>
  <c r="C99" i="53"/>
  <c r="E98" i="53"/>
  <c r="D98" i="53"/>
  <c r="C98" i="53"/>
  <c r="E97" i="53"/>
  <c r="D97" i="53"/>
  <c r="C97" i="53"/>
  <c r="E96" i="53"/>
  <c r="D96" i="53"/>
  <c r="C96" i="53"/>
  <c r="E95" i="53"/>
  <c r="D95" i="53"/>
  <c r="C95" i="53"/>
  <c r="E94" i="53"/>
  <c r="D94" i="53"/>
  <c r="C94" i="53"/>
  <c r="E93" i="53"/>
  <c r="D93" i="53"/>
  <c r="C93" i="53"/>
  <c r="E92" i="53"/>
  <c r="D92" i="53"/>
  <c r="C92" i="53"/>
  <c r="E91" i="53"/>
  <c r="D91" i="53"/>
  <c r="C91" i="53"/>
  <c r="E90" i="53"/>
  <c r="D90" i="53"/>
  <c r="C90" i="53"/>
  <c r="E89" i="53"/>
  <c r="D89" i="53"/>
  <c r="C89" i="53"/>
  <c r="E88" i="53"/>
  <c r="D88" i="53"/>
  <c r="C88" i="53"/>
  <c r="E87" i="53"/>
  <c r="D87" i="53"/>
  <c r="C87" i="53"/>
  <c r="E86" i="53"/>
  <c r="D86" i="53"/>
  <c r="C86" i="53"/>
  <c r="E85" i="53"/>
  <c r="D85" i="53"/>
  <c r="C85" i="53"/>
  <c r="E84" i="53"/>
  <c r="D84" i="53"/>
  <c r="C84" i="53"/>
  <c r="E83" i="53"/>
  <c r="D83" i="53"/>
  <c r="C83" i="53"/>
  <c r="E82" i="53"/>
  <c r="D82" i="53"/>
  <c r="C82" i="53"/>
  <c r="E81" i="53"/>
  <c r="D81" i="53"/>
  <c r="C81" i="53"/>
  <c r="E80" i="53"/>
  <c r="D80" i="53"/>
  <c r="C80" i="53"/>
  <c r="E79" i="53"/>
  <c r="D79" i="53"/>
  <c r="C79" i="53"/>
  <c r="E78" i="53"/>
  <c r="D78" i="53"/>
  <c r="C78" i="53"/>
  <c r="E77" i="53"/>
  <c r="D77" i="53"/>
  <c r="C77" i="53"/>
  <c r="E76" i="53"/>
  <c r="D76" i="53"/>
  <c r="C76" i="53"/>
  <c r="E75" i="53"/>
  <c r="D75" i="53"/>
  <c r="C75" i="53"/>
  <c r="E74" i="53"/>
  <c r="D74" i="53"/>
  <c r="C74" i="53"/>
  <c r="E73" i="53"/>
  <c r="D73" i="53"/>
  <c r="C73" i="53"/>
  <c r="E72" i="53"/>
  <c r="D72" i="53"/>
  <c r="C72" i="53"/>
  <c r="E71" i="53"/>
  <c r="D71" i="53"/>
  <c r="C71" i="53"/>
  <c r="E70" i="53"/>
  <c r="D70" i="53"/>
  <c r="C70" i="53"/>
  <c r="E69" i="53"/>
  <c r="D69" i="53"/>
  <c r="C69" i="53"/>
  <c r="E68" i="53"/>
  <c r="D68" i="53"/>
  <c r="C68" i="53"/>
  <c r="E67" i="53"/>
  <c r="D67" i="53"/>
  <c r="C67" i="53"/>
  <c r="E66" i="53"/>
  <c r="D66" i="53"/>
  <c r="C66" i="53"/>
  <c r="E65" i="53"/>
  <c r="D65" i="53"/>
  <c r="C65" i="53"/>
  <c r="E64" i="53"/>
  <c r="D64" i="53"/>
  <c r="C64" i="53"/>
  <c r="E63" i="53"/>
  <c r="D63" i="53"/>
  <c r="C63" i="53"/>
  <c r="E62" i="53"/>
  <c r="D62" i="53"/>
  <c r="C62" i="53"/>
  <c r="E61" i="53"/>
  <c r="D61" i="53"/>
  <c r="C61" i="53"/>
  <c r="E60" i="53"/>
  <c r="D60" i="53"/>
  <c r="C60" i="53"/>
  <c r="E59" i="53"/>
  <c r="D59" i="53"/>
  <c r="C59" i="53"/>
  <c r="E58" i="53"/>
  <c r="D58" i="53"/>
  <c r="C58" i="53"/>
  <c r="E57" i="53"/>
  <c r="D57" i="53"/>
  <c r="C57" i="53"/>
  <c r="E56" i="53"/>
  <c r="D56" i="53"/>
  <c r="C56" i="53"/>
  <c r="E55" i="53"/>
  <c r="D55" i="53"/>
  <c r="C55" i="53"/>
  <c r="E54" i="53"/>
  <c r="D54" i="53"/>
  <c r="C54" i="53"/>
  <c r="E53" i="53"/>
  <c r="D53" i="53"/>
  <c r="C53" i="53"/>
  <c r="E52" i="53"/>
  <c r="D52" i="53"/>
  <c r="C52" i="53"/>
  <c r="E51" i="53"/>
  <c r="D51" i="53"/>
  <c r="C51" i="53"/>
  <c r="E50" i="53"/>
  <c r="D50" i="53"/>
  <c r="C50" i="53"/>
  <c r="E49" i="53"/>
  <c r="D49" i="53"/>
  <c r="C49" i="53"/>
  <c r="E48" i="53"/>
  <c r="D48" i="53"/>
  <c r="C48" i="53"/>
  <c r="E47" i="53"/>
  <c r="D47" i="53"/>
  <c r="C47" i="53"/>
  <c r="E46" i="53"/>
  <c r="D46" i="53"/>
  <c r="C46" i="53"/>
  <c r="E45" i="53"/>
  <c r="D45" i="53"/>
  <c r="C45" i="53"/>
  <c r="E44" i="53"/>
  <c r="D44" i="53"/>
  <c r="C44" i="53"/>
  <c r="E43" i="53"/>
  <c r="D43" i="53"/>
  <c r="C43" i="53"/>
  <c r="E42" i="53"/>
  <c r="D42" i="53"/>
  <c r="C42" i="53"/>
  <c r="E41" i="53"/>
  <c r="D41" i="53"/>
  <c r="C41" i="53"/>
  <c r="E40" i="53"/>
  <c r="D40" i="53"/>
  <c r="C40" i="53"/>
  <c r="E39" i="53"/>
  <c r="D39" i="53"/>
  <c r="C39" i="53"/>
  <c r="E38" i="53"/>
  <c r="D38" i="53"/>
  <c r="C38" i="53"/>
  <c r="E37" i="53"/>
  <c r="D37" i="53"/>
  <c r="C37" i="53"/>
  <c r="E36" i="53"/>
  <c r="D36" i="53"/>
  <c r="C36" i="53"/>
  <c r="E35" i="53"/>
  <c r="D35" i="53"/>
  <c r="C35" i="53"/>
  <c r="E34" i="53"/>
  <c r="D34" i="53"/>
  <c r="C34" i="53"/>
  <c r="E33" i="53"/>
  <c r="D33" i="53"/>
  <c r="C33" i="53"/>
  <c r="E32" i="53"/>
  <c r="D32" i="53"/>
  <c r="C32" i="53"/>
  <c r="E31" i="53"/>
  <c r="D31" i="53"/>
  <c r="C31" i="53"/>
  <c r="E30" i="53"/>
  <c r="D30" i="53"/>
  <c r="C30" i="53"/>
  <c r="E29" i="53"/>
  <c r="D29" i="53"/>
  <c r="C29" i="53"/>
  <c r="E28" i="53"/>
  <c r="D28" i="53"/>
  <c r="C28" i="53"/>
  <c r="E27" i="53"/>
  <c r="D27" i="53"/>
  <c r="C27" i="53"/>
  <c r="E26" i="53"/>
  <c r="D26" i="53"/>
  <c r="C26" i="53"/>
  <c r="E25" i="53"/>
  <c r="D25" i="53"/>
  <c r="C25" i="53"/>
  <c r="E24" i="53"/>
  <c r="D24" i="53"/>
  <c r="C24" i="53"/>
  <c r="E23" i="53"/>
  <c r="D23" i="53"/>
  <c r="C23" i="53"/>
  <c r="E22" i="53"/>
  <c r="D22" i="53"/>
  <c r="C22" i="53"/>
  <c r="E21" i="53"/>
  <c r="D21" i="53"/>
  <c r="C21" i="53"/>
  <c r="E20" i="53"/>
  <c r="D20" i="53"/>
  <c r="C20" i="53"/>
  <c r="E19" i="53"/>
  <c r="D19" i="53"/>
  <c r="C19" i="53"/>
  <c r="E18" i="53"/>
  <c r="D18" i="53"/>
  <c r="C18" i="53"/>
  <c r="E17" i="53"/>
  <c r="D17" i="53"/>
  <c r="C17" i="53"/>
  <c r="E16" i="53"/>
  <c r="D16" i="53"/>
  <c r="C16" i="53"/>
  <c r="E15" i="53"/>
  <c r="D15" i="53"/>
  <c r="C15" i="53"/>
  <c r="E14" i="53"/>
  <c r="D14" i="53"/>
  <c r="C14" i="53"/>
  <c r="E13" i="53"/>
  <c r="D13" i="53"/>
  <c r="C13" i="53"/>
  <c r="E12" i="53"/>
  <c r="D12" i="53"/>
  <c r="C12" i="53"/>
  <c r="E11" i="53"/>
  <c r="D11" i="53"/>
  <c r="C11" i="53"/>
  <c r="E10" i="53"/>
  <c r="D10" i="53"/>
  <c r="C10" i="53"/>
  <c r="E9" i="53"/>
  <c r="D9" i="53"/>
  <c r="C9" i="53"/>
  <c r="E8" i="53"/>
  <c r="D8" i="53"/>
  <c r="C8" i="53"/>
  <c r="E7" i="53"/>
  <c r="D7" i="53"/>
  <c r="C7" i="53"/>
  <c r="E6" i="53"/>
  <c r="D6" i="53"/>
  <c r="C6" i="53"/>
  <c r="E5" i="53"/>
  <c r="D5" i="53"/>
  <c r="C5" i="53"/>
  <c r="A3" i="49" l="1"/>
  <c r="A3" i="50"/>
  <c r="A3" i="51"/>
  <c r="A3" i="52"/>
  <c r="A35" i="49"/>
  <c r="A34" i="49"/>
  <c r="A33" i="49"/>
  <c r="A32" i="49"/>
  <c r="A31" i="49"/>
  <c r="A30" i="49"/>
  <c r="A29" i="49"/>
  <c r="A28" i="49"/>
  <c r="A27" i="49"/>
  <c r="A26" i="49"/>
  <c r="A25" i="49"/>
  <c r="A24" i="49"/>
  <c r="A23" i="49"/>
  <c r="A22" i="49"/>
  <c r="A21" i="49"/>
  <c r="A20" i="49"/>
  <c r="A19" i="49"/>
  <c r="A18" i="49"/>
  <c r="A17" i="49"/>
  <c r="A16" i="49"/>
  <c r="A15" i="49"/>
  <c r="A14" i="49"/>
  <c r="A13" i="49"/>
  <c r="A12" i="49"/>
  <c r="A11" i="49"/>
  <c r="A10" i="49"/>
  <c r="A9" i="49"/>
  <c r="A8" i="49"/>
  <c r="A7" i="49"/>
  <c r="A6" i="49"/>
  <c r="A5" i="49"/>
  <c r="A4" i="49"/>
  <c r="A35" i="50"/>
  <c r="A34" i="50"/>
  <c r="A33" i="50"/>
  <c r="A32" i="50"/>
  <c r="A31" i="50"/>
  <c r="A30" i="50"/>
  <c r="A29" i="50"/>
  <c r="A28" i="50"/>
  <c r="A27" i="50"/>
  <c r="A26" i="50"/>
  <c r="A25" i="50"/>
  <c r="A24" i="50"/>
  <c r="A23" i="50"/>
  <c r="A22" i="50"/>
  <c r="A21" i="50"/>
  <c r="A20" i="50"/>
  <c r="A19" i="50"/>
  <c r="A18" i="50"/>
  <c r="A17" i="50"/>
  <c r="A16" i="50"/>
  <c r="A15" i="50"/>
  <c r="A14" i="50"/>
  <c r="A13" i="50"/>
  <c r="A12" i="50"/>
  <c r="A11" i="50"/>
  <c r="A10" i="50"/>
  <c r="A9" i="50"/>
  <c r="A8" i="50"/>
  <c r="A7" i="50"/>
  <c r="A6" i="50"/>
  <c r="A5" i="50"/>
  <c r="A4" i="50"/>
  <c r="A35" i="51"/>
  <c r="A34" i="51"/>
  <c r="A33" i="51"/>
  <c r="A32" i="51"/>
  <c r="A31" i="51"/>
  <c r="A30" i="51"/>
  <c r="A29" i="51"/>
  <c r="A28" i="51"/>
  <c r="A27" i="51"/>
  <c r="A26" i="51"/>
  <c r="A25" i="51"/>
  <c r="A24" i="51"/>
  <c r="A23" i="51"/>
  <c r="A22" i="51"/>
  <c r="A21" i="51"/>
  <c r="A20" i="51"/>
  <c r="A19" i="51"/>
  <c r="A18" i="51"/>
  <c r="A17" i="51"/>
  <c r="A16" i="51"/>
  <c r="A15" i="51"/>
  <c r="A14" i="51"/>
  <c r="A13" i="51"/>
  <c r="A12" i="51"/>
  <c r="A11" i="51"/>
  <c r="A10" i="51"/>
  <c r="A9" i="51"/>
  <c r="A8" i="51"/>
  <c r="A7" i="51"/>
  <c r="A6" i="51"/>
  <c r="A5" i="51"/>
  <c r="A4" i="51"/>
  <c r="A35" i="52"/>
  <c r="A34" i="52"/>
  <c r="A33" i="52"/>
  <c r="A32" i="52"/>
  <c r="A31" i="52"/>
  <c r="A30" i="52"/>
  <c r="A29" i="52"/>
  <c r="A28" i="52"/>
  <c r="A27" i="52"/>
  <c r="A26" i="52"/>
  <c r="A25" i="52"/>
  <c r="A24" i="52"/>
  <c r="A23" i="52"/>
  <c r="A22" i="52"/>
  <c r="A21" i="52"/>
  <c r="A20" i="52"/>
  <c r="A19" i="52"/>
  <c r="A18" i="52"/>
  <c r="A17" i="52"/>
  <c r="A16" i="52"/>
  <c r="A15" i="52"/>
  <c r="A14" i="52"/>
  <c r="A13" i="52"/>
  <c r="A12" i="52"/>
  <c r="A11" i="52"/>
  <c r="A10" i="52"/>
  <c r="A9" i="52"/>
  <c r="A8" i="52"/>
  <c r="A7" i="52"/>
  <c r="A6" i="52"/>
  <c r="A5" i="52"/>
  <c r="A4" i="52"/>
  <c r="A5" i="37"/>
  <c r="A6" i="37"/>
  <c r="A7" i="37"/>
  <c r="A8" i="37"/>
  <c r="A9" i="37"/>
  <c r="A10" i="37"/>
  <c r="A11" i="37"/>
  <c r="A12" i="37"/>
  <c r="A13" i="37"/>
  <c r="A14" i="37"/>
  <c r="A15" i="37"/>
  <c r="A16" i="37"/>
  <c r="A17" i="37"/>
  <c r="A18" i="37"/>
  <c r="A19" i="37"/>
  <c r="A20" i="37"/>
  <c r="A21" i="37"/>
  <c r="A22" i="37"/>
  <c r="A23" i="37"/>
  <c r="A24" i="37"/>
  <c r="A25" i="37"/>
  <c r="A26" i="37"/>
  <c r="A27" i="37"/>
  <c r="A28" i="37"/>
  <c r="A29" i="37"/>
  <c r="A30" i="37"/>
  <c r="A31" i="37"/>
  <c r="A32" i="37"/>
  <c r="A33" i="37"/>
  <c r="A34" i="37"/>
  <c r="A35" i="37"/>
  <c r="A36" i="37"/>
  <c r="A37" i="37"/>
  <c r="A38" i="37"/>
  <c r="A39" i="37"/>
  <c r="A40" i="37"/>
  <c r="A41" i="37"/>
  <c r="A42" i="37"/>
  <c r="A43" i="37"/>
  <c r="A44" i="37"/>
  <c r="A45" i="37"/>
  <c r="A46" i="37"/>
  <c r="A47" i="37"/>
  <c r="A48" i="37"/>
  <c r="A49" i="37"/>
  <c r="A50" i="37"/>
  <c r="A51" i="37"/>
  <c r="A52" i="37"/>
  <c r="A53" i="37"/>
  <c r="A54" i="37"/>
  <c r="A55" i="37"/>
  <c r="A56" i="37"/>
  <c r="A57" i="37"/>
  <c r="A58" i="37"/>
  <c r="A59" i="37"/>
  <c r="A60" i="37"/>
  <c r="A61" i="37"/>
  <c r="A62" i="37"/>
  <c r="A63" i="37"/>
  <c r="A64" i="37"/>
  <c r="A65" i="37"/>
  <c r="A66" i="37"/>
  <c r="A67" i="37"/>
  <c r="A68" i="37"/>
  <c r="A69" i="37"/>
  <c r="A70" i="37"/>
  <c r="A71" i="37"/>
  <c r="A72" i="37"/>
  <c r="A73" i="37"/>
  <c r="A74" i="37"/>
  <c r="A75" i="37"/>
  <c r="A76" i="37"/>
  <c r="A77" i="37"/>
  <c r="A78" i="37"/>
  <c r="A79" i="37"/>
  <c r="A80" i="37"/>
  <c r="A4" i="37"/>
  <c r="A4" i="54" s="1"/>
  <c r="A5" i="54" s="1"/>
  <c r="A6" i="54" s="1"/>
  <c r="A7" i="54" s="1"/>
  <c r="A8" i="54" s="1"/>
  <c r="A9" i="54" s="1"/>
  <c r="A42" i="25"/>
  <c r="A43" i="25" s="1"/>
  <c r="A34" i="39"/>
  <c r="A35" i="39"/>
  <c r="BM3" i="25"/>
  <c r="BN3" i="25"/>
  <c r="BO3" i="25"/>
  <c r="BP3" i="25"/>
  <c r="BQ3" i="25"/>
  <c r="BR3" i="25"/>
  <c r="BS3" i="25"/>
  <c r="BT3" i="25"/>
  <c r="BU3" i="25"/>
  <c r="BV3" i="25"/>
  <c r="BW3" i="25"/>
  <c r="BX3" i="25"/>
  <c r="BY3" i="25"/>
  <c r="BZ3" i="25"/>
  <c r="CA3" i="25"/>
  <c r="CB3" i="25"/>
  <c r="CC3" i="25"/>
  <c r="CD3" i="25"/>
  <c r="CE3" i="25"/>
  <c r="CF3" i="25"/>
  <c r="CG3" i="25"/>
  <c r="CH3" i="25"/>
  <c r="CI3" i="25"/>
  <c r="CJ3" i="25"/>
  <c r="CK3" i="25"/>
  <c r="CL3" i="25"/>
  <c r="CM3" i="25"/>
  <c r="CN3" i="25"/>
  <c r="CO3" i="25"/>
  <c r="CP3" i="25"/>
  <c r="CQ3" i="25"/>
  <c r="CR3" i="25"/>
  <c r="CS3" i="25"/>
  <c r="CT3" i="25"/>
  <c r="CU3" i="25"/>
  <c r="CV3" i="25"/>
  <c r="CW3" i="25"/>
  <c r="CX3" i="25"/>
  <c r="CY3" i="25"/>
  <c r="CZ3" i="25"/>
  <c r="DA3" i="25"/>
  <c r="DB3" i="25"/>
  <c r="DC3" i="25"/>
  <c r="DD3" i="25"/>
  <c r="DE3" i="25"/>
  <c r="DF3" i="25"/>
  <c r="DG3" i="25"/>
  <c r="DH3" i="25"/>
  <c r="DI3" i="25"/>
  <c r="DJ3" i="25"/>
  <c r="DK3" i="25"/>
  <c r="DL3" i="25"/>
  <c r="DM3" i="25"/>
  <c r="DN3" i="25"/>
  <c r="DO3" i="25"/>
  <c r="DP3" i="25"/>
  <c r="DQ3" i="25"/>
  <c r="DR3" i="25"/>
  <c r="DS3" i="25"/>
  <c r="DT3" i="25"/>
  <c r="DU3" i="25"/>
  <c r="DV3" i="25"/>
  <c r="DW3" i="25"/>
  <c r="DX3" i="25"/>
  <c r="DY3" i="25"/>
  <c r="DZ3" i="25"/>
  <c r="EA3" i="25"/>
  <c r="EB3" i="25"/>
  <c r="EC3" i="25"/>
  <c r="ED3" i="25"/>
  <c r="BC3" i="25"/>
  <c r="BD3" i="25"/>
  <c r="BE3" i="25"/>
  <c r="BF3" i="25"/>
  <c r="BG3" i="25"/>
  <c r="BH3" i="25"/>
  <c r="BI3" i="25"/>
  <c r="BJ3" i="25"/>
  <c r="BK3" i="25"/>
  <c r="BL3" i="25"/>
  <c r="U104" i="25"/>
  <c r="U105" i="25"/>
  <c r="U106" i="25"/>
  <c r="U107" i="25"/>
  <c r="U108" i="25"/>
  <c r="U109" i="25"/>
  <c r="U110" i="25"/>
  <c r="U111" i="25"/>
  <c r="U112" i="25"/>
  <c r="A3" i="40"/>
  <c r="A3" i="39"/>
  <c r="A33" i="39"/>
  <c r="A32" i="39"/>
  <c r="A31" i="39"/>
  <c r="A30" i="39"/>
  <c r="A29" i="39"/>
  <c r="A28" i="39"/>
  <c r="A27" i="39"/>
  <c r="A26" i="39"/>
  <c r="A25" i="39"/>
  <c r="A24" i="39"/>
  <c r="A23" i="39"/>
  <c r="A22" i="39"/>
  <c r="A21" i="39"/>
  <c r="A20" i="39"/>
  <c r="A19" i="39"/>
  <c r="A18" i="39"/>
  <c r="A17" i="39"/>
  <c r="A16" i="39"/>
  <c r="A15" i="39"/>
  <c r="A14" i="39"/>
  <c r="A13" i="39"/>
  <c r="A12" i="39"/>
  <c r="A11" i="39"/>
  <c r="A10" i="39"/>
  <c r="A9" i="39"/>
  <c r="A8" i="39"/>
  <c r="A7" i="39"/>
  <c r="A6" i="39"/>
  <c r="A5" i="39"/>
  <c r="A4" i="39"/>
  <c r="A5" i="32"/>
  <c r="A6" i="32"/>
  <c r="A7" i="32"/>
  <c r="A8" i="32"/>
  <c r="A9" i="32"/>
  <c r="A10" i="32"/>
  <c r="A11" i="32"/>
  <c r="A12" i="32"/>
  <c r="A13" i="32"/>
  <c r="A14" i="32"/>
  <c r="A15" i="32"/>
  <c r="A16" i="32"/>
  <c r="A17" i="32"/>
  <c r="A18" i="32"/>
  <c r="A19" i="32"/>
  <c r="A20" i="32"/>
  <c r="A21" i="32"/>
  <c r="A22" i="32"/>
  <c r="A23" i="32"/>
  <c r="A24" i="32"/>
  <c r="A25" i="32"/>
  <c r="A26" i="32"/>
  <c r="A27" i="32"/>
  <c r="A28" i="32"/>
  <c r="A29" i="32"/>
  <c r="A30" i="32"/>
  <c r="A31" i="32"/>
  <c r="A32" i="32"/>
  <c r="A33" i="32"/>
  <c r="A34" i="32"/>
  <c r="A35" i="32"/>
  <c r="A4" i="32"/>
  <c r="E2" i="27"/>
  <c r="C6" i="25"/>
  <c r="S6" i="27"/>
  <c r="W3" i="25"/>
  <c r="X3" i="25"/>
  <c r="Y3" i="25"/>
  <c r="Z3" i="25"/>
  <c r="AA3" i="25"/>
  <c r="AB3" i="25"/>
  <c r="AC3" i="25"/>
  <c r="AD3" i="25"/>
  <c r="AE3" i="25"/>
  <c r="AF3" i="25"/>
  <c r="AG3" i="25"/>
  <c r="AH3" i="25"/>
  <c r="AI3" i="25"/>
  <c r="AJ3" i="25"/>
  <c r="AK3" i="25"/>
  <c r="AL3" i="25"/>
  <c r="AM3" i="25"/>
  <c r="AN3" i="25"/>
  <c r="AO3" i="25"/>
  <c r="AP3" i="25"/>
  <c r="AQ3" i="25"/>
  <c r="AR3" i="25"/>
  <c r="AS3" i="25"/>
  <c r="AT3" i="25"/>
  <c r="AU3" i="25"/>
  <c r="AV3" i="25"/>
  <c r="AW3" i="25"/>
  <c r="AX3" i="25"/>
  <c r="AY3" i="25"/>
  <c r="AZ3" i="25"/>
  <c r="BA3" i="25"/>
  <c r="BB3" i="25"/>
  <c r="V3" i="25"/>
  <c r="BB2" i="25"/>
  <c r="BA2" i="25"/>
  <c r="AZ2" i="25"/>
  <c r="AY2" i="25"/>
  <c r="AX2" i="25"/>
  <c r="AW2" i="25"/>
  <c r="AV2" i="25"/>
  <c r="AU2" i="25"/>
  <c r="AT2" i="25"/>
  <c r="AS2" i="25"/>
  <c r="AR2" i="25"/>
  <c r="AQ2" i="25"/>
  <c r="AP2" i="25"/>
  <c r="AO2" i="25"/>
  <c r="AN2" i="25"/>
  <c r="AM2" i="25"/>
  <c r="AL2" i="25"/>
  <c r="AK2" i="25"/>
  <c r="AJ2" i="25"/>
  <c r="AI2" i="25"/>
  <c r="AH2" i="25"/>
  <c r="AG2" i="25"/>
  <c r="AF2" i="25"/>
  <c r="AE2" i="25"/>
  <c r="AD2" i="25"/>
  <c r="AC2" i="25"/>
  <c r="AB2" i="25"/>
  <c r="AA2" i="25"/>
  <c r="Z2" i="25"/>
  <c r="Y2" i="25"/>
  <c r="Y1" i="25"/>
  <c r="C10" i="25"/>
  <c r="U4" i="25"/>
  <c r="A4" i="35"/>
  <c r="A5" i="35"/>
  <c r="A6" i="35"/>
  <c r="A7" i="35"/>
  <c r="A8" i="35"/>
  <c r="A9" i="35"/>
  <c r="A10" i="35"/>
  <c r="A11" i="35"/>
  <c r="A12" i="35"/>
  <c r="A13" i="35"/>
  <c r="A14" i="35"/>
  <c r="A15" i="35"/>
  <c r="A16" i="35"/>
  <c r="A17" i="35"/>
  <c r="A18" i="35"/>
  <c r="A19" i="35"/>
  <c r="A20" i="35"/>
  <c r="A21" i="35"/>
  <c r="A22" i="35"/>
  <c r="A23" i="35"/>
  <c r="A24" i="35"/>
  <c r="A25" i="35"/>
  <c r="A26" i="35"/>
  <c r="A27" i="35"/>
  <c r="A28" i="35"/>
  <c r="A29" i="35"/>
  <c r="A30" i="35"/>
  <c r="A31" i="35"/>
  <c r="A32" i="35"/>
  <c r="A33" i="35"/>
  <c r="A34" i="35"/>
  <c r="A35" i="35"/>
  <c r="B7" i="29"/>
  <c r="B8" i="29"/>
  <c r="U72" i="25"/>
  <c r="U73" i="25"/>
  <c r="U74" i="25"/>
  <c r="U75" i="25"/>
  <c r="U76" i="25"/>
  <c r="U77" i="25"/>
  <c r="U78" i="25"/>
  <c r="U79" i="25"/>
  <c r="U80" i="25"/>
  <c r="U81" i="25"/>
  <c r="U82" i="25"/>
  <c r="U83" i="25"/>
  <c r="U84" i="25"/>
  <c r="U85" i="25"/>
  <c r="U86" i="25"/>
  <c r="U87" i="25"/>
  <c r="U88" i="25"/>
  <c r="U89" i="25"/>
  <c r="U90" i="25"/>
  <c r="U91" i="25"/>
  <c r="U92" i="25"/>
  <c r="U93" i="25"/>
  <c r="U94" i="25"/>
  <c r="U95" i="25"/>
  <c r="U96" i="25"/>
  <c r="U97" i="25"/>
  <c r="U98" i="25"/>
  <c r="U99" i="25"/>
  <c r="U100" i="25"/>
  <c r="U101" i="25"/>
  <c r="U102" i="25"/>
  <c r="U103" i="25"/>
  <c r="AB4" i="51"/>
  <c r="AJ4" i="32"/>
  <c r="X4" i="50"/>
  <c r="G4" i="35"/>
  <c r="S4" i="35"/>
  <c r="AJ4" i="35"/>
  <c r="G4" i="51"/>
  <c r="AI4" i="51"/>
  <c r="Y4" i="35"/>
  <c r="Q4" i="35"/>
  <c r="AK4" i="35"/>
  <c r="AK4" i="39"/>
  <c r="K4" i="39"/>
  <c r="L4" i="49"/>
  <c r="AA4" i="32"/>
  <c r="AE4" i="32"/>
  <c r="N4" i="49"/>
  <c r="AE4" i="52"/>
  <c r="AL4" i="49"/>
  <c r="O4" i="50"/>
  <c r="H4" i="35"/>
  <c r="AA4" i="35"/>
  <c r="AJ4" i="52"/>
  <c r="I4" i="35"/>
  <c r="J4" i="32"/>
  <c r="U4" i="51"/>
  <c r="AH4" i="52"/>
  <c r="AC4" i="49"/>
  <c r="W4" i="51"/>
  <c r="N4" i="32"/>
  <c r="O4" i="49"/>
  <c r="M4" i="52"/>
  <c r="X4" i="35"/>
  <c r="AC4" i="32"/>
  <c r="E4" i="52"/>
  <c r="U4" i="49"/>
  <c r="L4" i="32"/>
  <c r="P4" i="51"/>
  <c r="I4" i="49"/>
  <c r="S4" i="32"/>
  <c r="U4" i="52"/>
  <c r="Z4" i="35"/>
  <c r="AG4" i="49"/>
  <c r="Z4" i="50"/>
  <c r="P4" i="49"/>
  <c r="Y4" i="49"/>
  <c r="X4" i="52"/>
  <c r="I4" i="32"/>
  <c r="J4" i="52"/>
  <c r="F4" i="49"/>
  <c r="M4" i="49"/>
  <c r="R4" i="32"/>
  <c r="Y4" i="50"/>
  <c r="AH4" i="35"/>
  <c r="J4" i="51"/>
  <c r="AG4" i="51"/>
  <c r="AM4" i="52"/>
  <c r="Y4" i="32"/>
  <c r="O4" i="52"/>
  <c r="Z4" i="39"/>
  <c r="AC4" i="35"/>
  <c r="T4" i="50"/>
  <c r="AC4" i="51"/>
  <c r="AF4" i="39"/>
  <c r="AK4" i="51"/>
  <c r="G4" i="52"/>
  <c r="O4" i="51"/>
  <c r="Z4" i="49"/>
  <c r="AL4" i="52"/>
  <c r="AK4" i="50"/>
  <c r="H4" i="50"/>
  <c r="AE4" i="39"/>
  <c r="V4" i="49"/>
  <c r="AF4" i="35"/>
  <c r="E4" i="35"/>
  <c r="AM4" i="50"/>
  <c r="AD4" i="51"/>
  <c r="AA4" i="49"/>
  <c r="AE4" i="50"/>
  <c r="L4" i="35"/>
  <c r="AD4" i="35"/>
  <c r="T4" i="51"/>
  <c r="AE4" i="49"/>
  <c r="P4" i="39"/>
  <c r="W4" i="52"/>
  <c r="U4" i="50"/>
  <c r="AL4" i="51"/>
  <c r="AB4" i="52"/>
  <c r="AM4" i="51"/>
  <c r="Q4" i="49"/>
  <c r="AF4" i="50"/>
  <c r="R4" i="35"/>
  <c r="AE4" i="51"/>
  <c r="V4" i="39"/>
  <c r="W4" i="50"/>
  <c r="AJ4" i="50"/>
  <c r="AA4" i="52"/>
  <c r="AH4" i="51"/>
  <c r="AB4" i="49"/>
  <c r="U4" i="35"/>
  <c r="R4" i="39"/>
  <c r="H4" i="52"/>
  <c r="E4" i="51"/>
  <c r="F4" i="35"/>
  <c r="J4" i="35"/>
  <c r="Q4" i="39"/>
  <c r="AJ4" i="39"/>
  <c r="AB4" i="50"/>
  <c r="J4" i="50"/>
  <c r="Q4" i="51"/>
  <c r="AC4" i="52"/>
  <c r="T4" i="49"/>
  <c r="U5" i="25" l="1"/>
  <c r="AK4" i="32"/>
  <c r="U4" i="39"/>
  <c r="N4" i="39"/>
  <c r="Q4" i="32"/>
  <c r="AM4" i="39"/>
  <c r="E4" i="39"/>
  <c r="T4" i="32"/>
  <c r="X4" i="39"/>
  <c r="AA4" i="39"/>
  <c r="AI4" i="39"/>
  <c r="X4" i="32"/>
  <c r="L4" i="39"/>
  <c r="P4" i="32"/>
  <c r="W4" i="39"/>
  <c r="AB4" i="32"/>
  <c r="AB4" i="39"/>
  <c r="M4" i="32"/>
  <c r="F4" i="39"/>
  <c r="AM4" i="32"/>
  <c r="E4" i="32"/>
  <c r="U6" i="25" l="1"/>
  <c r="W4" i="25"/>
  <c r="V4" i="25"/>
  <c r="AL4" i="35"/>
  <c r="K4" i="50"/>
  <c r="AF4" i="49"/>
  <c r="AG4" i="50"/>
  <c r="H4" i="39"/>
  <c r="K4" i="35"/>
  <c r="Y4" i="39"/>
  <c r="AG4" i="35"/>
  <c r="X4" i="25"/>
  <c r="M4" i="39"/>
  <c r="O4" i="39"/>
  <c r="R4" i="51"/>
  <c r="N4" i="35"/>
  <c r="AF4" i="51"/>
  <c r="K4" i="52"/>
  <c r="Q4" i="50"/>
  <c r="M4" i="51"/>
  <c r="T4" i="52"/>
  <c r="T4" i="35"/>
  <c r="AG4" i="32"/>
  <c r="F4" i="51"/>
  <c r="W4" i="35"/>
  <c r="AM4" i="25"/>
  <c r="J4" i="39"/>
  <c r="AK4" i="49"/>
  <c r="I4" i="51"/>
  <c r="AL4" i="39"/>
  <c r="AF4" i="32"/>
  <c r="Y4" i="51"/>
  <c r="AL4" i="50"/>
  <c r="L4" i="51"/>
  <c r="L4" i="50"/>
  <c r="O4" i="32"/>
  <c r="S4" i="50"/>
  <c r="AB4" i="35"/>
  <c r="X4" i="49"/>
  <c r="G4" i="32"/>
  <c r="AD4" i="39"/>
  <c r="T4" i="39"/>
  <c r="E4" i="49"/>
  <c r="Y4" i="52"/>
  <c r="H4" i="49"/>
  <c r="AD4" i="52"/>
  <c r="AM4" i="35"/>
  <c r="AD4" i="32"/>
  <c r="AL4" i="32"/>
  <c r="AG4" i="52"/>
  <c r="AI4" i="52"/>
  <c r="Z4" i="32"/>
  <c r="U4" i="32"/>
  <c r="N4" i="52"/>
  <c r="O4" i="35"/>
  <c r="V4" i="52"/>
  <c r="V4" i="35"/>
  <c r="P4" i="52"/>
  <c r="P4" i="50"/>
  <c r="M4" i="50"/>
  <c r="AI4" i="32"/>
  <c r="K4" i="49"/>
  <c r="V4" i="50"/>
  <c r="AC4" i="50"/>
  <c r="I4" i="52"/>
  <c r="L4" i="52"/>
  <c r="W4" i="32"/>
  <c r="G4" i="39"/>
  <c r="E4" i="50"/>
  <c r="AK4" i="52"/>
  <c r="S4" i="39"/>
  <c r="V4" i="51"/>
  <c r="N4" i="51"/>
  <c r="AA4" i="50"/>
  <c r="AI4" i="50"/>
  <c r="Z4" i="52"/>
  <c r="S4" i="52"/>
  <c r="AH4" i="50"/>
  <c r="AE4" i="35"/>
  <c r="N4" i="50"/>
  <c r="R4" i="49"/>
  <c r="AG4" i="39"/>
  <c r="Q4" i="52"/>
  <c r="P4" i="35"/>
  <c r="R4" i="52"/>
  <c r="I4" i="50"/>
  <c r="F4" i="50"/>
  <c r="K4" i="32"/>
  <c r="S4" i="49"/>
  <c r="AJ4" i="51"/>
  <c r="AD4" i="49"/>
  <c r="K4" i="51"/>
  <c r="H4" i="32"/>
  <c r="F4" i="52"/>
  <c r="AC4" i="39"/>
  <c r="I4" i="39"/>
  <c r="W4" i="49"/>
  <c r="AF4" i="52"/>
  <c r="G4" i="50"/>
  <c r="R4" i="50"/>
  <c r="G4" i="49"/>
  <c r="H4" i="51"/>
  <c r="V4" i="32"/>
  <c r="AH4" i="32"/>
  <c r="BE4" i="25"/>
  <c r="S4" i="51"/>
  <c r="AH4" i="49"/>
  <c r="F4" i="32"/>
  <c r="AH4" i="39"/>
  <c r="AI4" i="49"/>
  <c r="M4" i="35"/>
  <c r="AJ4" i="49"/>
  <c r="Z4" i="51"/>
  <c r="X4" i="51"/>
  <c r="J4" i="49"/>
  <c r="AM4" i="49"/>
  <c r="AD4" i="50"/>
  <c r="AI4" i="35"/>
  <c r="AA4" i="51"/>
  <c r="U7" i="25" l="1"/>
  <c r="BC4" i="25"/>
  <c r="BA4" i="25"/>
  <c r="AB4" i="25"/>
  <c r="BF4" i="25"/>
  <c r="AL4" i="25"/>
  <c r="AT4" i="25"/>
  <c r="AP4" i="25"/>
  <c r="AY4" i="25"/>
  <c r="AJ4" i="25"/>
  <c r="AI4" i="25"/>
  <c r="AW4" i="25"/>
  <c r="AD4" i="25"/>
  <c r="BB4" i="25"/>
  <c r="AU4" i="25"/>
  <c r="AR4" i="25"/>
  <c r="AO4" i="25"/>
  <c r="Z4" i="25"/>
  <c r="AN4" i="25"/>
  <c r="AQ4" i="25"/>
  <c r="AC4" i="25"/>
  <c r="AF4" i="25"/>
  <c r="AK4" i="25"/>
  <c r="AH4" i="25"/>
  <c r="BD4" i="25"/>
  <c r="AE4" i="25"/>
  <c r="Y4" i="25"/>
  <c r="AG4" i="25"/>
  <c r="AV4" i="25"/>
  <c r="BG4" i="25"/>
  <c r="AX4" i="25"/>
  <c r="AZ4" i="25"/>
  <c r="AA4" i="25"/>
  <c r="AS4" i="25"/>
  <c r="U8" i="25" l="1"/>
  <c r="U9" i="25" l="1"/>
  <c r="U10" i="25" l="1"/>
  <c r="U11" i="25" l="1"/>
  <c r="U12" i="25" l="1"/>
  <c r="U13" i="25" l="1"/>
  <c r="U14" i="25" l="1"/>
  <c r="U15" i="25" l="1"/>
  <c r="U16" i="25" l="1"/>
  <c r="U17" i="25" l="1"/>
  <c r="U18" i="25" l="1"/>
  <c r="U19" i="25" l="1"/>
  <c r="U20" i="25" l="1"/>
  <c r="U21" i="25" l="1"/>
  <c r="U22" i="25" l="1"/>
  <c r="U23" i="25" l="1"/>
  <c r="U24" i="25" l="1"/>
  <c r="U25" i="25" l="1"/>
  <c r="U26" i="25" l="1"/>
  <c r="U27" i="25" l="1"/>
  <c r="U28" i="25" l="1"/>
  <c r="U29" i="25" l="1"/>
  <c r="U30" i="25" l="1"/>
  <c r="U31" i="25" l="1"/>
  <c r="U32" i="25" l="1"/>
  <c r="U33" i="25" l="1"/>
  <c r="U34" i="25" l="1"/>
  <c r="U35" i="25" l="1"/>
  <c r="U36" i="25" l="1"/>
  <c r="U37" i="25" l="1"/>
  <c r="U38" i="25" l="1"/>
  <c r="U39" i="25" l="1"/>
  <c r="U40" i="25" l="1"/>
  <c r="U41" i="25" l="1"/>
  <c r="U42" i="25" l="1"/>
  <c r="U43" i="25" l="1"/>
  <c r="U44" i="25" l="1"/>
  <c r="U45" i="25" l="1"/>
  <c r="U46" i="25" l="1"/>
  <c r="U47" i="25" l="1"/>
  <c r="U48" i="25" l="1"/>
  <c r="U49" i="25" l="1"/>
  <c r="U50" i="25" l="1"/>
  <c r="U51" i="25" l="1"/>
  <c r="U52" i="25" l="1"/>
  <c r="U53" i="25" l="1"/>
  <c r="U54" i="25" l="1"/>
  <c r="U55" i="25" l="1"/>
  <c r="U56" i="25" l="1"/>
  <c r="U57" i="25" l="1"/>
  <c r="U58" i="25" l="1"/>
  <c r="U59" i="25" l="1"/>
  <c r="U60" i="25" l="1"/>
  <c r="U61" i="25" l="1"/>
  <c r="U62" i="25" l="1"/>
  <c r="U63" i="25" l="1"/>
  <c r="U64" i="25" l="1"/>
  <c r="U65" i="25" l="1"/>
  <c r="U66" i="25" l="1"/>
  <c r="U67" i="25" l="1"/>
  <c r="U68" i="25" l="1"/>
  <c r="U69" i="25" l="1"/>
  <c r="U70" i="25" l="1"/>
  <c r="U71" i="2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Powell</author>
  </authors>
  <commentList>
    <comment ref="C8" authorId="0" shapeId="0" xr:uid="{00000000-0006-0000-0000-000001000000}">
      <text>
        <r>
          <rPr>
            <sz val="9"/>
            <color indexed="81"/>
            <rFont val="Tahoma"/>
            <family val="2"/>
          </rPr>
          <t>Please follow the steps provided in the Full Data Update User Form when the Full Data Update Button is pressed.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A00-000001000000}">
      <text>
        <r>
          <rPr>
            <b/>
            <sz val="8"/>
            <color indexed="81"/>
            <rFont val="Tahoma"/>
            <family val="2"/>
          </rPr>
          <t>Shane:</t>
        </r>
        <r>
          <rPr>
            <sz val="8"/>
            <color indexed="81"/>
            <rFont val="Tahoma"/>
            <family val="2"/>
          </rPr>
          <t xml:space="preserve">
The Min, Max and Most for the YampaRiverInflow. TotalOutflow are hard coded into the sheet. The update forecasts button on the Update Data form does not delete these columns as it does in the other sheets.  This is because there is no HDB output for the min, max and most values for the Yampa River Inflow as of 6/28/2012.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B00-000001000000}">
      <text>
        <r>
          <rPr>
            <b/>
            <sz val="8"/>
            <color indexed="81"/>
            <rFont val="Tahoma"/>
            <family val="2"/>
          </rPr>
          <t>Shane:</t>
        </r>
        <r>
          <rPr>
            <sz val="8"/>
            <color indexed="81"/>
            <rFont val="Tahoma"/>
            <family val="2"/>
          </rPr>
          <t xml:space="preserve">
The Min, Max and Most for the AnimasRiverInflow. TotalOutflow are hard coded into the sheet. The update forecasts button on the Update Data form does not delete these columns as it does in the other sheets.  This is because there is no HDB output for the min, max and most values for the Animas River Inflow as of 10/4/2012.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N, where the assumed HDB Animas River Inflow Total Outflow min max and most code to invoke the queries, needs to be turned back on
In the HDBDatatoSheets Sub, the for loop iterations need to go from up to 13. 
This should make the Animas Inflow sheet work similarly to the other sheets in this workbook.
TP 10/4/20122 tony@precisionwre.com</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C00-000001000000}">
      <text>
        <r>
          <rPr>
            <b/>
            <sz val="8"/>
            <color indexed="81"/>
            <rFont val="Tahoma"/>
            <family val="2"/>
          </rPr>
          <t>Shane:</t>
        </r>
        <r>
          <rPr>
            <sz val="8"/>
            <color indexed="81"/>
            <rFont val="Tahoma"/>
            <family val="2"/>
          </rPr>
          <t xml:space="preserve">
The Min, Max and Most for the AnimasRiverInflow. TotalOutflow are hard coded into the sheet. The update forecasts button on the Update Data form does not delete these columns as it does in the other sheets.  This is because there is no HDB output for the min, max and most values for the Animas River Inflow as of 10/4/2012.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N, where the assumed HDB Animas River Inflow Total Outflow min max and most code to invoke the queries, needs to be turned back on
In the HDBDatatoSheets Sub, the for loop iterations need to go from up to 13. 
This should make the Animas Inflow sheet work similarly to the other sheets in this workbook.
TP 10/4/20122 tony@precisionwre.com</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D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E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F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0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1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2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3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CD562FA-1A1E-42DE-85CE-6866C38DE117}" name="BMDC2.espmvol" type="6" refreshedVersion="0" deleted="1" background="1" saveData="1">
    <textPr prompt="0" sourceFile="C:\Users\apivarnik\Desktop\GIT\MTOM\Inflow Forecasts\ESP_Traces\BMDC2.espmvol.txt">
      <textFields>
        <textField/>
      </textFields>
    </textPr>
  </connection>
  <connection id="2" xr16:uid="{8ACFC8EB-21D3-4869-B100-1337C07549C0}" name="CLSC2.espmvol" type="6" refreshedVersion="0" deleted="1" background="1" saveData="1">
    <textPr prompt="0" sourceFile="C:\Users\apivarnik\Desktop\GIT\MTOM\Inflow Forecasts\ESP_Traces\CLSC2.espmvol.txt">
      <textFields>
        <textField/>
      </textFields>
    </textPr>
  </connection>
  <connection id="3" xr16:uid="{00000000-0015-0000-FFFF-FFFF02000000}" name="Connection27" type="1" refreshedVersion="3" savePassword="1" deleted="1" saveData="1">
    <dbPr connection="" command=""/>
    <parameters count="2">
      <parameter name="date2" sqlType="11" parameterType="cell" cell="HDBQueries!$B$7"/>
      <parameter name="model-run-id" sqlType="3" parameterType="cell" cell="HDBQueries!#REF!"/>
    </parameters>
  </connection>
  <connection id="4" xr16:uid="{00000000-0015-0000-FFFF-FFFF03000000}" name="Connection2711" type="1" refreshedVersion="3" savePassword="1" deleted="1" saveData="1">
    <dbPr connection="" command=""/>
    <parameters count="2">
      <parameter name="date2" sqlType="11" parameterType="cell" cell="HDBQueries!$B$7"/>
      <parameter name="model-run-id" sqlType="3" parameterType="cell" cell="HDBQueries!$B$5"/>
    </parameters>
  </connection>
  <connection id="5" xr16:uid="{2D599D78-B832-4B96-883E-B28D246763DD}" name="DRGC2.espmvol" type="6" refreshedVersion="0" deleted="1" background="1" saveData="1">
    <textPr prompt="0" sourceFile="C:\Users\apivarnik\Desktop\GIT\MTOM\Inflow Forecasts\ESP_Traces\DRGC2.espmvol.txt">
      <textFields>
        <textField/>
      </textFields>
    </textPr>
  </connection>
  <connection id="6" xr16:uid="{15658DD2-F874-40DD-9C5B-B4144B4B17DC}" name="GBRW4.espmvol" type="6" refreshedVersion="0" deleted="1" background="1" saveData="1">
    <textPr prompt="0" sourceFile="C:\Users\apivarnik\Desktop\GIT\MTOM\Inflow Forecasts\ESP_Traces\GBRW4.espmvol.txt">
      <textFields>
        <textField/>
      </textFields>
    </textPr>
  </connection>
  <connection id="7" xr16:uid="{A646E278-8E4B-49FD-8338-39463DF5B010}" name="GJLOC.espmvol" type="6" refreshedVersion="0" deleted="1" background="1" saveData="1">
    <textPr prompt="0" sourceFile="C:\Users\apivarnik\Desktop\GIT\MTOM\Inflow Forecasts\ESP_Traces\GJLOC.espmvol.txt">
      <textFields>
        <textField/>
      </textFields>
    </textPr>
  </connection>
  <connection id="8" xr16:uid="{14671758-3ED7-4612-A5B8-0F9D4AAE5D12}" name="GLDA3.espmvol" type="6" refreshedVersion="0" deleted="1" background="1" saveData="1">
    <textPr prompt="0" sourceFile="C:\Users\apivarnik\Desktop\GIT\MTOM\Inflow Forecasts\ESP_Traces\GLDA3.espmvol.txt">
      <textFields>
        <textField/>
      </textFields>
    </textPr>
  </connection>
  <connection id="9" xr16:uid="{F431970E-13BB-436D-91DE-03C01A2CA5B1}" name="GRNU1.espmvol" type="6" refreshedVersion="0" deleted="1" background="1" saveData="1">
    <textPr prompt="0" sourceFile="C:\Users\apivarnik\Desktop\GIT\MTOM\Inflow Forecasts\ESP_Traces\GRNU1.espmvol.txt">
      <textFields>
        <textField/>
      </textFields>
    </textPr>
  </connection>
  <connection id="10" xr16:uid="{D4074031-469D-47B1-9505-0D21B0EE7F22}" name="MPSC2.espmvol" type="6" refreshedVersion="0" deleted="1" background="1" saveData="1">
    <textPr prompt="0" sourceFile="C:\Users\apivarnik\Desktop\GIT\MTOM\Inflow Forecasts\ESP_Traces\MPSC2.espmvol.txt">
      <textFields>
        <textField/>
      </textFields>
    </textPr>
  </connection>
  <connection id="11" xr16:uid="{66C6D467-A1B3-49BE-9EF2-9E3DE70DFEA3}" name="NVRN5.espmvol" type="6" refreshedVersion="0" deleted="1" background="1" saveData="1">
    <textPr prompt="0" sourceFile="C:\Users\apivarnik\Desktop\GIT\MTOM\Inflow Forecasts\ESP_Traces\NVRN5.espmvol.txt">
      <textFields>
        <textField/>
      </textFields>
    </textPr>
  </connection>
  <connection id="12" xr16:uid="{398A4644-54F2-4D5B-9DA2-F00CEA777E7E}" name="TPIC2.espmvol" type="6" refreshedVersion="0" deleted="1" background="1" saveData="1">
    <textPr prompt="0" sourceFile="C:\Users\apivarnik\Desktop\GIT\MTOM\Inflow Forecasts\ESP_Traces\TPIC2.espmvol.txt">
      <textFields>
        <textField/>
      </textFields>
    </textPr>
  </connection>
  <connection id="13" xr16:uid="{9590D2FA-4AF3-4A60-8712-62F5353285E3}" name="VCRC2.espmvol" type="6" refreshedVersion="0" deleted="1" background="1" saveData="1">
    <textPr prompt="0" sourceFile="C:\Users\apivarnik\Desktop\GIT\MTOM\Inflow Forecasts\ESP_Traces\VCRC2.espmvol.txt">
      <textFields>
        <textField/>
      </textFields>
    </textPr>
  </connection>
  <connection id="14" xr16:uid="{2C97DD4A-8EFF-4B0B-9409-9832D0CFAC3A}" name="YDLC2.espmvol" type="6" refreshedVersion="0" deleted="1" background="1" saveData="1">
    <textPr prompt="0" sourceFile="C:\Users\apivarnik\Desktop\GIT\MTOM\Inflow Forecasts\ESP_Traces\YDLC2.espmvol.txt">
      <textFields>
        <textField/>
      </textFields>
    </textPr>
  </connection>
</connections>
</file>

<file path=xl/sharedStrings.xml><?xml version="1.0" encoding="utf-8"?>
<sst xmlns="http://schemas.openxmlformats.org/spreadsheetml/2006/main" count="3702" uniqueCount="252">
  <si>
    <t>ID</t>
  </si>
  <si>
    <t>Slot</t>
  </si>
  <si>
    <t>Excel Name</t>
  </si>
  <si>
    <t>BlueMesaInflow.Unregulated</t>
  </si>
  <si>
    <t>CrystalInflow.Unregulated</t>
  </si>
  <si>
    <t>Fontenelle.Inflow</t>
  </si>
  <si>
    <t>PowellInflow.Unregulated</t>
  </si>
  <si>
    <t>FlamingGorgeInflow.Unregulated</t>
  </si>
  <si>
    <t>Vallecito.Inflow</t>
  </si>
  <si>
    <t>MorrowPointInflow.Unregulated</t>
  </si>
  <si>
    <t>NavajoInflow.ModUnregulated</t>
  </si>
  <si>
    <t>TaylorPark.Inflow</t>
  </si>
  <si>
    <t>BMESA_IN</t>
  </si>
  <si>
    <t>CRYST_IN</t>
  </si>
  <si>
    <t>POWEL_IN</t>
  </si>
  <si>
    <t>FGORG_IN</t>
  </si>
  <si>
    <t>VALLE_IN</t>
  </si>
  <si>
    <t>NAVAJ_IN</t>
  </si>
  <si>
    <t>TPARK_IN</t>
  </si>
  <si>
    <t>Trace Year</t>
  </si>
  <si>
    <t>Node Information</t>
  </si>
  <si>
    <t>Trace Information</t>
  </si>
  <si>
    <t>FONTE_IN</t>
  </si>
  <si>
    <t>MPOIN_IN</t>
  </si>
  <si>
    <t>Timestep Information</t>
  </si>
  <si>
    <t>Start Year</t>
  </si>
  <si>
    <t>Start Month</t>
  </si>
  <si>
    <t>Duration (months)</t>
  </si>
  <si>
    <t>January</t>
  </si>
  <si>
    <t>February</t>
  </si>
  <si>
    <t>March</t>
  </si>
  <si>
    <t>April</t>
  </si>
  <si>
    <t>May</t>
  </si>
  <si>
    <t>June</t>
  </si>
  <si>
    <t>July</t>
  </si>
  <si>
    <t>August</t>
  </si>
  <si>
    <t>September</t>
  </si>
  <si>
    <t>October</t>
  </si>
  <si>
    <t>November</t>
  </si>
  <si>
    <t>December</t>
  </si>
  <si>
    <t>Ensemble Forecast File Information</t>
  </si>
  <si>
    <t>File Names</t>
  </si>
  <si>
    <t xml:space="preserve">Path: </t>
  </si>
  <si>
    <t>BMDC2</t>
  </si>
  <si>
    <t>CLSC2</t>
  </si>
  <si>
    <t>GBRW4</t>
  </si>
  <si>
    <t>GLDA3</t>
  </si>
  <si>
    <t>GRNU1</t>
  </si>
  <si>
    <t>MPSC2</t>
  </si>
  <si>
    <t>TPIC2</t>
  </si>
  <si>
    <t>VCRC2</t>
  </si>
  <si>
    <t>Sheet Name</t>
  </si>
  <si>
    <t>MPOIN_IN_</t>
  </si>
  <si>
    <t>Min</t>
  </si>
  <si>
    <t>Max</t>
  </si>
  <si>
    <t>Most</t>
  </si>
  <si>
    <t>Deterministic Forecasts</t>
  </si>
  <si>
    <t>Plotting Colors for Viewing plots</t>
  </si>
  <si>
    <t>R</t>
  </si>
  <si>
    <t>G</t>
  </si>
  <si>
    <t>B</t>
  </si>
  <si>
    <t>Symbol</t>
  </si>
  <si>
    <t>Min MRID</t>
  </si>
  <si>
    <t>Max MRID</t>
  </si>
  <si>
    <t>Most MRID</t>
  </si>
  <si>
    <t>Start Date</t>
  </si>
  <si>
    <t>End Date</t>
  </si>
  <si>
    <t>HDB Parameters</t>
  </si>
  <si>
    <t>Min - 2117</t>
  </si>
  <si>
    <t>Max - 2116</t>
  </si>
  <si>
    <t>Most - 2118</t>
  </si>
  <si>
    <t>Trace1</t>
  </si>
  <si>
    <t>Trace2</t>
  </si>
  <si>
    <t>Trace3</t>
  </si>
  <si>
    <t>Trace4</t>
  </si>
  <si>
    <t>Trace5</t>
  </si>
  <si>
    <t>Trace6</t>
  </si>
  <si>
    <t>Trace7</t>
  </si>
  <si>
    <t>Trace8</t>
  </si>
  <si>
    <t>Trace9</t>
  </si>
  <si>
    <t>Trace10</t>
  </si>
  <si>
    <t>Trace11</t>
  </si>
  <si>
    <t>Trace12</t>
  </si>
  <si>
    <t>Trace13</t>
  </si>
  <si>
    <t>Trace14</t>
  </si>
  <si>
    <t>Trace15</t>
  </si>
  <si>
    <t>Trace16</t>
  </si>
  <si>
    <t>Trace17</t>
  </si>
  <si>
    <t>Trace18</t>
  </si>
  <si>
    <t>Trace19</t>
  </si>
  <si>
    <t>Trace20</t>
  </si>
  <si>
    <t>Trace21</t>
  </si>
  <si>
    <t>Trace22</t>
  </si>
  <si>
    <t>Trace23</t>
  </si>
  <si>
    <t>Trace24</t>
  </si>
  <si>
    <t>Trace25</t>
  </si>
  <si>
    <t>Trace26</t>
  </si>
  <si>
    <t>Trace27</t>
  </si>
  <si>
    <t>Trace28</t>
  </si>
  <si>
    <t>Trace29</t>
  </si>
  <si>
    <t>Trace30</t>
  </si>
  <si>
    <t>Trace31</t>
  </si>
  <si>
    <t>Trace32</t>
  </si>
  <si>
    <t>Trace33</t>
  </si>
  <si>
    <t>YampaRiverInflow.TotalOutflow</t>
  </si>
  <si>
    <t>YRITO_IN</t>
  </si>
  <si>
    <t>YDLC2</t>
  </si>
  <si>
    <t>Month and Duration Table</t>
  </si>
  <si>
    <t>PTMGC_IN</t>
  </si>
  <si>
    <t>PTMGH_IN</t>
  </si>
  <si>
    <t>PowellToMeadGainsGrandCanyon</t>
  </si>
  <si>
    <t>PowellToMeadGainsAboveHoover</t>
  </si>
  <si>
    <t>AnimasRiverTotalOutflow</t>
  </si>
  <si>
    <t>ARFN5_IN</t>
  </si>
  <si>
    <t>BlueMesaMin</t>
  </si>
  <si>
    <t>CrystalMin</t>
  </si>
  <si>
    <t>FontenelleMin</t>
  </si>
  <si>
    <t>PowellMin</t>
  </si>
  <si>
    <t>FlamingGorgeMin</t>
  </si>
  <si>
    <t>MorrowPointMin</t>
  </si>
  <si>
    <t>NavajoMin</t>
  </si>
  <si>
    <t>TaylorParkMin</t>
  </si>
  <si>
    <t>VallecitoMin</t>
  </si>
  <si>
    <t>YampaMin</t>
  </si>
  <si>
    <t>GainsGrandCanyonMin</t>
  </si>
  <si>
    <t>GainsAboveMeadMin</t>
  </si>
  <si>
    <t>AnimasMin</t>
  </si>
  <si>
    <t>DatesMax</t>
  </si>
  <si>
    <t>CrystalMax</t>
  </si>
  <si>
    <t>FontenelleMax</t>
  </si>
  <si>
    <t>PowellMax</t>
  </si>
  <si>
    <t>FlamingGorgeMax</t>
  </si>
  <si>
    <t>MorrowPointMax</t>
  </si>
  <si>
    <t>NavajoMax</t>
  </si>
  <si>
    <t>TaylorParkMax</t>
  </si>
  <si>
    <t>VallecitoMax</t>
  </si>
  <si>
    <t>YampaMax</t>
  </si>
  <si>
    <t>GainsGrandCanyonMax</t>
  </si>
  <si>
    <t>GainsAboveHooverMax</t>
  </si>
  <si>
    <t>AnimasMax</t>
  </si>
  <si>
    <t>DatesMost</t>
  </si>
  <si>
    <t>BlueMesaMost</t>
  </si>
  <si>
    <t>CrystalMost</t>
  </si>
  <si>
    <t>FontenelleMost</t>
  </si>
  <si>
    <t>PowellMost</t>
  </si>
  <si>
    <t>FlamingGorgeMost</t>
  </si>
  <si>
    <t>MorrowPointMost</t>
  </si>
  <si>
    <t>NavajoMost</t>
  </si>
  <si>
    <t>TaylorParkMost</t>
  </si>
  <si>
    <t>VallecitoMost</t>
  </si>
  <si>
    <t>YampaMost</t>
  </si>
  <si>
    <t>GainsGrandCanyonMost</t>
  </si>
  <si>
    <t>GainsAboveHooverMost</t>
  </si>
  <si>
    <t>AnimasMost</t>
  </si>
  <si>
    <t>DatesMin</t>
  </si>
  <si>
    <t>Determination of Deterministic or Ensemble run for lower basin demads.  These values should never change</t>
  </si>
  <si>
    <t>Named Range Size</t>
  </si>
  <si>
    <t>Traces</t>
  </si>
  <si>
    <t>Months</t>
  </si>
  <si>
    <t>PowellToMeadGainsAbvLeesFerry</t>
  </si>
  <si>
    <t>PTMGAL_IN</t>
  </si>
  <si>
    <t>NFTOF_IN</t>
  </si>
  <si>
    <t>DRGC2</t>
  </si>
  <si>
    <t>Trace34</t>
  </si>
  <si>
    <t>To Change the Range of the Traces and Number of Months press the button below. Do not use this if you are happy with the number of months and traces in the sheet</t>
  </si>
  <si>
    <t>GainsLeesFerryMin</t>
  </si>
  <si>
    <t>GainsLeesFerryMax</t>
  </si>
  <si>
    <t>GainsLeesFerryMost</t>
  </si>
  <si>
    <t>Trace35</t>
  </si>
  <si>
    <t>Trace36</t>
  </si>
  <si>
    <t>Trace37</t>
  </si>
  <si>
    <t>Trace38</t>
  </si>
  <si>
    <t>Trace39</t>
  </si>
  <si>
    <t>Trace40</t>
  </si>
  <si>
    <t>Trace41</t>
  </si>
  <si>
    <t>Trace42</t>
  </si>
  <si>
    <t>Trace43</t>
  </si>
  <si>
    <t>Trace44</t>
  </si>
  <si>
    <t>Trace45</t>
  </si>
  <si>
    <t>Trace46</t>
  </si>
  <si>
    <t>Trace47</t>
  </si>
  <si>
    <t>Trace48</t>
  </si>
  <si>
    <t>Trace49</t>
  </si>
  <si>
    <t>Trace50</t>
  </si>
  <si>
    <t>Trace51</t>
  </si>
  <si>
    <t>Trace52</t>
  </si>
  <si>
    <t>Trace53</t>
  </si>
  <si>
    <t>User Defined No.s</t>
  </si>
  <si>
    <t>Trace54</t>
  </si>
  <si>
    <t>Trace55</t>
  </si>
  <si>
    <t>Trace56</t>
  </si>
  <si>
    <t>Trace57</t>
  </si>
  <si>
    <t>Trace58</t>
  </si>
  <si>
    <t>C:\Colorado\MTOM_Production\Inflow Forecasts\</t>
  </si>
  <si>
    <t>Additional Sheets</t>
  </si>
  <si>
    <t>RunInformation</t>
  </si>
  <si>
    <t>TempForecast</t>
  </si>
  <si>
    <t>HDBQueries</t>
  </si>
  <si>
    <t>AboveLeesFerryLocal</t>
  </si>
  <si>
    <t>PowelltoMeadGainsGC</t>
  </si>
  <si>
    <t>PowelltoMeadGainsAH</t>
  </si>
  <si>
    <t>DONOTCHANGE</t>
  </si>
  <si>
    <t>24MSInflowForecasts</t>
  </si>
  <si>
    <t>NVRN5</t>
  </si>
  <si>
    <t>DNC</t>
  </si>
  <si>
    <t>HvrToDvs</t>
  </si>
  <si>
    <t>DvsToPkr</t>
  </si>
  <si>
    <t>PkrToImp</t>
  </si>
  <si>
    <t>ImpToMex</t>
  </si>
  <si>
    <t>AllBlwPkr</t>
  </si>
  <si>
    <t>BlwImpGainsImpToNibMin</t>
  </si>
  <si>
    <t>BlwImpGainsAbvDavisMin</t>
  </si>
  <si>
    <t>BlwImpGainsPkrToImpMin</t>
  </si>
  <si>
    <t>BlwImpGainsAbvPkrMin</t>
  </si>
  <si>
    <t>BlwImpGainsImpToNibMax</t>
  </si>
  <si>
    <t>BlwImpGainsAbvDavisMax</t>
  </si>
  <si>
    <t>BlwImpGainsPkrToImpMax</t>
  </si>
  <si>
    <t>BlwImpGainsAbvPkrMax</t>
  </si>
  <si>
    <t>BlwImpGainsImpToNibMost</t>
  </si>
  <si>
    <t>BlwImpGainsAbvDavisMost</t>
  </si>
  <si>
    <t>BlwImpGainsPkrToImpMost</t>
  </si>
  <si>
    <t>BlwImpGainsAbvPkrMost</t>
  </si>
  <si>
    <t>ImpToMex_In</t>
  </si>
  <si>
    <t>HvrToDvs_In</t>
  </si>
  <si>
    <t>PkrToImp_In</t>
  </si>
  <si>
    <t>DvsToPkr_In</t>
  </si>
  <si>
    <t>TempSheet</t>
  </si>
  <si>
    <t>GainsImpToNib</t>
  </si>
  <si>
    <t>GainsPkrToImp</t>
  </si>
  <si>
    <t/>
  </si>
  <si>
    <t>GJLOC</t>
  </si>
  <si>
    <t>Gains Crystal to Grand Junction</t>
  </si>
  <si>
    <t>GainsCrystalToGJ</t>
  </si>
  <si>
    <t>CrystaltoGCMost</t>
  </si>
  <si>
    <t>CrystaltoGCMax</t>
  </si>
  <si>
    <t>CrystaltoGCMin</t>
  </si>
  <si>
    <t>GainsAboveDavis</t>
  </si>
  <si>
    <t>GainsAboveParker</t>
  </si>
  <si>
    <t>Wrap around 1981</t>
  </si>
  <si>
    <t>Wrap around 1982</t>
  </si>
  <si>
    <t>Wrap around 1983</t>
  </si>
  <si>
    <t>Wrap around 1984</t>
  </si>
  <si>
    <t>Wrap around 1985</t>
  </si>
  <si>
    <t>Wrap around 1986</t>
  </si>
  <si>
    <t>Sheet Index</t>
  </si>
  <si>
    <t>Two Year</t>
  </si>
  <si>
    <t>Five-Year</t>
  </si>
  <si>
    <t>Make Sure correct Year</t>
  </si>
  <si>
    <t>SWYTD</t>
  </si>
  <si>
    <t>SacWYTypeDes</t>
  </si>
  <si>
    <t>LCHDB2</t>
  </si>
  <si>
    <t>UCHDB2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</si>
</sst>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_(* \(#,##0.00\);_(* &quot;-&quot;??_);_(@_)"/>
    <numFmt numFmtId="164" formatCode="[$-409]mmmm\ d\,\ yyyy;@"/>
    <numFmt numFmtId="165" formatCode="[$-409]mmmm\-yy;@"/>
    <numFmt numFmtId="166" formatCode="m/d/yy\ h:mm;@"/>
    <numFmt numFmtId="167" formatCode="0.000"/>
    <numFmt numFmtId="168" formatCode="[$-409]mmm\-yy;@"/>
  </numFmts>
  <fonts count="46" x14ac:knownFonts="1">
    <font>
      <sz val="11"/>
      <color theme="1"/>
      <name val="Calibri"/>
      <family val="2"/>
      <scheme val="minor"/>
    </font>
    <font>
      <b/>
      <sz val="11"/>
      <color theme="1"/>
      <name val="Calibri"/>
      <family val="2"/>
      <scheme val="minor"/>
    </font>
    <font>
      <b/>
      <sz val="11"/>
      <color theme="0"/>
      <name val="Calibri"/>
      <family val="2"/>
      <scheme val="minor"/>
    </font>
    <font>
      <sz val="11"/>
      <color theme="0"/>
      <name val="Calibri"/>
      <family val="2"/>
      <scheme val="minor"/>
    </font>
    <font>
      <sz val="11"/>
      <name val="Calibri"/>
      <family val="2"/>
      <scheme val="minor"/>
    </font>
    <font>
      <sz val="8"/>
      <color rgb="FF171717"/>
      <name val="Tahoma"/>
      <family val="2"/>
    </font>
    <font>
      <b/>
      <sz val="11"/>
      <color rgb="FFFF0000"/>
      <name val="Calibri"/>
      <family val="2"/>
      <scheme val="minor"/>
    </font>
    <font>
      <sz val="9"/>
      <color indexed="81"/>
      <name val="Tahoma"/>
      <family val="2"/>
    </font>
    <font>
      <sz val="11"/>
      <color rgb="FF171717"/>
      <name val="Calibri"/>
      <family val="2"/>
    </font>
    <font>
      <sz val="11"/>
      <color rgb="FFFF0000"/>
      <name val="Calibri"/>
      <family val="2"/>
    </font>
    <font>
      <sz val="8"/>
      <color indexed="81"/>
      <name val="Tahoma"/>
      <family val="2"/>
    </font>
    <font>
      <b/>
      <sz val="8"/>
      <color indexed="81"/>
      <name val="Tahoma"/>
      <family val="2"/>
    </font>
    <font>
      <sz val="10"/>
      <name val="Arial"/>
      <family val="2"/>
    </font>
    <font>
      <b/>
      <sz val="9"/>
      <color indexed="81"/>
      <name val="Tahoma"/>
      <family val="2"/>
    </font>
    <font>
      <sz val="8"/>
      <color rgb="FF000000"/>
      <name val="Tahoma"/>
      <family val="2"/>
    </font>
    <font>
      <sz val="11"/>
      <color rgb="FF000000"/>
      <name val="Calibri"/>
      <family val="2"/>
    </font>
    <font>
      <sz val="11"/>
      <color theme="1"/>
      <name val="Calibri"/>
      <family val="2"/>
      <scheme val="minor"/>
    </font>
    <font>
      <b/>
      <sz val="18"/>
      <color theme="3"/>
      <name val="Cambria"/>
      <family val="2"/>
      <scheme val="major"/>
    </font>
    <font>
      <b/>
      <sz val="11"/>
      <color theme="3"/>
      <name val="Calibri"/>
      <family val="2"/>
      <scheme val="minor"/>
    </font>
    <font>
      <b/>
      <sz val="1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1"/>
      <color theme="1"/>
      <name val="Calibri"/>
      <family val="2"/>
      <scheme val="minor"/>
    </font>
    <font>
      <b/>
      <sz val="11"/>
      <color theme="1"/>
      <name val="Calibri"/>
      <family val="2"/>
      <scheme val="minor"/>
    </font>
    <font>
      <b/>
      <sz val="14"/>
      <color theme="1"/>
      <name val="Calibri"/>
      <family val="2"/>
      <scheme val="minor"/>
    </font>
    <font>
      <sz val="11"/>
      <color rgb="FFBDB091"/>
      <name val="Calibri"/>
      <family val="2"/>
      <scheme val="minor"/>
    </font>
    <font>
      <b/>
      <sz val="16"/>
      <name val="Calibri"/>
      <family val="2"/>
      <scheme val="minor"/>
    </font>
    <font>
      <sz val="11"/>
      <name val="Calibri"/>
      <family val="2"/>
      <scheme val="minor"/>
    </font>
    <font>
      <b/>
      <sz val="11"/>
      <color theme="0" tint="-0.249977111117893"/>
      <name val="Calibri"/>
      <family val="2"/>
      <scheme val="minor"/>
    </font>
    <font>
      <sz val="11"/>
      <color theme="0" tint="-0.249977111117893"/>
      <name val="Calibri"/>
      <family val="2"/>
      <scheme val="minor"/>
    </font>
    <font>
      <sz val="11"/>
      <color rgb="FFFF0000"/>
      <name val="Calibri"/>
      <family val="2"/>
      <scheme val="minor"/>
    </font>
  </fonts>
  <fills count="77">
    <fill>
      <patternFill patternType="none"/>
    </fill>
    <fill>
      <patternFill patternType="gray125"/>
    </fill>
    <fill>
      <patternFill patternType="solid">
        <fgColor rgb="FFCCEBC5"/>
        <bgColor indexed="64"/>
      </patternFill>
    </fill>
    <fill>
      <patternFill patternType="solid">
        <fgColor theme="2" tint="-9.9978637043366805E-2"/>
        <bgColor indexed="64"/>
      </patternFill>
    </fill>
    <fill>
      <patternFill patternType="solid">
        <fgColor theme="2"/>
        <bgColor indexed="64"/>
      </patternFill>
    </fill>
    <fill>
      <patternFill patternType="solid">
        <fgColor theme="1"/>
        <bgColor indexed="64"/>
      </patternFill>
    </fill>
    <fill>
      <patternFill patternType="solid">
        <fgColor rgb="FFBDB091"/>
        <bgColor indexed="64"/>
      </patternFill>
    </fill>
    <fill>
      <patternFill patternType="solid">
        <fgColor rgb="FFFB8072"/>
        <bgColor indexed="64"/>
      </patternFill>
    </fill>
    <fill>
      <patternFill patternType="solid">
        <fgColor rgb="FFFCCDE5"/>
        <bgColor indexed="64"/>
      </patternFill>
    </fill>
    <fill>
      <patternFill patternType="solid">
        <fgColor rgb="FFFFFFB3"/>
        <bgColor indexed="64"/>
      </patternFill>
    </fill>
    <fill>
      <patternFill patternType="solid">
        <fgColor rgb="FFBEBADA"/>
        <bgColor indexed="64"/>
      </patternFill>
    </fill>
    <fill>
      <patternFill patternType="solid">
        <fgColor rgb="FF80B1D3"/>
        <bgColor indexed="64"/>
      </patternFill>
    </fill>
    <fill>
      <patternFill patternType="solid">
        <fgColor rgb="FFD9D9D9"/>
        <bgColor indexed="64"/>
      </patternFill>
    </fill>
    <fill>
      <patternFill patternType="solid">
        <fgColor rgb="FFBC80BD"/>
        <bgColor indexed="64"/>
      </patternFill>
    </fill>
    <fill>
      <patternFill patternType="solid">
        <fgColor theme="0" tint="-4.9989318521683403E-2"/>
        <bgColor indexed="64"/>
      </patternFill>
    </fill>
    <fill>
      <patternFill patternType="solid">
        <fgColor rgb="FF89BD8A"/>
        <bgColor indexed="64"/>
      </patternFill>
    </fill>
    <fill>
      <patternFill patternType="solid">
        <fgColor rgb="FF60C862"/>
        <bgColor indexed="64"/>
      </patternFill>
    </fill>
    <fill>
      <patternFill patternType="solid">
        <fgColor rgb="FF45DF83"/>
        <bgColor indexed="64"/>
      </patternFill>
    </fill>
    <fill>
      <patternFill patternType="solid">
        <fgColor rgb="FFC6BEFE"/>
        <bgColor indexed="64"/>
      </patternFill>
    </fill>
    <fill>
      <patternFill patternType="solid">
        <fgColor rgb="FF7563FD"/>
        <bgColor indexed="64"/>
      </patternFill>
    </fill>
    <fill>
      <patternFill patternType="solid">
        <fgColor rgb="FFC2D9E4"/>
        <bgColor indexed="64"/>
      </patternFill>
    </fill>
    <fill>
      <patternFill patternType="solid">
        <fgColor rgb="FF7FB1C7"/>
        <bgColor indexed="64"/>
      </patternFill>
    </fill>
    <fill>
      <patternFill patternType="solid">
        <fgColor rgb="FF44829E"/>
        <bgColor indexed="64"/>
      </patternFill>
    </fill>
    <fill>
      <patternFill patternType="solid">
        <fgColor rgb="FF4C46A0"/>
        <bgColor indexed="64"/>
      </patternFill>
    </fill>
    <fill>
      <patternFill patternType="solid">
        <fgColor rgb="FFD284D2"/>
        <bgColor indexed="64"/>
      </patternFill>
    </fill>
    <fill>
      <patternFill patternType="solid">
        <fgColor rgb="FFE569D2"/>
        <bgColor indexed="64"/>
      </patternFill>
    </fill>
    <fill>
      <patternFill patternType="solid">
        <fgColor rgb="FFF36785"/>
        <bgColor indexed="64"/>
      </patternFill>
    </fill>
    <fill>
      <patternFill patternType="solid">
        <fgColor rgb="FFB3FE7A"/>
        <bgColor indexed="64"/>
      </patternFill>
    </fill>
    <fill>
      <patternFill patternType="solid">
        <fgColor rgb="FF89E789"/>
        <bgColor indexed="64"/>
      </patternFill>
    </fill>
    <fill>
      <patternFill patternType="solid">
        <fgColor rgb="FFE0FCD8"/>
        <bgColor indexed="64"/>
      </patternFill>
    </fill>
    <fill>
      <patternFill patternType="solid">
        <fgColor rgb="FFCBFABE"/>
        <bgColor indexed="64"/>
      </patternFill>
    </fill>
    <fill>
      <patternFill patternType="solid">
        <fgColor rgb="FF7FEE76"/>
        <bgColor indexed="64"/>
      </patternFill>
    </fill>
    <fill>
      <patternFill patternType="solid">
        <fgColor rgb="FFD9FFD9"/>
        <bgColor indexed="64"/>
      </patternFill>
    </fill>
    <fill>
      <patternFill patternType="solid">
        <fgColor rgb="FFCBF7FD"/>
        <bgColor indexed="64"/>
      </patternFill>
    </fill>
    <fill>
      <patternFill patternType="solid">
        <fgColor rgb="FFB2A8FE"/>
        <bgColor indexed="64"/>
      </patternFill>
    </fill>
    <fill>
      <patternFill patternType="solid">
        <fgColor rgb="FF9283FD"/>
        <bgColor indexed="64"/>
      </patternFill>
    </fill>
    <fill>
      <patternFill patternType="solid">
        <fgColor rgb="FF97BFD1"/>
        <bgColor indexed="64"/>
      </patternFill>
    </fill>
    <fill>
      <patternFill patternType="solid">
        <fgColor rgb="FFE8BEE8"/>
        <bgColor indexed="64"/>
      </patternFill>
    </fill>
    <fill>
      <patternFill patternType="solid">
        <fgColor rgb="FFF5C7EE"/>
        <bgColor indexed="64"/>
      </patternFill>
    </fill>
    <fill>
      <patternFill patternType="solid">
        <fgColor rgb="FFF6869E"/>
        <bgColor indexed="64"/>
      </patternFill>
    </fill>
    <fill>
      <patternFill patternType="solid">
        <fgColor rgb="FFFFE1E1"/>
        <bgColor indexed="64"/>
      </patternFill>
    </fill>
    <fill>
      <patternFill patternType="solid">
        <fgColor rgb="FFFEC58C"/>
        <bgColor indexed="64"/>
      </patternFill>
    </fill>
    <fill>
      <patternFill patternType="solid">
        <fgColor rgb="FFF18573"/>
        <bgColor indexed="64"/>
      </patternFill>
    </fill>
    <fill>
      <patternFill patternType="solid">
        <fgColor rgb="FFFBB67D"/>
        <bgColor indexed="64"/>
      </patternFill>
    </fill>
    <fill>
      <patternFill patternType="solid">
        <fgColor theme="0" tint="-0.14999847407452621"/>
        <bgColor indexed="64"/>
      </patternFill>
    </fill>
    <fill>
      <patternFill patternType="solid">
        <fgColor indexed="43"/>
        <bgColor indexed="64"/>
      </patternFill>
    </fill>
    <fill>
      <patternFill patternType="solid">
        <fgColor theme="9" tint="0.39997558519241921"/>
        <bgColor indexed="64"/>
      </patternFill>
    </fill>
    <fill>
      <patternFill patternType="solid">
        <fgColor theme="8" tint="0.39997558519241921"/>
        <bgColor indexed="64"/>
      </patternFill>
    </fill>
    <fill>
      <patternFill patternType="solid">
        <fgColor rgb="FFE66CD5"/>
        <bgColor indexed="64"/>
      </patternFill>
    </fill>
    <fill>
      <patternFill patternType="solid">
        <fgColor rgb="FFFF0000"/>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8"/>
        <bgColor indexed="64"/>
      </patternFill>
    </fill>
    <fill>
      <patternFill patternType="solid">
        <fgColor rgb="FFFABF8F"/>
        <bgColor indexed="64"/>
      </patternFill>
    </fill>
    <fill>
      <patternFill patternType="solid">
        <fgColor rgb="FF76933C"/>
        <bgColor indexed="64"/>
      </patternFill>
    </fill>
    <fill>
      <patternFill patternType="solid">
        <fgColor rgb="FFFDE9D9"/>
        <bgColor indexed="64"/>
      </patternFill>
    </fill>
    <fill>
      <patternFill patternType="solid">
        <fgColor theme="5" tint="0.59999389629810485"/>
        <bgColor indexed="64"/>
      </patternFill>
    </fill>
  </fills>
  <borders count="37">
    <border>
      <left/>
      <right/>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theme="0"/>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ck">
        <color indexed="64"/>
      </left>
      <right style="thin">
        <color indexed="22"/>
      </right>
      <top style="thin">
        <color indexed="22"/>
      </top>
      <bottom style="thin">
        <color indexed="22"/>
      </bottom>
      <diagonal/>
    </border>
    <border>
      <left style="thick">
        <color indexed="64"/>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style="thin">
        <color indexed="22"/>
      </right>
      <top style="thin">
        <color indexed="22"/>
      </top>
      <bottom style="thin">
        <color indexed="22"/>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theme="4" tint="0.39997558519241921"/>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s>
  <cellStyleXfs count="3380">
    <xf numFmtId="0" fontId="0" fillId="0" borderId="0"/>
    <xf numFmtId="0" fontId="12" fillId="0" borderId="0"/>
    <xf numFmtId="0" fontId="12" fillId="0" borderId="0"/>
    <xf numFmtId="0" fontId="20" fillId="50" borderId="0" applyNumberFormat="0" applyBorder="0" applyAlignment="0" applyProtection="0"/>
    <xf numFmtId="0" fontId="20" fillId="51" borderId="0" applyNumberFormat="0" applyBorder="0" applyAlignment="0" applyProtection="0"/>
    <xf numFmtId="0" fontId="20" fillId="52" borderId="0" applyNumberFormat="0" applyBorder="0" applyAlignment="0" applyProtection="0"/>
    <xf numFmtId="0" fontId="20" fillId="53" borderId="0" applyNumberFormat="0" applyBorder="0" applyAlignment="0" applyProtection="0"/>
    <xf numFmtId="0" fontId="20" fillId="54" borderId="0" applyNumberFormat="0" applyBorder="0" applyAlignment="0" applyProtection="0"/>
    <xf numFmtId="0" fontId="20" fillId="55" borderId="0" applyNumberFormat="0" applyBorder="0" applyAlignment="0" applyProtection="0"/>
    <xf numFmtId="0" fontId="20" fillId="56" borderId="0" applyNumberFormat="0" applyBorder="0" applyAlignment="0" applyProtection="0"/>
    <xf numFmtId="0" fontId="20" fillId="57" borderId="0" applyNumberFormat="0" applyBorder="0" applyAlignment="0" applyProtection="0"/>
    <xf numFmtId="0" fontId="20" fillId="58" borderId="0" applyNumberFormat="0" applyBorder="0" applyAlignment="0" applyProtection="0"/>
    <xf numFmtId="0" fontId="20" fillId="53" borderId="0" applyNumberFormat="0" applyBorder="0" applyAlignment="0" applyProtection="0"/>
    <xf numFmtId="0" fontId="20" fillId="56" borderId="0" applyNumberFormat="0" applyBorder="0" applyAlignment="0" applyProtection="0"/>
    <xf numFmtId="0" fontId="20" fillId="59" borderId="0" applyNumberFormat="0" applyBorder="0" applyAlignment="0" applyProtection="0"/>
    <xf numFmtId="0" fontId="21" fillId="60" borderId="0" applyNumberFormat="0" applyBorder="0" applyAlignment="0" applyProtection="0"/>
    <xf numFmtId="0" fontId="21" fillId="57" borderId="0" applyNumberFormat="0" applyBorder="0" applyAlignment="0" applyProtection="0"/>
    <xf numFmtId="0" fontId="21" fillId="58" borderId="0" applyNumberFormat="0" applyBorder="0" applyAlignment="0" applyProtection="0"/>
    <xf numFmtId="0" fontId="21" fillId="61" borderId="0" applyNumberFormat="0" applyBorder="0" applyAlignment="0" applyProtection="0"/>
    <xf numFmtId="0" fontId="21" fillId="62" borderId="0" applyNumberFormat="0" applyBorder="0" applyAlignment="0" applyProtection="0"/>
    <xf numFmtId="0" fontId="21" fillId="63" borderId="0" applyNumberFormat="0" applyBorder="0" applyAlignment="0" applyProtection="0"/>
    <xf numFmtId="0" fontId="21" fillId="64" borderId="0" applyNumberFormat="0" applyBorder="0" applyAlignment="0" applyProtection="0"/>
    <xf numFmtId="0" fontId="21" fillId="65" borderId="0" applyNumberFormat="0" applyBorder="0" applyAlignment="0" applyProtection="0"/>
    <xf numFmtId="0" fontId="21" fillId="66" borderId="0" applyNumberFormat="0" applyBorder="0" applyAlignment="0" applyProtection="0"/>
    <xf numFmtId="0" fontId="21" fillId="61" borderId="0" applyNumberFormat="0" applyBorder="0" applyAlignment="0" applyProtection="0"/>
    <xf numFmtId="0" fontId="21" fillId="62" borderId="0" applyNumberFormat="0" applyBorder="0" applyAlignment="0" applyProtection="0"/>
    <xf numFmtId="0" fontId="21" fillId="67" borderId="0" applyNumberFormat="0" applyBorder="0" applyAlignment="0" applyProtection="0"/>
    <xf numFmtId="0" fontId="22" fillId="51" borderId="0" applyNumberFormat="0" applyBorder="0" applyAlignment="0" applyProtection="0"/>
    <xf numFmtId="0" fontId="23" fillId="68" borderId="29" applyNumberFormat="0" applyAlignment="0" applyProtection="0"/>
    <xf numFmtId="0" fontId="24" fillId="69" borderId="30" applyNumberFormat="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6" fillId="0" borderId="0" applyFont="0" applyFill="0" applyBorder="0" applyAlignment="0" applyProtection="0"/>
    <xf numFmtId="43" fontId="16" fillId="0" borderId="0" applyFont="0" applyFill="0" applyBorder="0" applyAlignment="0" applyProtection="0"/>
    <xf numFmtId="43" fontId="12" fillId="0" borderId="0" applyFont="0" applyFill="0" applyBorder="0" applyAlignment="0" applyProtection="0"/>
    <xf numFmtId="0" fontId="25" fillId="0" borderId="0" applyNumberFormat="0" applyFill="0" applyBorder="0" applyAlignment="0" applyProtection="0"/>
    <xf numFmtId="0" fontId="26" fillId="52" borderId="0" applyNumberFormat="0" applyBorder="0" applyAlignment="0" applyProtection="0"/>
    <xf numFmtId="0" fontId="27" fillId="0" borderId="31" applyNumberFormat="0" applyFill="0" applyAlignment="0" applyProtection="0"/>
    <xf numFmtId="0" fontId="28" fillId="0" borderId="32" applyNumberFormat="0" applyFill="0" applyAlignment="0" applyProtection="0"/>
    <xf numFmtId="0" fontId="29" fillId="0" borderId="33" applyNumberFormat="0" applyFill="0" applyAlignment="0" applyProtection="0"/>
    <xf numFmtId="0" fontId="18" fillId="0" borderId="28" applyNumberFormat="0" applyFill="0" applyAlignment="0" applyProtection="0"/>
    <xf numFmtId="0" fontId="29" fillId="0" borderId="0" applyNumberFormat="0" applyFill="0" applyBorder="0" applyAlignment="0" applyProtection="0"/>
    <xf numFmtId="0" fontId="30" fillId="55" borderId="29" applyNumberFormat="0" applyAlignment="0" applyProtection="0"/>
    <xf numFmtId="0" fontId="31" fillId="0" borderId="34" applyNumberFormat="0" applyFill="0" applyAlignment="0" applyProtection="0"/>
    <xf numFmtId="0" fontId="32" fillId="70" borderId="0" applyNumberFormat="0" applyBorder="0" applyAlignment="0" applyProtection="0"/>
    <xf numFmtId="0" fontId="12" fillId="0" borderId="0"/>
    <xf numFmtId="0" fontId="16" fillId="0" borderId="0"/>
    <xf numFmtId="0" fontId="12" fillId="0" borderId="0" applyBorder="0"/>
    <xf numFmtId="0" fontId="16" fillId="0" borderId="0"/>
    <xf numFmtId="0" fontId="16" fillId="0" borderId="0"/>
    <xf numFmtId="0" fontId="16" fillId="0" borderId="0"/>
    <xf numFmtId="0" fontId="12"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2" fillId="0" borderId="0" applyBorder="0"/>
    <xf numFmtId="0" fontId="12"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9" fillId="0" borderId="0"/>
    <xf numFmtId="0" fontId="19" fillId="0" borderId="0"/>
    <xf numFmtId="0" fontId="19"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9" fillId="0" borderId="0"/>
    <xf numFmtId="0" fontId="19"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6" fillId="0" borderId="0"/>
    <xf numFmtId="0" fontId="16" fillId="0" borderId="0"/>
    <xf numFmtId="0" fontId="12" fillId="0" borderId="0"/>
    <xf numFmtId="0" fontId="16"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6" fillId="0" borderId="0"/>
    <xf numFmtId="0" fontId="16" fillId="0" borderId="0"/>
    <xf numFmtId="0" fontId="16" fillId="0" borderId="0"/>
    <xf numFmtId="0" fontId="16" fillId="0" borderId="0"/>
    <xf numFmtId="0" fontId="12" fillId="0" borderId="0"/>
    <xf numFmtId="0" fontId="12" fillId="0" borderId="0"/>
    <xf numFmtId="0" fontId="12" fillId="0" borderId="0" applyBorder="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71" borderId="25" applyNumberFormat="0" applyFont="0" applyAlignment="0" applyProtection="0"/>
    <xf numFmtId="0" fontId="33" fillId="68" borderId="35" applyNumberFormat="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0" fontId="34" fillId="0" borderId="0" applyNumberFormat="0" applyFill="0" applyBorder="0" applyAlignment="0" applyProtection="0"/>
    <xf numFmtId="0" fontId="17" fillId="0" borderId="0" applyNumberFormat="0" applyFill="0" applyBorder="0" applyAlignment="0" applyProtection="0"/>
    <xf numFmtId="0" fontId="35" fillId="0" borderId="36" applyNumberFormat="0" applyFill="0" applyAlignment="0" applyProtection="0"/>
    <xf numFmtId="0" fontId="36" fillId="0" borderId="0" applyNumberFormat="0" applyFill="0" applyBorder="0" applyAlignment="0" applyProtection="0"/>
  </cellStyleXfs>
  <cellXfs count="343">
    <xf numFmtId="0" fontId="0" fillId="0" borderId="0" xfId="0"/>
    <xf numFmtId="0" fontId="0" fillId="0" borderId="0" xfId="0"/>
    <xf numFmtId="0" fontId="0" fillId="0" borderId="0" xfId="0" applyAlignment="1">
      <alignment horizontal="center"/>
    </xf>
    <xf numFmtId="0" fontId="1" fillId="0" borderId="0" xfId="0" applyFont="1" applyAlignment="1">
      <alignment horizontal="center"/>
    </xf>
    <xf numFmtId="0" fontId="0" fillId="4" borderId="0" xfId="0" applyFill="1" applyBorder="1" applyAlignment="1">
      <alignment horizontal="center"/>
    </xf>
    <xf numFmtId="0" fontId="0" fillId="4" borderId="0" xfId="0" applyFill="1"/>
    <xf numFmtId="0" fontId="0" fillId="4" borderId="0" xfId="0" applyFill="1" applyAlignment="1">
      <alignment horizontal="center"/>
    </xf>
    <xf numFmtId="0" fontId="3" fillId="5" borderId="0" xfId="0" applyFont="1" applyFill="1" applyAlignment="1">
      <alignment horizontal="center"/>
    </xf>
    <xf numFmtId="0" fontId="3" fillId="5" borderId="0" xfId="0" applyFont="1" applyFill="1" applyBorder="1" applyAlignment="1">
      <alignment horizontal="center"/>
    </xf>
    <xf numFmtId="0" fontId="2" fillId="5" borderId="4" xfId="0" applyFont="1" applyFill="1" applyBorder="1" applyAlignment="1">
      <alignment horizontal="center"/>
    </xf>
    <xf numFmtId="2" fontId="0" fillId="0" borderId="0" xfId="0" applyNumberFormat="1" applyAlignment="1">
      <alignment horizontal="center"/>
    </xf>
    <xf numFmtId="2" fontId="0" fillId="0" borderId="0" xfId="0" applyNumberFormat="1"/>
    <xf numFmtId="0" fontId="2" fillId="5" borderId="0" xfId="0" applyFont="1" applyFill="1" applyBorder="1" applyAlignment="1">
      <alignment horizontal="center"/>
    </xf>
    <xf numFmtId="0" fontId="6" fillId="5" borderId="0" xfId="0" applyFont="1" applyFill="1" applyBorder="1" applyAlignment="1">
      <alignment horizontal="center"/>
    </xf>
    <xf numFmtId="0" fontId="1" fillId="9" borderId="2" xfId="0" applyFont="1" applyFill="1" applyBorder="1" applyAlignment="1">
      <alignment horizontal="center"/>
    </xf>
    <xf numFmtId="0" fontId="1" fillId="10" borderId="1" xfId="0" applyFont="1" applyFill="1" applyBorder="1" applyAlignment="1">
      <alignment horizontal="center"/>
    </xf>
    <xf numFmtId="0" fontId="1" fillId="10" borderId="3" xfId="0" applyFont="1" applyFill="1" applyBorder="1" applyAlignment="1">
      <alignment horizontal="center"/>
    </xf>
    <xf numFmtId="0" fontId="1" fillId="10" borderId="2" xfId="0" applyFont="1" applyFill="1" applyBorder="1" applyAlignment="1">
      <alignment horizontal="center"/>
    </xf>
    <xf numFmtId="0" fontId="1" fillId="7" borderId="1" xfId="0" applyFont="1" applyFill="1" applyBorder="1" applyAlignment="1">
      <alignment horizontal="center"/>
    </xf>
    <xf numFmtId="0" fontId="1" fillId="7" borderId="3" xfId="0" applyFont="1" applyFill="1" applyBorder="1" applyAlignment="1">
      <alignment horizontal="center"/>
    </xf>
    <xf numFmtId="0" fontId="1" fillId="7" borderId="2" xfId="0" applyFont="1" applyFill="1" applyBorder="1" applyAlignment="1">
      <alignment horizontal="center"/>
    </xf>
    <xf numFmtId="0" fontId="1" fillId="11" borderId="1" xfId="0" applyFont="1" applyFill="1" applyBorder="1" applyAlignment="1">
      <alignment horizontal="center"/>
    </xf>
    <xf numFmtId="0" fontId="1" fillId="11" borderId="3" xfId="0" applyFont="1" applyFill="1" applyBorder="1" applyAlignment="1">
      <alignment horizontal="center"/>
    </xf>
    <xf numFmtId="0" fontId="1" fillId="11" borderId="2" xfId="0" applyFont="1" applyFill="1" applyBorder="1" applyAlignment="1">
      <alignment horizontal="center"/>
    </xf>
    <xf numFmtId="0" fontId="1" fillId="8" borderId="1" xfId="0" applyFont="1" applyFill="1" applyBorder="1" applyAlignment="1">
      <alignment horizontal="center"/>
    </xf>
    <xf numFmtId="0" fontId="1" fillId="8" borderId="3" xfId="0" applyFont="1" applyFill="1" applyBorder="1" applyAlignment="1">
      <alignment horizontal="center"/>
    </xf>
    <xf numFmtId="0" fontId="1" fillId="8" borderId="2" xfId="0" applyFont="1" applyFill="1" applyBorder="1" applyAlignment="1">
      <alignment horizontal="center"/>
    </xf>
    <xf numFmtId="0" fontId="1" fillId="12" borderId="1" xfId="0" applyFont="1" applyFill="1" applyBorder="1" applyAlignment="1">
      <alignment horizontal="center"/>
    </xf>
    <xf numFmtId="0" fontId="1" fillId="12" borderId="3" xfId="0" applyFont="1" applyFill="1" applyBorder="1" applyAlignment="1">
      <alignment horizontal="center"/>
    </xf>
    <xf numFmtId="0" fontId="1" fillId="12" borderId="2" xfId="0" applyFont="1" applyFill="1" applyBorder="1" applyAlignment="1">
      <alignment horizontal="center"/>
    </xf>
    <xf numFmtId="0" fontId="1" fillId="13" borderId="1" xfId="0" applyFont="1" applyFill="1" applyBorder="1" applyAlignment="1">
      <alignment horizontal="center"/>
    </xf>
    <xf numFmtId="0" fontId="1" fillId="13" borderId="3" xfId="0" applyFont="1" applyFill="1" applyBorder="1" applyAlignment="1">
      <alignment horizontal="center"/>
    </xf>
    <xf numFmtId="0" fontId="1" fillId="13" borderId="2" xfId="0" applyFont="1" applyFill="1" applyBorder="1" applyAlignment="1">
      <alignment horizontal="center"/>
    </xf>
    <xf numFmtId="0" fontId="1" fillId="2" borderId="2" xfId="0" applyFont="1" applyFill="1" applyBorder="1" applyAlignment="1">
      <alignment horizontal="center"/>
    </xf>
    <xf numFmtId="0" fontId="1" fillId="2" borderId="1" xfId="0" applyFont="1" applyFill="1" applyBorder="1" applyAlignment="1">
      <alignment horizontal="center"/>
    </xf>
    <xf numFmtId="0" fontId="1" fillId="2" borderId="3" xfId="0" applyFont="1" applyFill="1" applyBorder="1" applyAlignment="1">
      <alignment horizontal="center"/>
    </xf>
    <xf numFmtId="17" fontId="0" fillId="0" borderId="0" xfId="0" applyNumberFormat="1"/>
    <xf numFmtId="0" fontId="0" fillId="0" borderId="0" xfId="0" applyAlignment="1">
      <alignment horizontal="right"/>
    </xf>
    <xf numFmtId="0" fontId="1" fillId="9" borderId="0" xfId="0" applyFont="1" applyFill="1" applyAlignment="1">
      <alignment horizontal="center"/>
    </xf>
    <xf numFmtId="0" fontId="1" fillId="10" borderId="0" xfId="0" applyFont="1" applyFill="1" applyAlignment="1">
      <alignment horizontal="center"/>
    </xf>
    <xf numFmtId="0" fontId="1" fillId="7" borderId="0" xfId="0" applyFont="1" applyFill="1" applyAlignment="1">
      <alignment horizontal="center"/>
    </xf>
    <xf numFmtId="0" fontId="1" fillId="11" borderId="0" xfId="0" applyFont="1" applyFill="1" applyAlignment="1">
      <alignment horizontal="center"/>
    </xf>
    <xf numFmtId="0" fontId="1" fillId="8" borderId="0" xfId="0" applyFont="1" applyFill="1" applyAlignment="1">
      <alignment horizontal="center"/>
    </xf>
    <xf numFmtId="0" fontId="1" fillId="2" borderId="0" xfId="0" applyFont="1" applyFill="1" applyAlignment="1">
      <alignment horizontal="center"/>
    </xf>
    <xf numFmtId="0" fontId="0" fillId="0" borderId="0" xfId="0" applyNumberFormat="1" applyFont="1" applyFill="1" applyBorder="1" applyAlignment="1">
      <alignment horizontal="center"/>
    </xf>
    <xf numFmtId="0" fontId="0" fillId="0" borderId="0" xfId="0"/>
    <xf numFmtId="0" fontId="0" fillId="0" borderId="13" xfId="0"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0" fontId="0" fillId="0" borderId="16"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15" borderId="17" xfId="0" applyFill="1" applyBorder="1" applyAlignment="1">
      <alignment horizontal="center"/>
    </xf>
    <xf numFmtId="0" fontId="0" fillId="16" borderId="17" xfId="0" applyFill="1" applyBorder="1" applyAlignment="1">
      <alignment horizontal="center"/>
    </xf>
    <xf numFmtId="0" fontId="0" fillId="17" borderId="17" xfId="0" applyFill="1" applyBorder="1" applyAlignment="1">
      <alignment horizontal="center"/>
    </xf>
    <xf numFmtId="0" fontId="0" fillId="18" borderId="17" xfId="0" applyFill="1" applyBorder="1" applyAlignment="1">
      <alignment horizontal="center"/>
    </xf>
    <xf numFmtId="0" fontId="0" fillId="19" borderId="17" xfId="0" applyFill="1" applyBorder="1" applyAlignment="1">
      <alignment horizontal="center"/>
    </xf>
    <xf numFmtId="0" fontId="0" fillId="20" borderId="17" xfId="0" applyFill="1" applyBorder="1" applyAlignment="1">
      <alignment horizontal="center"/>
    </xf>
    <xf numFmtId="0" fontId="0" fillId="21" borderId="17" xfId="0" applyFill="1" applyBorder="1" applyAlignment="1">
      <alignment horizontal="center"/>
    </xf>
    <xf numFmtId="0" fontId="0" fillId="22" borderId="17" xfId="0" applyFill="1" applyBorder="1" applyAlignment="1">
      <alignment horizontal="center"/>
    </xf>
    <xf numFmtId="0" fontId="0" fillId="23" borderId="17" xfId="0" applyFill="1" applyBorder="1" applyAlignment="1">
      <alignment horizontal="center"/>
    </xf>
    <xf numFmtId="0" fontId="0" fillId="24" borderId="17" xfId="0" applyFill="1" applyBorder="1" applyAlignment="1">
      <alignment horizontal="center"/>
    </xf>
    <xf numFmtId="0" fontId="0" fillId="25" borderId="17" xfId="0" applyFill="1" applyBorder="1" applyAlignment="1">
      <alignment horizontal="center"/>
    </xf>
    <xf numFmtId="0" fontId="0" fillId="26" borderId="17" xfId="0" applyFill="1" applyBorder="1" applyAlignment="1">
      <alignment horizontal="center"/>
    </xf>
    <xf numFmtId="0" fontId="0" fillId="5" borderId="17" xfId="0" applyFill="1" applyBorder="1" applyAlignment="1">
      <alignment horizontal="center"/>
    </xf>
    <xf numFmtId="0" fontId="0" fillId="0" borderId="19" xfId="0" applyBorder="1" applyAlignment="1">
      <alignment horizontal="center"/>
    </xf>
    <xf numFmtId="0" fontId="0" fillId="5" borderId="20" xfId="0" applyFill="1" applyBorder="1" applyAlignment="1">
      <alignment horizontal="center"/>
    </xf>
    <xf numFmtId="0" fontId="0" fillId="0" borderId="20" xfId="0" applyBorder="1" applyAlignment="1">
      <alignment horizontal="center"/>
    </xf>
    <xf numFmtId="0" fontId="0" fillId="0" borderId="21" xfId="0" applyBorder="1" applyAlignment="1">
      <alignment horizontal="center"/>
    </xf>
    <xf numFmtId="0" fontId="0" fillId="27" borderId="17" xfId="0" applyFill="1" applyBorder="1" applyAlignment="1">
      <alignment horizontal="center"/>
    </xf>
    <xf numFmtId="0" fontId="0" fillId="28" borderId="17" xfId="0" applyFill="1" applyBorder="1" applyAlignment="1">
      <alignment horizontal="center"/>
    </xf>
    <xf numFmtId="0" fontId="0" fillId="29" borderId="17" xfId="0" applyFill="1" applyBorder="1" applyAlignment="1">
      <alignment horizontal="center"/>
    </xf>
    <xf numFmtId="0" fontId="0" fillId="30" borderId="17" xfId="0" applyFill="1" applyBorder="1" applyAlignment="1">
      <alignment horizontal="center"/>
    </xf>
    <xf numFmtId="0" fontId="0" fillId="31" borderId="17" xfId="0" applyFill="1" applyBorder="1" applyAlignment="1">
      <alignment horizontal="center"/>
    </xf>
    <xf numFmtId="0" fontId="0" fillId="32" borderId="17" xfId="0" applyFill="1" applyBorder="1" applyAlignment="1">
      <alignment horizontal="center"/>
    </xf>
    <xf numFmtId="0" fontId="0" fillId="33" borderId="17" xfId="0" applyFill="1" applyBorder="1" applyAlignment="1">
      <alignment horizontal="center"/>
    </xf>
    <xf numFmtId="0" fontId="0" fillId="34" borderId="17" xfId="0" applyFill="1" applyBorder="1" applyAlignment="1">
      <alignment horizontal="center"/>
    </xf>
    <xf numFmtId="0" fontId="0" fillId="35" borderId="17" xfId="0" applyFill="1" applyBorder="1" applyAlignment="1">
      <alignment horizontal="center"/>
    </xf>
    <xf numFmtId="0" fontId="0" fillId="36" borderId="17" xfId="0" applyFill="1" applyBorder="1" applyAlignment="1">
      <alignment horizontal="center"/>
    </xf>
    <xf numFmtId="0" fontId="0" fillId="37" borderId="17" xfId="0" applyFill="1" applyBorder="1" applyAlignment="1">
      <alignment horizontal="center"/>
    </xf>
    <xf numFmtId="0" fontId="0" fillId="38" borderId="17" xfId="0" applyFill="1" applyBorder="1" applyAlignment="1">
      <alignment horizontal="center"/>
    </xf>
    <xf numFmtId="0" fontId="0" fillId="39" borderId="17" xfId="0" applyFill="1" applyBorder="1" applyAlignment="1">
      <alignment horizontal="center"/>
    </xf>
    <xf numFmtId="0" fontId="0" fillId="40" borderId="17" xfId="0" applyFill="1" applyBorder="1" applyAlignment="1">
      <alignment horizontal="center"/>
    </xf>
    <xf numFmtId="0" fontId="0" fillId="41" borderId="17" xfId="0" applyFill="1" applyBorder="1" applyAlignment="1">
      <alignment horizontal="center"/>
    </xf>
    <xf numFmtId="0" fontId="0" fillId="42" borderId="17" xfId="0" applyFill="1" applyBorder="1" applyAlignment="1">
      <alignment horizontal="center"/>
    </xf>
    <xf numFmtId="0" fontId="0" fillId="43" borderId="17" xfId="0" applyFill="1" applyBorder="1" applyAlignment="1">
      <alignment horizontal="center"/>
    </xf>
    <xf numFmtId="2" fontId="0" fillId="44" borderId="0" xfId="0" applyNumberFormat="1" applyFont="1" applyFill="1" applyBorder="1" applyAlignment="1">
      <alignment horizontal="center"/>
    </xf>
    <xf numFmtId="166" fontId="0" fillId="45" borderId="22" xfId="0" applyNumberFormat="1" applyFill="1" applyBorder="1"/>
    <xf numFmtId="166" fontId="0" fillId="45" borderId="23" xfId="0" applyNumberFormat="1" applyFill="1" applyBorder="1"/>
    <xf numFmtId="0" fontId="0" fillId="44" borderId="0" xfId="0" applyFill="1" applyBorder="1"/>
    <xf numFmtId="0" fontId="0" fillId="44" borderId="1" xfId="0" applyFill="1" applyBorder="1"/>
    <xf numFmtId="0" fontId="0" fillId="0" borderId="11" xfId="0" applyBorder="1"/>
    <xf numFmtId="0" fontId="0" fillId="0" borderId="0" xfId="0" applyBorder="1"/>
    <xf numFmtId="0" fontId="0" fillId="0" borderId="1" xfId="0" applyBorder="1"/>
    <xf numFmtId="0" fontId="0" fillId="0" borderId="12" xfId="0" applyBorder="1"/>
    <xf numFmtId="0" fontId="0" fillId="0" borderId="2" xfId="0" applyBorder="1"/>
    <xf numFmtId="0" fontId="0" fillId="0" borderId="3" xfId="0" applyBorder="1"/>
    <xf numFmtId="0" fontId="1" fillId="47" borderId="1" xfId="0" applyFont="1" applyFill="1" applyBorder="1" applyAlignment="1">
      <alignment horizontal="center"/>
    </xf>
    <xf numFmtId="0" fontId="1" fillId="47" borderId="3" xfId="0" applyFont="1" applyFill="1" applyBorder="1" applyAlignment="1">
      <alignment horizontal="center"/>
    </xf>
    <xf numFmtId="0" fontId="1" fillId="47" borderId="2" xfId="0" applyFont="1" applyFill="1" applyBorder="1" applyAlignment="1">
      <alignment horizontal="center"/>
    </xf>
    <xf numFmtId="0" fontId="1" fillId="46" borderId="1" xfId="0" applyFont="1" applyFill="1" applyBorder="1" applyAlignment="1">
      <alignment horizontal="center"/>
    </xf>
    <xf numFmtId="0" fontId="1" fillId="46" borderId="0" xfId="0" applyFont="1" applyFill="1" applyAlignment="1">
      <alignment horizontal="center"/>
    </xf>
    <xf numFmtId="0" fontId="1" fillId="46" borderId="3" xfId="0" applyFont="1" applyFill="1" applyBorder="1" applyAlignment="1">
      <alignment horizontal="center"/>
    </xf>
    <xf numFmtId="0" fontId="1" fillId="46" borderId="2" xfId="0" applyFont="1" applyFill="1" applyBorder="1" applyAlignment="1">
      <alignment horizontal="center"/>
    </xf>
    <xf numFmtId="17" fontId="1" fillId="46" borderId="1" xfId="0" applyNumberFormat="1" applyFont="1" applyFill="1" applyBorder="1" applyAlignment="1">
      <alignment horizontal="center"/>
    </xf>
    <xf numFmtId="0" fontId="1" fillId="46" borderId="1" xfId="0" applyFont="1" applyFill="1" applyBorder="1" applyAlignment="1">
      <alignment horizontal="center"/>
    </xf>
    <xf numFmtId="0" fontId="1" fillId="46" borderId="0" xfId="0" applyFont="1" applyFill="1" applyAlignment="1">
      <alignment horizontal="center"/>
    </xf>
    <xf numFmtId="0" fontId="1" fillId="46" borderId="3" xfId="0" applyFont="1" applyFill="1" applyBorder="1" applyAlignment="1">
      <alignment horizontal="center"/>
    </xf>
    <xf numFmtId="0" fontId="1" fillId="46" borderId="2" xfId="0" applyFont="1" applyFill="1" applyBorder="1" applyAlignment="1">
      <alignment horizontal="center"/>
    </xf>
    <xf numFmtId="17" fontId="1" fillId="46" borderId="1" xfId="0" applyNumberFormat="1" applyFont="1" applyFill="1" applyBorder="1" applyAlignment="1">
      <alignment horizontal="center"/>
    </xf>
    <xf numFmtId="167" fontId="12" fillId="0" borderId="0" xfId="2" applyNumberFormat="1"/>
    <xf numFmtId="0" fontId="0" fillId="0" borderId="0" xfId="0"/>
    <xf numFmtId="0" fontId="0" fillId="4" borderId="0" xfId="0" applyFill="1" applyAlignment="1">
      <alignment horizontal="center"/>
    </xf>
    <xf numFmtId="2" fontId="0" fillId="44" borderId="0" xfId="0" applyNumberFormat="1" applyFont="1" applyFill="1" applyBorder="1" applyAlignment="1">
      <alignment horizontal="center"/>
    </xf>
    <xf numFmtId="0" fontId="0" fillId="0" borderId="0" xfId="0"/>
    <xf numFmtId="2" fontId="0" fillId="44" borderId="0" xfId="0" applyNumberFormat="1" applyFill="1" applyBorder="1"/>
    <xf numFmtId="2" fontId="0" fillId="44" borderId="1" xfId="0" applyNumberFormat="1" applyFill="1" applyBorder="1"/>
    <xf numFmtId="0" fontId="0" fillId="0" borderId="0" xfId="0"/>
    <xf numFmtId="2" fontId="0" fillId="45" borderId="24" xfId="0" applyNumberFormat="1" applyFill="1" applyBorder="1"/>
    <xf numFmtId="2" fontId="0" fillId="45" borderId="25" xfId="0" applyNumberFormat="1" applyFill="1" applyBorder="1"/>
    <xf numFmtId="2" fontId="0" fillId="45" borderId="24" xfId="0" applyNumberFormat="1" applyFill="1" applyBorder="1"/>
    <xf numFmtId="2" fontId="0" fillId="45" borderId="25" xfId="0" applyNumberFormat="1" applyFill="1" applyBorder="1"/>
    <xf numFmtId="2" fontId="0" fillId="45" borderId="24" xfId="0" applyNumberFormat="1" applyFill="1" applyBorder="1"/>
    <xf numFmtId="2" fontId="0" fillId="45" borderId="25" xfId="0" applyNumberFormat="1" applyFill="1" applyBorder="1"/>
    <xf numFmtId="0" fontId="0" fillId="0" borderId="0" xfId="0" applyNumberFormat="1"/>
    <xf numFmtId="0" fontId="0" fillId="0" borderId="0" xfId="0" applyNumberFormat="1" applyAlignment="1">
      <alignment horizontal="center"/>
    </xf>
    <xf numFmtId="0" fontId="0" fillId="0" borderId="0" xfId="0" applyNumberFormat="1" applyAlignment="1">
      <alignment horizontal="right"/>
    </xf>
    <xf numFmtId="2" fontId="0" fillId="0" borderId="0" xfId="0" applyNumberFormat="1" applyAlignment="1">
      <alignment horizontal="right"/>
    </xf>
    <xf numFmtId="0" fontId="0" fillId="0" borderId="0" xfId="0" applyAlignment="1">
      <alignment horizontal="center"/>
    </xf>
    <xf numFmtId="0" fontId="2" fillId="5" borderId="0" xfId="0" applyFont="1" applyFill="1" applyAlignment="1">
      <alignment horizontal="center"/>
    </xf>
    <xf numFmtId="0" fontId="0" fillId="0" borderId="26" xfId="0" applyBorder="1" applyAlignment="1">
      <alignment horizontal="center"/>
    </xf>
    <xf numFmtId="0" fontId="0" fillId="0" borderId="27" xfId="0" applyBorder="1" applyAlignment="1">
      <alignment horizontal="center"/>
    </xf>
    <xf numFmtId="2" fontId="0" fillId="0" borderId="0" xfId="0" applyNumberFormat="1"/>
    <xf numFmtId="0" fontId="0" fillId="0" borderId="0" xfId="0"/>
    <xf numFmtId="0" fontId="3" fillId="5" borderId="0" xfId="0" applyFont="1" applyFill="1" applyBorder="1" applyAlignment="1">
      <alignment horizontal="center"/>
    </xf>
    <xf numFmtId="0" fontId="1" fillId="48" borderId="1" xfId="0" applyFont="1" applyFill="1" applyBorder="1" applyAlignment="1">
      <alignment horizontal="center"/>
    </xf>
    <xf numFmtId="0" fontId="1" fillId="48" borderId="2" xfId="0" applyFont="1" applyFill="1" applyBorder="1" applyAlignment="1">
      <alignment horizontal="center"/>
    </xf>
    <xf numFmtId="0" fontId="0" fillId="0" borderId="0" xfId="0"/>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applyFont="1" applyFill="1" applyBorder="1" applyAlignment="1"/>
    <xf numFmtId="0" fontId="0" fillId="0" borderId="0" xfId="0"/>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xf numFmtId="0" fontId="0" fillId="0" borderId="0" xfId="0"/>
    <xf numFmtId="2" fontId="0" fillId="0" borderId="0" xfId="0" applyNumberFormat="1"/>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xf numFmtId="0" fontId="0" fillId="0" borderId="0" xfId="0" applyAlignment="1">
      <alignment horizontal="center"/>
    </xf>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xf numFmtId="0" fontId="0" fillId="0" borderId="0" xfId="0"/>
    <xf numFmtId="2" fontId="0" fillId="0" borderId="0" xfId="0" applyNumberFormat="1"/>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xf numFmtId="2" fontId="0" fillId="0" borderId="0" xfId="0" applyNumberFormat="1"/>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2" fontId="4" fillId="0" borderId="0" xfId="0" applyNumberFormat="1" applyFont="1" applyFill="1" applyBorder="1" applyAlignment="1">
      <alignment horizontal="center"/>
    </xf>
    <xf numFmtId="0" fontId="0" fillId="0" borderId="0" xfId="0"/>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xf numFmtId="0" fontId="12" fillId="0" borderId="0" xfId="1"/>
    <xf numFmtId="0" fontId="12" fillId="0" borderId="0" xfId="1"/>
    <xf numFmtId="0" fontId="0" fillId="0" borderId="0" xfId="0" applyAlignment="1">
      <alignment horizontal="center"/>
    </xf>
    <xf numFmtId="0" fontId="2" fillId="5" borderId="0" xfId="0" applyFont="1" applyFill="1" applyAlignment="1">
      <alignment horizontal="center"/>
    </xf>
    <xf numFmtId="0" fontId="0" fillId="0" borderId="26" xfId="0" applyBorder="1"/>
    <xf numFmtId="0" fontId="0" fillId="0" borderId="27" xfId="0" applyBorder="1"/>
    <xf numFmtId="0" fontId="0" fillId="0" borderId="0" xfId="0" applyAlignment="1">
      <alignment horizontal="center"/>
    </xf>
    <xf numFmtId="0" fontId="3" fillId="5" borderId="0" xfId="0" applyFont="1" applyFill="1" applyBorder="1" applyAlignment="1">
      <alignment horizontal="center"/>
    </xf>
    <xf numFmtId="0" fontId="1" fillId="49" borderId="1" xfId="0" applyFont="1" applyFill="1" applyBorder="1" applyAlignment="1">
      <alignment horizontal="center"/>
    </xf>
    <xf numFmtId="0" fontId="1" fillId="49" borderId="0" xfId="0" applyFont="1" applyFill="1" applyAlignment="1">
      <alignment horizontal="center"/>
    </xf>
    <xf numFmtId="0" fontId="1" fillId="49" borderId="3" xfId="0" applyFont="1" applyFill="1" applyBorder="1" applyAlignment="1">
      <alignment horizontal="center"/>
    </xf>
    <xf numFmtId="0" fontId="1" fillId="49" borderId="2" xfId="0" applyFont="1" applyFill="1" applyBorder="1" applyAlignment="1">
      <alignment horizontal="center"/>
    </xf>
    <xf numFmtId="17" fontId="1" fillId="49" borderId="1" xfId="0" applyNumberFormat="1" applyFont="1" applyFill="1" applyBorder="1" applyAlignment="1">
      <alignment horizontal="center"/>
    </xf>
    <xf numFmtId="0" fontId="0" fillId="0" borderId="0" xfId="0"/>
    <xf numFmtId="2" fontId="0" fillId="45" borderId="24" xfId="0" applyNumberFormat="1" applyFill="1" applyBorder="1"/>
    <xf numFmtId="2" fontId="0" fillId="45" borderId="25" xfId="0" applyNumberFormat="1" applyFill="1" applyBorder="1"/>
    <xf numFmtId="0" fontId="1" fillId="49" borderId="2" xfId="0" applyFont="1" applyFill="1" applyBorder="1" applyAlignment="1">
      <alignment horizontal="center"/>
    </xf>
    <xf numFmtId="17" fontId="1" fillId="10" borderId="1" xfId="0" applyNumberFormat="1" applyFont="1" applyFill="1" applyBorder="1" applyAlignment="1">
      <alignment horizontal="center"/>
    </xf>
    <xf numFmtId="17" fontId="1" fillId="7" borderId="1" xfId="0" applyNumberFormat="1" applyFont="1" applyFill="1" applyBorder="1" applyAlignment="1">
      <alignment horizontal="center"/>
    </xf>
    <xf numFmtId="17" fontId="1" fillId="11" borderId="1" xfId="0" applyNumberFormat="1" applyFont="1" applyFill="1" applyBorder="1" applyAlignment="1">
      <alignment horizontal="center"/>
    </xf>
    <xf numFmtId="17" fontId="1" fillId="8" borderId="1" xfId="0" applyNumberFormat="1" applyFont="1" applyFill="1" applyBorder="1" applyAlignment="1">
      <alignment horizontal="center"/>
    </xf>
    <xf numFmtId="17" fontId="1" fillId="12" borderId="1" xfId="0" applyNumberFormat="1" applyFont="1" applyFill="1" applyBorder="1" applyAlignment="1">
      <alignment horizontal="center"/>
    </xf>
    <xf numFmtId="17" fontId="1" fillId="13" borderId="1" xfId="0" applyNumberFormat="1" applyFont="1" applyFill="1" applyBorder="1" applyAlignment="1">
      <alignment horizontal="center"/>
    </xf>
    <xf numFmtId="17" fontId="1" fillId="2" borderId="1" xfId="0" applyNumberFormat="1" applyFont="1" applyFill="1" applyBorder="1" applyAlignment="1">
      <alignment horizontal="center"/>
    </xf>
    <xf numFmtId="17" fontId="1" fillId="47" borderId="1" xfId="0" applyNumberFormat="1" applyFont="1" applyFill="1" applyBorder="1" applyAlignment="1">
      <alignment horizontal="center"/>
    </xf>
    <xf numFmtId="17" fontId="1" fillId="48" borderId="1" xfId="0" applyNumberFormat="1" applyFont="1" applyFill="1" applyBorder="1" applyAlignment="1">
      <alignment horizontal="center"/>
    </xf>
    <xf numFmtId="17" fontId="1" fillId="49" borderId="1" xfId="0" applyNumberFormat="1"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2"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0" borderId="1" xfId="0" applyFont="1" applyFill="1" applyBorder="1" applyAlignment="1">
      <alignment horizontal="center"/>
    </xf>
    <xf numFmtId="0" fontId="1" fillId="0" borderId="0" xfId="0" applyFont="1" applyFill="1" applyBorder="1" applyAlignment="1">
      <alignment horizontal="center"/>
    </xf>
    <xf numFmtId="0" fontId="1" fillId="0" borderId="3" xfId="0" applyFont="1" applyFill="1" applyBorder="1" applyAlignment="1">
      <alignment horizontal="center"/>
    </xf>
    <xf numFmtId="17" fontId="1" fillId="0" borderId="1" xfId="0" applyNumberFormat="1" applyFont="1" applyFill="1" applyBorder="1" applyAlignment="1">
      <alignment horizontal="center"/>
    </xf>
    <xf numFmtId="0" fontId="1" fillId="72" borderId="0" xfId="0" applyFont="1" applyFill="1" applyBorder="1" applyAlignment="1">
      <alignment horizontal="center"/>
    </xf>
    <xf numFmtId="0" fontId="1" fillId="72" borderId="2" xfId="0" applyFont="1" applyFill="1" applyBorder="1" applyAlignment="1">
      <alignment horizontal="center"/>
    </xf>
    <xf numFmtId="0" fontId="0" fillId="0" borderId="0" xfId="0" applyFill="1" applyBorder="1" applyAlignment="1">
      <alignment horizontal="center"/>
    </xf>
    <xf numFmtId="0" fontId="1" fillId="9" borderId="0" xfId="0" applyFont="1" applyFill="1" applyBorder="1" applyAlignment="1">
      <alignment horizontal="right"/>
    </xf>
    <xf numFmtId="0" fontId="0" fillId="0" borderId="0" xfId="0" applyNumberFormat="1" applyBorder="1"/>
    <xf numFmtId="0" fontId="0" fillId="0" borderId="0" xfId="0" applyNumberFormat="1" applyBorder="1" applyAlignment="1">
      <alignment horizontal="right"/>
    </xf>
    <xf numFmtId="0" fontId="0" fillId="0" borderId="0" xfId="0" applyBorder="1" applyAlignment="1">
      <alignment horizontal="center"/>
    </xf>
    <xf numFmtId="0" fontId="0" fillId="0" borderId="0" xfId="0" applyFill="1" applyBorder="1"/>
    <xf numFmtId="0" fontId="0" fillId="0" borderId="0" xfId="0" applyNumberFormat="1" applyFill="1" applyBorder="1"/>
    <xf numFmtId="0" fontId="1" fillId="7" borderId="0" xfId="0" applyFont="1" applyFill="1" applyBorder="1" applyAlignment="1">
      <alignment horizontal="right"/>
    </xf>
    <xf numFmtId="0" fontId="1" fillId="11" borderId="0" xfId="0" applyFont="1" applyFill="1" applyBorder="1" applyAlignment="1">
      <alignment horizontal="right"/>
    </xf>
    <xf numFmtId="2" fontId="0" fillId="0" borderId="0" xfId="0" applyNumberFormat="1" applyBorder="1" applyAlignment="1">
      <alignment horizontal="center"/>
    </xf>
    <xf numFmtId="0" fontId="1" fillId="12" borderId="0" xfId="0" applyFont="1" applyFill="1" applyBorder="1" applyAlignment="1"/>
    <xf numFmtId="0" fontId="1" fillId="13" borderId="0" xfId="0" applyFont="1" applyFill="1" applyBorder="1" applyAlignment="1"/>
    <xf numFmtId="0" fontId="1" fillId="73" borderId="0" xfId="0" applyFont="1" applyFill="1" applyBorder="1" applyAlignment="1">
      <alignment horizontal="center"/>
    </xf>
    <xf numFmtId="17" fontId="1" fillId="73" borderId="1" xfId="0" applyNumberFormat="1" applyFont="1" applyFill="1" applyBorder="1" applyAlignment="1">
      <alignment horizontal="center"/>
    </xf>
    <xf numFmtId="0" fontId="1" fillId="73" borderId="2" xfId="0" applyFont="1" applyFill="1" applyBorder="1" applyAlignment="1">
      <alignment horizontal="center"/>
    </xf>
    <xf numFmtId="0" fontId="1" fillId="74" borderId="0" xfId="0" applyFont="1" applyFill="1" applyBorder="1" applyAlignment="1">
      <alignment horizontal="center"/>
    </xf>
    <xf numFmtId="0" fontId="1" fillId="74" borderId="1" xfId="0" applyFont="1" applyFill="1" applyBorder="1" applyAlignment="1">
      <alignment horizontal="center"/>
    </xf>
    <xf numFmtId="17" fontId="1" fillId="74" borderId="1" xfId="0" applyNumberFormat="1" applyFont="1" applyFill="1" applyBorder="1" applyAlignment="1">
      <alignment horizontal="center"/>
    </xf>
    <xf numFmtId="0" fontId="1" fillId="74" borderId="3" xfId="0" applyFont="1" applyFill="1" applyBorder="1" applyAlignment="1">
      <alignment horizontal="center"/>
    </xf>
    <xf numFmtId="0" fontId="1" fillId="74" borderId="2" xfId="0" applyFont="1" applyFill="1" applyBorder="1" applyAlignment="1">
      <alignment horizontal="center"/>
    </xf>
    <xf numFmtId="0" fontId="1" fillId="48" borderId="3" xfId="0" applyFont="1" applyFill="1" applyBorder="1" applyAlignment="1">
      <alignment horizontal="center"/>
    </xf>
    <xf numFmtId="0" fontId="1" fillId="47" borderId="0" xfId="0" applyFont="1" applyFill="1" applyBorder="1" applyAlignment="1"/>
    <xf numFmtId="0" fontId="1" fillId="49" borderId="0" xfId="0" applyFont="1" applyFill="1" applyBorder="1" applyAlignment="1"/>
    <xf numFmtId="17" fontId="1" fillId="47" borderId="0" xfId="0" applyNumberFormat="1" applyFont="1" applyFill="1" applyBorder="1" applyAlignment="1">
      <alignment horizontal="center"/>
    </xf>
    <xf numFmtId="2" fontId="0" fillId="0" borderId="0" xfId="0" applyNumberFormat="1" applyFill="1" applyBorder="1"/>
    <xf numFmtId="0" fontId="0" fillId="0" borderId="0" xfId="0" applyNumberFormat="1" applyFill="1" applyBorder="1" applyAlignment="1">
      <alignment horizontal="center"/>
    </xf>
    <xf numFmtId="0" fontId="0" fillId="0" borderId="0" xfId="0" applyNumberFormat="1" applyFill="1" applyBorder="1" applyAlignment="1"/>
    <xf numFmtId="0" fontId="0" fillId="0" borderId="0" xfId="0" applyFill="1" applyBorder="1" applyAlignment="1"/>
    <xf numFmtId="0" fontId="1" fillId="75" borderId="1" xfId="0" applyFont="1" applyFill="1" applyBorder="1" applyAlignment="1">
      <alignment horizontal="center"/>
    </xf>
    <xf numFmtId="0" fontId="1" fillId="75" borderId="0" xfId="0" applyFont="1" applyFill="1" applyBorder="1" applyAlignment="1">
      <alignment horizontal="center"/>
    </xf>
    <xf numFmtId="0" fontId="1" fillId="75" borderId="3" xfId="0" applyFont="1" applyFill="1" applyBorder="1" applyAlignment="1">
      <alignment horizontal="center"/>
    </xf>
    <xf numFmtId="0" fontId="1" fillId="75" borderId="2" xfId="0" applyFont="1" applyFill="1" applyBorder="1" applyAlignment="1">
      <alignment horizontal="center"/>
    </xf>
    <xf numFmtId="17" fontId="1" fillId="0" borderId="0" xfId="0" applyNumberFormat="1" applyFont="1" applyFill="1" applyBorder="1" applyAlignment="1">
      <alignment horizontal="center"/>
    </xf>
    <xf numFmtId="17" fontId="1" fillId="75" borderId="1" xfId="0" applyNumberFormat="1" applyFont="1" applyFill="1" applyBorder="1" applyAlignment="1">
      <alignment horizontal="center"/>
    </xf>
    <xf numFmtId="0" fontId="0" fillId="46" borderId="0" xfId="0" applyFont="1" applyFill="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168" fontId="1" fillId="72" borderId="1" xfId="0" applyNumberFormat="1" applyFont="1" applyFill="1" applyBorder="1" applyAlignment="1">
      <alignment horizontal="center"/>
    </xf>
    <xf numFmtId="168" fontId="1" fillId="72" borderId="3" xfId="0" applyNumberFormat="1" applyFont="1" applyFill="1" applyBorder="1" applyAlignment="1">
      <alignment horizontal="center"/>
    </xf>
    <xf numFmtId="168" fontId="1" fillId="0" borderId="0" xfId="0" applyNumberFormat="1" applyFont="1" applyFill="1" applyBorder="1" applyAlignment="1">
      <alignment horizontal="center"/>
    </xf>
    <xf numFmtId="168" fontId="1" fillId="72" borderId="5" xfId="0" applyNumberFormat="1" applyFont="1" applyFill="1" applyBorder="1" applyAlignment="1">
      <alignment horizontal="center"/>
    </xf>
    <xf numFmtId="2" fontId="0" fillId="0" borderId="0" xfId="0" applyNumberFormat="1" applyFill="1" applyBorder="1" applyAlignment="1">
      <alignment horizontal="center"/>
    </xf>
    <xf numFmtId="0" fontId="1" fillId="72" borderId="0" xfId="0"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2" borderId="0" xfId="0" applyFont="1" applyFill="1" applyBorder="1" applyAlignment="1">
      <alignment horizontal="center"/>
    </xf>
    <xf numFmtId="0" fontId="1" fillId="73" borderId="0" xfId="0" applyFont="1" applyFill="1" applyBorder="1" applyAlignment="1">
      <alignment horizontal="center"/>
    </xf>
    <xf numFmtId="0" fontId="1" fillId="74"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37" fillId="6" borderId="10" xfId="0" applyFont="1" applyFill="1" applyBorder="1"/>
    <xf numFmtId="0" fontId="37" fillId="6" borderId="6" xfId="0" applyFont="1" applyFill="1" applyBorder="1"/>
    <xf numFmtId="0" fontId="37" fillId="6" borderId="5" xfId="0" applyFont="1" applyFill="1" applyBorder="1"/>
    <xf numFmtId="0" fontId="38" fillId="3" borderId="1" xfId="0" applyFont="1" applyFill="1" applyBorder="1" applyAlignment="1">
      <alignment horizontal="center"/>
    </xf>
    <xf numFmtId="0" fontId="37" fillId="0" borderId="0" xfId="0" applyFont="1"/>
    <xf numFmtId="0" fontId="40" fillId="6" borderId="11" xfId="0" applyFont="1" applyFill="1" applyBorder="1"/>
    <xf numFmtId="0" fontId="40" fillId="6" borderId="0" xfId="0" applyFont="1" applyFill="1" applyBorder="1"/>
    <xf numFmtId="0" fontId="37" fillId="6" borderId="0" xfId="0" applyFont="1" applyFill="1" applyBorder="1"/>
    <xf numFmtId="0" fontId="37" fillId="6" borderId="1" xfId="0" applyFont="1" applyFill="1" applyBorder="1"/>
    <xf numFmtId="0" fontId="38" fillId="3" borderId="11" xfId="0" applyFont="1" applyFill="1" applyBorder="1" applyAlignment="1">
      <alignment horizontal="center"/>
    </xf>
    <xf numFmtId="0" fontId="38" fillId="3" borderId="0" xfId="0" applyFont="1" applyFill="1" applyBorder="1" applyAlignment="1">
      <alignment horizontal="center"/>
    </xf>
    <xf numFmtId="0" fontId="38" fillId="3" borderId="0" xfId="0" applyFont="1" applyFill="1" applyAlignment="1">
      <alignment horizontal="center"/>
    </xf>
    <xf numFmtId="0" fontId="38" fillId="3" borderId="3" xfId="0" applyFont="1" applyFill="1" applyBorder="1" applyAlignment="1">
      <alignment horizontal="center"/>
    </xf>
    <xf numFmtId="2" fontId="37" fillId="6" borderId="1" xfId="0" applyNumberFormat="1" applyFont="1" applyFill="1" applyBorder="1"/>
    <xf numFmtId="165" fontId="38" fillId="3" borderId="10" xfId="0" applyNumberFormat="1" applyFont="1" applyFill="1" applyBorder="1" applyAlignment="1">
      <alignment horizontal="center"/>
    </xf>
    <xf numFmtId="2" fontId="37" fillId="44" borderId="10" xfId="0" applyNumberFormat="1" applyFont="1" applyFill="1" applyBorder="1" applyAlignment="1">
      <alignment horizontal="center"/>
    </xf>
    <xf numFmtId="2" fontId="37" fillId="44" borderId="6" xfId="0" applyNumberFormat="1" applyFont="1" applyFill="1" applyBorder="1" applyAlignment="1">
      <alignment horizontal="center"/>
    </xf>
    <xf numFmtId="2" fontId="37" fillId="44" borderId="5" xfId="0" applyNumberFormat="1" applyFont="1" applyFill="1" applyBorder="1" applyAlignment="1">
      <alignment horizontal="center"/>
    </xf>
    <xf numFmtId="2" fontId="37" fillId="14" borderId="10" xfId="0" applyNumberFormat="1" applyFont="1" applyFill="1" applyBorder="1" applyAlignment="1">
      <alignment horizontal="center"/>
    </xf>
    <xf numFmtId="2" fontId="37" fillId="14" borderId="6" xfId="0" applyNumberFormat="1" applyFont="1" applyFill="1" applyBorder="1" applyAlignment="1">
      <alignment horizontal="center"/>
    </xf>
    <xf numFmtId="2" fontId="37" fillId="14" borderId="5" xfId="0" applyNumberFormat="1" applyFont="1" applyFill="1" applyBorder="1" applyAlignment="1">
      <alignment horizontal="center"/>
    </xf>
    <xf numFmtId="0" fontId="42" fillId="6" borderId="0" xfId="0" applyFont="1" applyFill="1" applyBorder="1"/>
    <xf numFmtId="165" fontId="38" fillId="3" borderId="11" xfId="0" applyNumberFormat="1" applyFont="1" applyFill="1" applyBorder="1" applyAlignment="1">
      <alignment horizontal="center"/>
    </xf>
    <xf numFmtId="2" fontId="37" fillId="44" borderId="11" xfId="0" applyNumberFormat="1" applyFont="1" applyFill="1" applyBorder="1" applyAlignment="1">
      <alignment horizontal="center"/>
    </xf>
    <xf numFmtId="2" fontId="37" fillId="44" borderId="0" xfId="0" applyNumberFormat="1" applyFont="1" applyFill="1" applyBorder="1" applyAlignment="1">
      <alignment horizontal="center"/>
    </xf>
    <xf numFmtId="2" fontId="37" fillId="44" borderId="1" xfId="0" applyNumberFormat="1" applyFont="1" applyFill="1" applyBorder="1" applyAlignment="1">
      <alignment horizontal="center"/>
    </xf>
    <xf numFmtId="2" fontId="37" fillId="14" borderId="11" xfId="0" applyNumberFormat="1" applyFont="1" applyFill="1" applyBorder="1" applyAlignment="1">
      <alignment horizontal="center"/>
    </xf>
    <xf numFmtId="2" fontId="37" fillId="14" borderId="0" xfId="0" applyNumberFormat="1" applyFont="1" applyFill="1" applyBorder="1" applyAlignment="1">
      <alignment horizontal="center"/>
    </xf>
    <xf numFmtId="0" fontId="37" fillId="6" borderId="11" xfId="0" applyFont="1" applyFill="1" applyBorder="1"/>
    <xf numFmtId="0" fontId="40" fillId="6" borderId="0" xfId="0" applyFont="1" applyFill="1" applyBorder="1" applyAlignment="1">
      <alignment horizontal="center"/>
    </xf>
    <xf numFmtId="0" fontId="37" fillId="6" borderId="12" xfId="0" applyFont="1" applyFill="1" applyBorder="1"/>
    <xf numFmtId="0" fontId="37" fillId="6" borderId="2" xfId="0" applyFont="1" applyFill="1" applyBorder="1"/>
    <xf numFmtId="0" fontId="37" fillId="6" borderId="3" xfId="0" applyFont="1" applyFill="1" applyBorder="1"/>
    <xf numFmtId="165" fontId="38" fillId="3" borderId="12" xfId="0" applyNumberFormat="1" applyFont="1" applyFill="1" applyBorder="1" applyAlignment="1">
      <alignment horizontal="center"/>
    </xf>
    <xf numFmtId="0" fontId="37" fillId="0" borderId="0" xfId="0" applyFont="1" applyBorder="1"/>
    <xf numFmtId="2" fontId="37" fillId="0" borderId="0" xfId="0" applyNumberFormat="1" applyFont="1"/>
    <xf numFmtId="0" fontId="43" fillId="0" borderId="0" xfId="0" applyFont="1"/>
    <xf numFmtId="0" fontId="44" fillId="0" borderId="0" xfId="0" applyFont="1"/>
    <xf numFmtId="164" fontId="38" fillId="0" borderId="0" xfId="0" applyNumberFormat="1" applyFont="1" applyFill="1" applyBorder="1" applyAlignment="1">
      <alignment horizontal="center"/>
    </xf>
    <xf numFmtId="2" fontId="37" fillId="0" borderId="0" xfId="0" applyNumberFormat="1" applyFont="1" applyAlignment="1">
      <alignment horizontal="center"/>
    </xf>
    <xf numFmtId="0" fontId="45" fillId="0" borderId="0" xfId="0" applyFont="1"/>
    <xf numFmtId="17" fontId="1" fillId="76" borderId="1" xfId="0" applyNumberFormat="1" applyFont="1" applyFill="1" applyBorder="1" applyAlignment="1">
      <alignment horizontal="center"/>
    </xf>
    <xf numFmtId="14" fontId="0" fillId="0" borderId="0" xfId="0" applyNumberFormat="1"/>
    <xf numFmtId="166" fontId="0" fillId="45" borderId="23" xfId="0" applyNumberFormat="1" applyFill="1" applyBorder="1"/>
    <xf numFmtId="0" fontId="0" fillId="0" borderId="0" xfId="0"/>
    <xf numFmtId="166" fontId="0" fillId="45" borderId="23" xfId="0" applyNumberFormat="1" applyFill="1" applyBorder="1"/>
    <xf numFmtId="19" fontId="37" fillId="0" borderId="0" xfId="0" applyNumberFormat="1" applyFont="1"/>
    <xf numFmtId="0" fontId="42" fillId="6" borderId="0" xfId="0" applyFont="1" applyFill="1" applyBorder="1" applyAlignment="1">
      <alignment horizontal="center"/>
    </xf>
    <xf numFmtId="19" fontId="41" fillId="6" borderId="0" xfId="0" applyNumberFormat="1" applyFont="1" applyFill="1" applyBorder="1" applyAlignment="1">
      <alignment horizontal="center" vertical="top"/>
    </xf>
    <xf numFmtId="0" fontId="41" fillId="6" borderId="0" xfId="0" applyFont="1" applyFill="1" applyBorder="1" applyAlignment="1">
      <alignment horizontal="center" vertical="top"/>
    </xf>
    <xf numFmtId="0" fontId="39" fillId="3" borderId="8" xfId="0" applyFont="1" applyFill="1" applyBorder="1" applyAlignment="1">
      <alignment horizontal="center"/>
    </xf>
    <xf numFmtId="0" fontId="39" fillId="3" borderId="9" xfId="0" applyFont="1" applyFill="1" applyBorder="1" applyAlignment="1">
      <alignment horizontal="center"/>
    </xf>
    <xf numFmtId="0" fontId="38" fillId="3" borderId="7" xfId="0" applyFont="1" applyFill="1" applyBorder="1" applyAlignment="1">
      <alignment horizontal="center"/>
    </xf>
    <xf numFmtId="0" fontId="38" fillId="3" borderId="8" xfId="0" applyFont="1" applyFill="1" applyBorder="1" applyAlignment="1">
      <alignment horizontal="center"/>
    </xf>
    <xf numFmtId="0" fontId="38" fillId="3" borderId="9" xfId="0" applyFont="1" applyFill="1" applyBorder="1" applyAlignment="1">
      <alignment horizontal="center"/>
    </xf>
    <xf numFmtId="0" fontId="1" fillId="72" borderId="0" xfId="0"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2" borderId="0" xfId="0" applyFont="1" applyFill="1" applyBorder="1" applyAlignment="1">
      <alignment horizontal="center"/>
    </xf>
    <xf numFmtId="0" fontId="1" fillId="73" borderId="0" xfId="0" applyFont="1" applyFill="1" applyBorder="1" applyAlignment="1">
      <alignment horizontal="center"/>
    </xf>
    <xf numFmtId="0" fontId="1" fillId="74"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0" fillId="0" borderId="0" xfId="0" applyAlignment="1">
      <alignment horizontal="center"/>
    </xf>
    <xf numFmtId="0" fontId="3" fillId="5" borderId="0" xfId="0" applyFont="1" applyFill="1" applyAlignment="1">
      <alignment horizontal="center"/>
    </xf>
    <xf numFmtId="0" fontId="2" fillId="5" borderId="2" xfId="0" applyFont="1" applyFill="1" applyBorder="1" applyAlignment="1">
      <alignment horizontal="center"/>
    </xf>
    <xf numFmtId="0" fontId="3" fillId="5" borderId="0" xfId="0" applyFont="1" applyFill="1" applyBorder="1" applyAlignment="1">
      <alignment horizontal="center"/>
    </xf>
    <xf numFmtId="0" fontId="2" fillId="5" borderId="0" xfId="0" applyFont="1" applyFill="1" applyAlignment="1">
      <alignment horizontal="center"/>
    </xf>
    <xf numFmtId="0" fontId="1" fillId="75" borderId="0" xfId="0" applyFont="1" applyFill="1" applyBorder="1" applyAlignment="1">
      <alignment horizontal="center"/>
    </xf>
    <xf numFmtId="0" fontId="1" fillId="46" borderId="0" xfId="0" applyFont="1" applyFill="1" applyBorder="1" applyAlignment="1">
      <alignment horizontal="center"/>
    </xf>
  </cellXfs>
  <cellStyles count="3380">
    <cellStyle name="20% - Accent1 2" xfId="3" xr:uid="{00000000-0005-0000-0000-000000000000}"/>
    <cellStyle name="20% - Accent2 2" xfId="4" xr:uid="{00000000-0005-0000-0000-000001000000}"/>
    <cellStyle name="20% - Accent3 2" xfId="5" xr:uid="{00000000-0005-0000-0000-000002000000}"/>
    <cellStyle name="20% - Accent4 2" xfId="6" xr:uid="{00000000-0005-0000-0000-000003000000}"/>
    <cellStyle name="20% - Accent5 2" xfId="7" xr:uid="{00000000-0005-0000-0000-000004000000}"/>
    <cellStyle name="20% - Accent6 2" xfId="8" xr:uid="{00000000-0005-0000-0000-000005000000}"/>
    <cellStyle name="40% - Accent1 2" xfId="9" xr:uid="{00000000-0005-0000-0000-000006000000}"/>
    <cellStyle name="40% - Accent2 2" xfId="10" xr:uid="{00000000-0005-0000-0000-000007000000}"/>
    <cellStyle name="40% - Accent3 2" xfId="11" xr:uid="{00000000-0005-0000-0000-000008000000}"/>
    <cellStyle name="40% - Accent4 2" xfId="12" xr:uid="{00000000-0005-0000-0000-000009000000}"/>
    <cellStyle name="40% - Accent5 2" xfId="13" xr:uid="{00000000-0005-0000-0000-00000A000000}"/>
    <cellStyle name="40% - Accent6 2" xfId="14" xr:uid="{00000000-0005-0000-0000-00000B000000}"/>
    <cellStyle name="60% - Accent1 2" xfId="15" xr:uid="{00000000-0005-0000-0000-00000C000000}"/>
    <cellStyle name="60% - Accent2 2" xfId="16" xr:uid="{00000000-0005-0000-0000-00000D000000}"/>
    <cellStyle name="60% - Accent3 2" xfId="17" xr:uid="{00000000-0005-0000-0000-00000E000000}"/>
    <cellStyle name="60% - Accent4 2" xfId="18" xr:uid="{00000000-0005-0000-0000-00000F000000}"/>
    <cellStyle name="60% - Accent5 2" xfId="19" xr:uid="{00000000-0005-0000-0000-000010000000}"/>
    <cellStyle name="60% - Accent6 2" xfId="20" xr:uid="{00000000-0005-0000-0000-000011000000}"/>
    <cellStyle name="Accent1 2" xfId="21" xr:uid="{00000000-0005-0000-0000-000012000000}"/>
    <cellStyle name="Accent2 2" xfId="22" xr:uid="{00000000-0005-0000-0000-000013000000}"/>
    <cellStyle name="Accent3 2" xfId="23" xr:uid="{00000000-0005-0000-0000-000014000000}"/>
    <cellStyle name="Accent4 2" xfId="24" xr:uid="{00000000-0005-0000-0000-000015000000}"/>
    <cellStyle name="Accent5 2" xfId="25" xr:uid="{00000000-0005-0000-0000-000016000000}"/>
    <cellStyle name="Accent6 2" xfId="26" xr:uid="{00000000-0005-0000-0000-000017000000}"/>
    <cellStyle name="Bad 2" xfId="27" xr:uid="{00000000-0005-0000-0000-000018000000}"/>
    <cellStyle name="Calculation 2" xfId="28" xr:uid="{00000000-0005-0000-0000-000019000000}"/>
    <cellStyle name="Check Cell 2" xfId="29" xr:uid="{00000000-0005-0000-0000-00001A000000}"/>
    <cellStyle name="Comma 2" xfId="30" xr:uid="{00000000-0005-0000-0000-00001B000000}"/>
    <cellStyle name="Comma 3" xfId="31" xr:uid="{00000000-0005-0000-0000-00001C000000}"/>
    <cellStyle name="Comma 3 2" xfId="32" xr:uid="{00000000-0005-0000-0000-00001D000000}"/>
    <cellStyle name="Comma 4" xfId="33" xr:uid="{00000000-0005-0000-0000-00001E000000}"/>
    <cellStyle name="Comma 5" xfId="34" xr:uid="{00000000-0005-0000-0000-00001F000000}"/>
    <cellStyle name="Comma 5 2" xfId="35" xr:uid="{00000000-0005-0000-0000-000020000000}"/>
    <cellStyle name="Comma 6" xfId="36" xr:uid="{00000000-0005-0000-0000-000021000000}"/>
    <cellStyle name="Explanatory Text 2" xfId="37" xr:uid="{00000000-0005-0000-0000-000022000000}"/>
    <cellStyle name="Good 2" xfId="38" xr:uid="{00000000-0005-0000-0000-000023000000}"/>
    <cellStyle name="Heading 1 2" xfId="39" xr:uid="{00000000-0005-0000-0000-000024000000}"/>
    <cellStyle name="Heading 2 2" xfId="40" xr:uid="{00000000-0005-0000-0000-000025000000}"/>
    <cellStyle name="Heading 3 2" xfId="41" xr:uid="{00000000-0005-0000-0000-000026000000}"/>
    <cellStyle name="Heading 3 3" xfId="42" xr:uid="{00000000-0005-0000-0000-000027000000}"/>
    <cellStyle name="Heading 4 2" xfId="43" xr:uid="{00000000-0005-0000-0000-000028000000}"/>
    <cellStyle name="Input 2" xfId="44" xr:uid="{00000000-0005-0000-0000-000029000000}"/>
    <cellStyle name="Linked Cell 2" xfId="45" xr:uid="{00000000-0005-0000-0000-00002A000000}"/>
    <cellStyle name="Neutral 2" xfId="46" xr:uid="{00000000-0005-0000-0000-00002B000000}"/>
    <cellStyle name="Normal" xfId="0" builtinId="0"/>
    <cellStyle name="Normal 10" xfId="47" xr:uid="{00000000-0005-0000-0000-00002D000000}"/>
    <cellStyle name="Normal 11" xfId="48" xr:uid="{00000000-0005-0000-0000-00002E000000}"/>
    <cellStyle name="Normal 11 10" xfId="49" xr:uid="{00000000-0005-0000-0000-00002F000000}"/>
    <cellStyle name="Normal 11 11" xfId="50" xr:uid="{00000000-0005-0000-0000-000030000000}"/>
    <cellStyle name="Normal 11 11 2" xfId="51" xr:uid="{00000000-0005-0000-0000-000031000000}"/>
    <cellStyle name="Normal 11 12" xfId="52" xr:uid="{00000000-0005-0000-0000-000032000000}"/>
    <cellStyle name="Normal 11 2" xfId="53" xr:uid="{00000000-0005-0000-0000-000033000000}"/>
    <cellStyle name="Normal 11 2 2" xfId="54" xr:uid="{00000000-0005-0000-0000-000034000000}"/>
    <cellStyle name="Normal 11 3" xfId="55" xr:uid="{00000000-0005-0000-0000-000035000000}"/>
    <cellStyle name="Normal 11 3 10" xfId="56" xr:uid="{00000000-0005-0000-0000-000036000000}"/>
    <cellStyle name="Normal 11 3 2" xfId="57" xr:uid="{00000000-0005-0000-0000-000037000000}"/>
    <cellStyle name="Normal 11 3 2 2" xfId="58" xr:uid="{00000000-0005-0000-0000-000038000000}"/>
    <cellStyle name="Normal 11 3 2 2 2" xfId="59" xr:uid="{00000000-0005-0000-0000-000039000000}"/>
    <cellStyle name="Normal 11 3 2 2 2 2" xfId="60" xr:uid="{00000000-0005-0000-0000-00003A000000}"/>
    <cellStyle name="Normal 11 3 2 2 2 2 2" xfId="61" xr:uid="{00000000-0005-0000-0000-00003B000000}"/>
    <cellStyle name="Normal 11 3 2 2 2 2 2 2" xfId="62" xr:uid="{00000000-0005-0000-0000-00003C000000}"/>
    <cellStyle name="Normal 11 3 2 2 2 2 2 2 2" xfId="63" xr:uid="{00000000-0005-0000-0000-00003D000000}"/>
    <cellStyle name="Normal 11 3 2 2 2 2 2 3" xfId="64" xr:uid="{00000000-0005-0000-0000-00003E000000}"/>
    <cellStyle name="Normal 11 3 2 2 2 2 3" xfId="65" xr:uid="{00000000-0005-0000-0000-00003F000000}"/>
    <cellStyle name="Normal 11 3 2 2 2 2 3 2" xfId="66" xr:uid="{00000000-0005-0000-0000-000040000000}"/>
    <cellStyle name="Normal 11 3 2 2 2 2 4" xfId="67" xr:uid="{00000000-0005-0000-0000-000041000000}"/>
    <cellStyle name="Normal 11 3 2 2 2 3" xfId="68" xr:uid="{00000000-0005-0000-0000-000042000000}"/>
    <cellStyle name="Normal 11 3 2 2 2 3 2" xfId="69" xr:uid="{00000000-0005-0000-0000-000043000000}"/>
    <cellStyle name="Normal 11 3 2 2 2 3 2 2" xfId="70" xr:uid="{00000000-0005-0000-0000-000044000000}"/>
    <cellStyle name="Normal 11 3 2 2 2 3 3" xfId="71" xr:uid="{00000000-0005-0000-0000-000045000000}"/>
    <cellStyle name="Normal 11 3 2 2 2 4" xfId="72" xr:uid="{00000000-0005-0000-0000-000046000000}"/>
    <cellStyle name="Normal 11 3 2 2 2 4 2" xfId="73" xr:uid="{00000000-0005-0000-0000-000047000000}"/>
    <cellStyle name="Normal 11 3 2 2 2 5" xfId="74" xr:uid="{00000000-0005-0000-0000-000048000000}"/>
    <cellStyle name="Normal 11 3 2 2 3" xfId="75" xr:uid="{00000000-0005-0000-0000-000049000000}"/>
    <cellStyle name="Normal 11 3 2 2 3 2" xfId="76" xr:uid="{00000000-0005-0000-0000-00004A000000}"/>
    <cellStyle name="Normal 11 3 2 2 3 2 2" xfId="77" xr:uid="{00000000-0005-0000-0000-00004B000000}"/>
    <cellStyle name="Normal 11 3 2 2 3 2 2 2" xfId="78" xr:uid="{00000000-0005-0000-0000-00004C000000}"/>
    <cellStyle name="Normal 11 3 2 2 3 2 3" xfId="79" xr:uid="{00000000-0005-0000-0000-00004D000000}"/>
    <cellStyle name="Normal 11 3 2 2 3 3" xfId="80" xr:uid="{00000000-0005-0000-0000-00004E000000}"/>
    <cellStyle name="Normal 11 3 2 2 3 3 2" xfId="81" xr:uid="{00000000-0005-0000-0000-00004F000000}"/>
    <cellStyle name="Normal 11 3 2 2 3 4" xfId="82" xr:uid="{00000000-0005-0000-0000-000050000000}"/>
    <cellStyle name="Normal 11 3 2 2 4" xfId="83" xr:uid="{00000000-0005-0000-0000-000051000000}"/>
    <cellStyle name="Normal 11 3 2 2 4 2" xfId="84" xr:uid="{00000000-0005-0000-0000-000052000000}"/>
    <cellStyle name="Normal 11 3 2 2 4 2 2" xfId="85" xr:uid="{00000000-0005-0000-0000-000053000000}"/>
    <cellStyle name="Normal 11 3 2 2 4 3" xfId="86" xr:uid="{00000000-0005-0000-0000-000054000000}"/>
    <cellStyle name="Normal 11 3 2 2 5" xfId="87" xr:uid="{00000000-0005-0000-0000-000055000000}"/>
    <cellStyle name="Normal 11 3 2 2 5 2" xfId="88" xr:uid="{00000000-0005-0000-0000-000056000000}"/>
    <cellStyle name="Normal 11 3 2 2 6" xfId="89" xr:uid="{00000000-0005-0000-0000-000057000000}"/>
    <cellStyle name="Normal 11 3 2 3" xfId="90" xr:uid="{00000000-0005-0000-0000-000058000000}"/>
    <cellStyle name="Normal 11 3 2 3 2" xfId="91" xr:uid="{00000000-0005-0000-0000-000059000000}"/>
    <cellStyle name="Normal 11 3 2 3 2 2" xfId="92" xr:uid="{00000000-0005-0000-0000-00005A000000}"/>
    <cellStyle name="Normal 11 3 2 3 2 2 2" xfId="93" xr:uid="{00000000-0005-0000-0000-00005B000000}"/>
    <cellStyle name="Normal 11 3 2 3 2 2 2 2" xfId="94" xr:uid="{00000000-0005-0000-0000-00005C000000}"/>
    <cellStyle name="Normal 11 3 2 3 2 2 3" xfId="95" xr:uid="{00000000-0005-0000-0000-00005D000000}"/>
    <cellStyle name="Normal 11 3 2 3 2 3" xfId="96" xr:uid="{00000000-0005-0000-0000-00005E000000}"/>
    <cellStyle name="Normal 11 3 2 3 2 3 2" xfId="97" xr:uid="{00000000-0005-0000-0000-00005F000000}"/>
    <cellStyle name="Normal 11 3 2 3 2 4" xfId="98" xr:uid="{00000000-0005-0000-0000-000060000000}"/>
    <cellStyle name="Normal 11 3 2 3 3" xfId="99" xr:uid="{00000000-0005-0000-0000-000061000000}"/>
    <cellStyle name="Normal 11 3 2 3 3 2" xfId="100" xr:uid="{00000000-0005-0000-0000-000062000000}"/>
    <cellStyle name="Normal 11 3 2 3 3 2 2" xfId="101" xr:uid="{00000000-0005-0000-0000-000063000000}"/>
    <cellStyle name="Normal 11 3 2 3 3 3" xfId="102" xr:uid="{00000000-0005-0000-0000-000064000000}"/>
    <cellStyle name="Normal 11 3 2 3 4" xfId="103" xr:uid="{00000000-0005-0000-0000-000065000000}"/>
    <cellStyle name="Normal 11 3 2 3 4 2" xfId="104" xr:uid="{00000000-0005-0000-0000-000066000000}"/>
    <cellStyle name="Normal 11 3 2 3 5" xfId="105" xr:uid="{00000000-0005-0000-0000-000067000000}"/>
    <cellStyle name="Normal 11 3 2 4" xfId="106" xr:uid="{00000000-0005-0000-0000-000068000000}"/>
    <cellStyle name="Normal 11 3 2 4 2" xfId="107" xr:uid="{00000000-0005-0000-0000-000069000000}"/>
    <cellStyle name="Normal 11 3 2 4 2 2" xfId="108" xr:uid="{00000000-0005-0000-0000-00006A000000}"/>
    <cellStyle name="Normal 11 3 2 4 2 2 2" xfId="109" xr:uid="{00000000-0005-0000-0000-00006B000000}"/>
    <cellStyle name="Normal 11 3 2 4 2 3" xfId="110" xr:uid="{00000000-0005-0000-0000-00006C000000}"/>
    <cellStyle name="Normal 11 3 2 4 3" xfId="111" xr:uid="{00000000-0005-0000-0000-00006D000000}"/>
    <cellStyle name="Normal 11 3 2 4 3 2" xfId="112" xr:uid="{00000000-0005-0000-0000-00006E000000}"/>
    <cellStyle name="Normal 11 3 2 4 4" xfId="113" xr:uid="{00000000-0005-0000-0000-00006F000000}"/>
    <cellStyle name="Normal 11 3 2 5" xfId="114" xr:uid="{00000000-0005-0000-0000-000070000000}"/>
    <cellStyle name="Normal 11 3 2 5 2" xfId="115" xr:uid="{00000000-0005-0000-0000-000071000000}"/>
    <cellStyle name="Normal 11 3 2 5 2 2" xfId="116" xr:uid="{00000000-0005-0000-0000-000072000000}"/>
    <cellStyle name="Normal 11 3 2 5 3" xfId="117" xr:uid="{00000000-0005-0000-0000-000073000000}"/>
    <cellStyle name="Normal 11 3 2 6" xfId="118" xr:uid="{00000000-0005-0000-0000-000074000000}"/>
    <cellStyle name="Normal 11 3 2 6 2" xfId="119" xr:uid="{00000000-0005-0000-0000-000075000000}"/>
    <cellStyle name="Normal 11 3 2 7" xfId="120" xr:uid="{00000000-0005-0000-0000-000076000000}"/>
    <cellStyle name="Normal 11 3 3" xfId="121" xr:uid="{00000000-0005-0000-0000-000077000000}"/>
    <cellStyle name="Normal 11 3 3 2" xfId="122" xr:uid="{00000000-0005-0000-0000-000078000000}"/>
    <cellStyle name="Normal 11 3 3 2 2" xfId="123" xr:uid="{00000000-0005-0000-0000-000079000000}"/>
    <cellStyle name="Normal 11 3 3 2 2 2" xfId="124" xr:uid="{00000000-0005-0000-0000-00007A000000}"/>
    <cellStyle name="Normal 11 3 3 2 2 2 2" xfId="125" xr:uid="{00000000-0005-0000-0000-00007B000000}"/>
    <cellStyle name="Normal 11 3 3 2 2 2 2 2" xfId="126" xr:uid="{00000000-0005-0000-0000-00007C000000}"/>
    <cellStyle name="Normal 11 3 3 2 2 2 3" xfId="127" xr:uid="{00000000-0005-0000-0000-00007D000000}"/>
    <cellStyle name="Normal 11 3 3 2 2 3" xfId="128" xr:uid="{00000000-0005-0000-0000-00007E000000}"/>
    <cellStyle name="Normal 11 3 3 2 2 3 2" xfId="129" xr:uid="{00000000-0005-0000-0000-00007F000000}"/>
    <cellStyle name="Normal 11 3 3 2 2 4" xfId="130" xr:uid="{00000000-0005-0000-0000-000080000000}"/>
    <cellStyle name="Normal 11 3 3 2 3" xfId="131" xr:uid="{00000000-0005-0000-0000-000081000000}"/>
    <cellStyle name="Normal 11 3 3 2 3 2" xfId="132" xr:uid="{00000000-0005-0000-0000-000082000000}"/>
    <cellStyle name="Normal 11 3 3 2 3 2 2" xfId="133" xr:uid="{00000000-0005-0000-0000-000083000000}"/>
    <cellStyle name="Normal 11 3 3 2 3 3" xfId="134" xr:uid="{00000000-0005-0000-0000-000084000000}"/>
    <cellStyle name="Normal 11 3 3 2 4" xfId="135" xr:uid="{00000000-0005-0000-0000-000085000000}"/>
    <cellStyle name="Normal 11 3 3 2 4 2" xfId="136" xr:uid="{00000000-0005-0000-0000-000086000000}"/>
    <cellStyle name="Normal 11 3 3 2 5" xfId="137" xr:uid="{00000000-0005-0000-0000-000087000000}"/>
    <cellStyle name="Normal 11 3 3 3" xfId="138" xr:uid="{00000000-0005-0000-0000-000088000000}"/>
    <cellStyle name="Normal 11 3 3 3 2" xfId="139" xr:uid="{00000000-0005-0000-0000-000089000000}"/>
    <cellStyle name="Normal 11 3 3 3 2 2" xfId="140" xr:uid="{00000000-0005-0000-0000-00008A000000}"/>
    <cellStyle name="Normal 11 3 3 3 2 2 2" xfId="141" xr:uid="{00000000-0005-0000-0000-00008B000000}"/>
    <cellStyle name="Normal 11 3 3 3 2 3" xfId="142" xr:uid="{00000000-0005-0000-0000-00008C000000}"/>
    <cellStyle name="Normal 11 3 3 3 3" xfId="143" xr:uid="{00000000-0005-0000-0000-00008D000000}"/>
    <cellStyle name="Normal 11 3 3 3 3 2" xfId="144" xr:uid="{00000000-0005-0000-0000-00008E000000}"/>
    <cellStyle name="Normal 11 3 3 3 4" xfId="145" xr:uid="{00000000-0005-0000-0000-00008F000000}"/>
    <cellStyle name="Normal 11 3 3 4" xfId="146" xr:uid="{00000000-0005-0000-0000-000090000000}"/>
    <cellStyle name="Normal 11 3 3 4 2" xfId="147" xr:uid="{00000000-0005-0000-0000-000091000000}"/>
    <cellStyle name="Normal 11 3 3 4 2 2" xfId="148" xr:uid="{00000000-0005-0000-0000-000092000000}"/>
    <cellStyle name="Normal 11 3 3 4 3" xfId="149" xr:uid="{00000000-0005-0000-0000-000093000000}"/>
    <cellStyle name="Normal 11 3 3 5" xfId="150" xr:uid="{00000000-0005-0000-0000-000094000000}"/>
    <cellStyle name="Normal 11 3 3 5 2" xfId="151" xr:uid="{00000000-0005-0000-0000-000095000000}"/>
    <cellStyle name="Normal 11 3 3 6" xfId="152" xr:uid="{00000000-0005-0000-0000-000096000000}"/>
    <cellStyle name="Normal 11 3 4" xfId="153" xr:uid="{00000000-0005-0000-0000-000097000000}"/>
    <cellStyle name="Normal 11 3 4 2" xfId="154" xr:uid="{00000000-0005-0000-0000-000098000000}"/>
    <cellStyle name="Normal 11 3 4 2 2" xfId="155" xr:uid="{00000000-0005-0000-0000-000099000000}"/>
    <cellStyle name="Normal 11 3 4 2 2 2" xfId="156" xr:uid="{00000000-0005-0000-0000-00009A000000}"/>
    <cellStyle name="Normal 11 3 4 2 2 2 2" xfId="157" xr:uid="{00000000-0005-0000-0000-00009B000000}"/>
    <cellStyle name="Normal 11 3 4 2 2 2 2 2" xfId="158" xr:uid="{00000000-0005-0000-0000-00009C000000}"/>
    <cellStyle name="Normal 11 3 4 2 2 2 3" xfId="159" xr:uid="{00000000-0005-0000-0000-00009D000000}"/>
    <cellStyle name="Normal 11 3 4 2 2 3" xfId="160" xr:uid="{00000000-0005-0000-0000-00009E000000}"/>
    <cellStyle name="Normal 11 3 4 2 2 3 2" xfId="161" xr:uid="{00000000-0005-0000-0000-00009F000000}"/>
    <cellStyle name="Normal 11 3 4 2 2 4" xfId="162" xr:uid="{00000000-0005-0000-0000-0000A0000000}"/>
    <cellStyle name="Normal 11 3 4 2 3" xfId="163" xr:uid="{00000000-0005-0000-0000-0000A1000000}"/>
    <cellStyle name="Normal 11 3 4 2 3 2" xfId="164" xr:uid="{00000000-0005-0000-0000-0000A2000000}"/>
    <cellStyle name="Normal 11 3 4 2 3 2 2" xfId="165" xr:uid="{00000000-0005-0000-0000-0000A3000000}"/>
    <cellStyle name="Normal 11 3 4 2 3 3" xfId="166" xr:uid="{00000000-0005-0000-0000-0000A4000000}"/>
    <cellStyle name="Normal 11 3 4 2 4" xfId="167" xr:uid="{00000000-0005-0000-0000-0000A5000000}"/>
    <cellStyle name="Normal 11 3 4 2 4 2" xfId="168" xr:uid="{00000000-0005-0000-0000-0000A6000000}"/>
    <cellStyle name="Normal 11 3 4 2 5" xfId="169" xr:uid="{00000000-0005-0000-0000-0000A7000000}"/>
    <cellStyle name="Normal 11 3 4 3" xfId="170" xr:uid="{00000000-0005-0000-0000-0000A8000000}"/>
    <cellStyle name="Normal 11 3 4 3 2" xfId="171" xr:uid="{00000000-0005-0000-0000-0000A9000000}"/>
    <cellStyle name="Normal 11 3 4 3 2 2" xfId="172" xr:uid="{00000000-0005-0000-0000-0000AA000000}"/>
    <cellStyle name="Normal 11 3 4 3 2 2 2" xfId="173" xr:uid="{00000000-0005-0000-0000-0000AB000000}"/>
    <cellStyle name="Normal 11 3 4 3 2 3" xfId="174" xr:uid="{00000000-0005-0000-0000-0000AC000000}"/>
    <cellStyle name="Normal 11 3 4 3 3" xfId="175" xr:uid="{00000000-0005-0000-0000-0000AD000000}"/>
    <cellStyle name="Normal 11 3 4 3 3 2" xfId="176" xr:uid="{00000000-0005-0000-0000-0000AE000000}"/>
    <cellStyle name="Normal 11 3 4 3 4" xfId="177" xr:uid="{00000000-0005-0000-0000-0000AF000000}"/>
    <cellStyle name="Normal 11 3 4 4" xfId="178" xr:uid="{00000000-0005-0000-0000-0000B0000000}"/>
    <cellStyle name="Normal 11 3 4 4 2" xfId="179" xr:uid="{00000000-0005-0000-0000-0000B1000000}"/>
    <cellStyle name="Normal 11 3 4 4 2 2" xfId="180" xr:uid="{00000000-0005-0000-0000-0000B2000000}"/>
    <cellStyle name="Normal 11 3 4 4 3" xfId="181" xr:uid="{00000000-0005-0000-0000-0000B3000000}"/>
    <cellStyle name="Normal 11 3 4 5" xfId="182" xr:uid="{00000000-0005-0000-0000-0000B4000000}"/>
    <cellStyle name="Normal 11 3 4 5 2" xfId="183" xr:uid="{00000000-0005-0000-0000-0000B5000000}"/>
    <cellStyle name="Normal 11 3 4 6" xfId="184" xr:uid="{00000000-0005-0000-0000-0000B6000000}"/>
    <cellStyle name="Normal 11 3 5" xfId="185" xr:uid="{00000000-0005-0000-0000-0000B7000000}"/>
    <cellStyle name="Normal 11 3 5 2" xfId="186" xr:uid="{00000000-0005-0000-0000-0000B8000000}"/>
    <cellStyle name="Normal 11 3 5 2 2" xfId="187" xr:uid="{00000000-0005-0000-0000-0000B9000000}"/>
    <cellStyle name="Normal 11 3 5 2 2 2" xfId="188" xr:uid="{00000000-0005-0000-0000-0000BA000000}"/>
    <cellStyle name="Normal 11 3 5 2 2 2 2" xfId="189" xr:uid="{00000000-0005-0000-0000-0000BB000000}"/>
    <cellStyle name="Normal 11 3 5 2 2 3" xfId="190" xr:uid="{00000000-0005-0000-0000-0000BC000000}"/>
    <cellStyle name="Normal 11 3 5 2 3" xfId="191" xr:uid="{00000000-0005-0000-0000-0000BD000000}"/>
    <cellStyle name="Normal 11 3 5 2 3 2" xfId="192" xr:uid="{00000000-0005-0000-0000-0000BE000000}"/>
    <cellStyle name="Normal 11 3 5 2 4" xfId="193" xr:uid="{00000000-0005-0000-0000-0000BF000000}"/>
    <cellStyle name="Normal 11 3 5 3" xfId="194" xr:uid="{00000000-0005-0000-0000-0000C0000000}"/>
    <cellStyle name="Normal 11 3 5 3 2" xfId="195" xr:uid="{00000000-0005-0000-0000-0000C1000000}"/>
    <cellStyle name="Normal 11 3 5 3 2 2" xfId="196" xr:uid="{00000000-0005-0000-0000-0000C2000000}"/>
    <cellStyle name="Normal 11 3 5 3 3" xfId="197" xr:uid="{00000000-0005-0000-0000-0000C3000000}"/>
    <cellStyle name="Normal 11 3 5 4" xfId="198" xr:uid="{00000000-0005-0000-0000-0000C4000000}"/>
    <cellStyle name="Normal 11 3 5 4 2" xfId="199" xr:uid="{00000000-0005-0000-0000-0000C5000000}"/>
    <cellStyle name="Normal 11 3 5 5" xfId="200" xr:uid="{00000000-0005-0000-0000-0000C6000000}"/>
    <cellStyle name="Normal 11 3 6" xfId="201" xr:uid="{00000000-0005-0000-0000-0000C7000000}"/>
    <cellStyle name="Normal 11 3 6 2" xfId="202" xr:uid="{00000000-0005-0000-0000-0000C8000000}"/>
    <cellStyle name="Normal 11 3 6 2 2" xfId="203" xr:uid="{00000000-0005-0000-0000-0000C9000000}"/>
    <cellStyle name="Normal 11 3 6 2 2 2" xfId="204" xr:uid="{00000000-0005-0000-0000-0000CA000000}"/>
    <cellStyle name="Normal 11 3 6 2 3" xfId="205" xr:uid="{00000000-0005-0000-0000-0000CB000000}"/>
    <cellStyle name="Normal 11 3 6 3" xfId="206" xr:uid="{00000000-0005-0000-0000-0000CC000000}"/>
    <cellStyle name="Normal 11 3 6 3 2" xfId="207" xr:uid="{00000000-0005-0000-0000-0000CD000000}"/>
    <cellStyle name="Normal 11 3 6 4" xfId="208" xr:uid="{00000000-0005-0000-0000-0000CE000000}"/>
    <cellStyle name="Normal 11 3 7" xfId="209" xr:uid="{00000000-0005-0000-0000-0000CF000000}"/>
    <cellStyle name="Normal 11 3 7 2" xfId="210" xr:uid="{00000000-0005-0000-0000-0000D0000000}"/>
    <cellStyle name="Normal 11 3 7 2 2" xfId="211" xr:uid="{00000000-0005-0000-0000-0000D1000000}"/>
    <cellStyle name="Normal 11 3 7 3" xfId="212" xr:uid="{00000000-0005-0000-0000-0000D2000000}"/>
    <cellStyle name="Normal 11 3 8" xfId="213" xr:uid="{00000000-0005-0000-0000-0000D3000000}"/>
    <cellStyle name="Normal 11 3 9" xfId="214" xr:uid="{00000000-0005-0000-0000-0000D4000000}"/>
    <cellStyle name="Normal 11 3 9 2" xfId="215" xr:uid="{00000000-0005-0000-0000-0000D5000000}"/>
    <cellStyle name="Normal 11 4" xfId="216" xr:uid="{00000000-0005-0000-0000-0000D6000000}"/>
    <cellStyle name="Normal 11 4 2" xfId="217" xr:uid="{00000000-0005-0000-0000-0000D7000000}"/>
    <cellStyle name="Normal 11 4 2 2" xfId="218" xr:uid="{00000000-0005-0000-0000-0000D8000000}"/>
    <cellStyle name="Normal 11 4 2 2 2" xfId="219" xr:uid="{00000000-0005-0000-0000-0000D9000000}"/>
    <cellStyle name="Normal 11 4 2 2 2 2" xfId="220" xr:uid="{00000000-0005-0000-0000-0000DA000000}"/>
    <cellStyle name="Normal 11 4 2 2 2 2 2" xfId="221" xr:uid="{00000000-0005-0000-0000-0000DB000000}"/>
    <cellStyle name="Normal 11 4 2 2 2 2 2 2" xfId="222" xr:uid="{00000000-0005-0000-0000-0000DC000000}"/>
    <cellStyle name="Normal 11 4 2 2 2 2 3" xfId="223" xr:uid="{00000000-0005-0000-0000-0000DD000000}"/>
    <cellStyle name="Normal 11 4 2 2 2 3" xfId="224" xr:uid="{00000000-0005-0000-0000-0000DE000000}"/>
    <cellStyle name="Normal 11 4 2 2 2 3 2" xfId="225" xr:uid="{00000000-0005-0000-0000-0000DF000000}"/>
    <cellStyle name="Normal 11 4 2 2 2 4" xfId="226" xr:uid="{00000000-0005-0000-0000-0000E0000000}"/>
    <cellStyle name="Normal 11 4 2 2 3" xfId="227" xr:uid="{00000000-0005-0000-0000-0000E1000000}"/>
    <cellStyle name="Normal 11 4 2 2 3 2" xfId="228" xr:uid="{00000000-0005-0000-0000-0000E2000000}"/>
    <cellStyle name="Normal 11 4 2 2 3 2 2" xfId="229" xr:uid="{00000000-0005-0000-0000-0000E3000000}"/>
    <cellStyle name="Normal 11 4 2 2 3 3" xfId="230" xr:uid="{00000000-0005-0000-0000-0000E4000000}"/>
    <cellStyle name="Normal 11 4 2 2 4" xfId="231" xr:uid="{00000000-0005-0000-0000-0000E5000000}"/>
    <cellStyle name="Normal 11 4 2 2 4 2" xfId="232" xr:uid="{00000000-0005-0000-0000-0000E6000000}"/>
    <cellStyle name="Normal 11 4 2 2 5" xfId="233" xr:uid="{00000000-0005-0000-0000-0000E7000000}"/>
    <cellStyle name="Normal 11 4 2 3" xfId="234" xr:uid="{00000000-0005-0000-0000-0000E8000000}"/>
    <cellStyle name="Normal 11 4 2 3 2" xfId="235" xr:uid="{00000000-0005-0000-0000-0000E9000000}"/>
    <cellStyle name="Normal 11 4 2 3 2 2" xfId="236" xr:uid="{00000000-0005-0000-0000-0000EA000000}"/>
    <cellStyle name="Normal 11 4 2 3 2 2 2" xfId="237" xr:uid="{00000000-0005-0000-0000-0000EB000000}"/>
    <cellStyle name="Normal 11 4 2 3 2 3" xfId="238" xr:uid="{00000000-0005-0000-0000-0000EC000000}"/>
    <cellStyle name="Normal 11 4 2 3 3" xfId="239" xr:uid="{00000000-0005-0000-0000-0000ED000000}"/>
    <cellStyle name="Normal 11 4 2 3 3 2" xfId="240" xr:uid="{00000000-0005-0000-0000-0000EE000000}"/>
    <cellStyle name="Normal 11 4 2 3 4" xfId="241" xr:uid="{00000000-0005-0000-0000-0000EF000000}"/>
    <cellStyle name="Normal 11 4 2 4" xfId="242" xr:uid="{00000000-0005-0000-0000-0000F0000000}"/>
    <cellStyle name="Normal 11 4 2 4 2" xfId="243" xr:uid="{00000000-0005-0000-0000-0000F1000000}"/>
    <cellStyle name="Normal 11 4 2 4 2 2" xfId="244" xr:uid="{00000000-0005-0000-0000-0000F2000000}"/>
    <cellStyle name="Normal 11 4 2 4 3" xfId="245" xr:uid="{00000000-0005-0000-0000-0000F3000000}"/>
    <cellStyle name="Normal 11 4 2 5" xfId="246" xr:uid="{00000000-0005-0000-0000-0000F4000000}"/>
    <cellStyle name="Normal 11 4 2 5 2" xfId="247" xr:uid="{00000000-0005-0000-0000-0000F5000000}"/>
    <cellStyle name="Normal 11 4 2 6" xfId="248" xr:uid="{00000000-0005-0000-0000-0000F6000000}"/>
    <cellStyle name="Normal 11 4 3" xfId="249" xr:uid="{00000000-0005-0000-0000-0000F7000000}"/>
    <cellStyle name="Normal 11 4 3 2" xfId="250" xr:uid="{00000000-0005-0000-0000-0000F8000000}"/>
    <cellStyle name="Normal 11 4 3 2 2" xfId="251" xr:uid="{00000000-0005-0000-0000-0000F9000000}"/>
    <cellStyle name="Normal 11 4 3 2 2 2" xfId="252" xr:uid="{00000000-0005-0000-0000-0000FA000000}"/>
    <cellStyle name="Normal 11 4 3 2 2 2 2" xfId="253" xr:uid="{00000000-0005-0000-0000-0000FB000000}"/>
    <cellStyle name="Normal 11 4 3 2 2 3" xfId="254" xr:uid="{00000000-0005-0000-0000-0000FC000000}"/>
    <cellStyle name="Normal 11 4 3 2 3" xfId="255" xr:uid="{00000000-0005-0000-0000-0000FD000000}"/>
    <cellStyle name="Normal 11 4 3 2 3 2" xfId="256" xr:uid="{00000000-0005-0000-0000-0000FE000000}"/>
    <cellStyle name="Normal 11 4 3 2 4" xfId="257" xr:uid="{00000000-0005-0000-0000-0000FF000000}"/>
    <cellStyle name="Normal 11 4 3 3" xfId="258" xr:uid="{00000000-0005-0000-0000-000000010000}"/>
    <cellStyle name="Normal 11 4 3 3 2" xfId="259" xr:uid="{00000000-0005-0000-0000-000001010000}"/>
    <cellStyle name="Normal 11 4 3 3 2 2" xfId="260" xr:uid="{00000000-0005-0000-0000-000002010000}"/>
    <cellStyle name="Normal 11 4 3 3 3" xfId="261" xr:uid="{00000000-0005-0000-0000-000003010000}"/>
    <cellStyle name="Normal 11 4 3 4" xfId="262" xr:uid="{00000000-0005-0000-0000-000004010000}"/>
    <cellStyle name="Normal 11 4 3 4 2" xfId="263" xr:uid="{00000000-0005-0000-0000-000005010000}"/>
    <cellStyle name="Normal 11 4 3 5" xfId="264" xr:uid="{00000000-0005-0000-0000-000006010000}"/>
    <cellStyle name="Normal 11 4 4" xfId="265" xr:uid="{00000000-0005-0000-0000-000007010000}"/>
    <cellStyle name="Normal 11 4 4 2" xfId="266" xr:uid="{00000000-0005-0000-0000-000008010000}"/>
    <cellStyle name="Normal 11 4 4 2 2" xfId="267" xr:uid="{00000000-0005-0000-0000-000009010000}"/>
    <cellStyle name="Normal 11 4 4 2 2 2" xfId="268" xr:uid="{00000000-0005-0000-0000-00000A010000}"/>
    <cellStyle name="Normal 11 4 4 2 3" xfId="269" xr:uid="{00000000-0005-0000-0000-00000B010000}"/>
    <cellStyle name="Normal 11 4 4 3" xfId="270" xr:uid="{00000000-0005-0000-0000-00000C010000}"/>
    <cellStyle name="Normal 11 4 4 3 2" xfId="271" xr:uid="{00000000-0005-0000-0000-00000D010000}"/>
    <cellStyle name="Normal 11 4 4 4" xfId="272" xr:uid="{00000000-0005-0000-0000-00000E010000}"/>
    <cellStyle name="Normal 11 4 5" xfId="273" xr:uid="{00000000-0005-0000-0000-00000F010000}"/>
    <cellStyle name="Normal 11 4 5 2" xfId="274" xr:uid="{00000000-0005-0000-0000-000010010000}"/>
    <cellStyle name="Normal 11 4 5 2 2" xfId="275" xr:uid="{00000000-0005-0000-0000-000011010000}"/>
    <cellStyle name="Normal 11 4 5 3" xfId="276" xr:uid="{00000000-0005-0000-0000-000012010000}"/>
    <cellStyle name="Normal 11 4 6" xfId="277" xr:uid="{00000000-0005-0000-0000-000013010000}"/>
    <cellStyle name="Normal 11 4 6 2" xfId="278" xr:uid="{00000000-0005-0000-0000-000014010000}"/>
    <cellStyle name="Normal 11 4 7" xfId="279" xr:uid="{00000000-0005-0000-0000-000015010000}"/>
    <cellStyle name="Normal 11 5" xfId="280" xr:uid="{00000000-0005-0000-0000-000016010000}"/>
    <cellStyle name="Normal 11 5 2" xfId="281" xr:uid="{00000000-0005-0000-0000-000017010000}"/>
    <cellStyle name="Normal 11 5 2 2" xfId="282" xr:uid="{00000000-0005-0000-0000-000018010000}"/>
    <cellStyle name="Normal 11 5 2 2 2" xfId="283" xr:uid="{00000000-0005-0000-0000-000019010000}"/>
    <cellStyle name="Normal 11 5 2 2 2 2" xfId="284" xr:uid="{00000000-0005-0000-0000-00001A010000}"/>
    <cellStyle name="Normal 11 5 2 2 2 2 2" xfId="285" xr:uid="{00000000-0005-0000-0000-00001B010000}"/>
    <cellStyle name="Normal 11 5 2 2 2 3" xfId="286" xr:uid="{00000000-0005-0000-0000-00001C010000}"/>
    <cellStyle name="Normal 11 5 2 2 3" xfId="287" xr:uid="{00000000-0005-0000-0000-00001D010000}"/>
    <cellStyle name="Normal 11 5 2 2 3 2" xfId="288" xr:uid="{00000000-0005-0000-0000-00001E010000}"/>
    <cellStyle name="Normal 11 5 2 2 4" xfId="289" xr:uid="{00000000-0005-0000-0000-00001F010000}"/>
    <cellStyle name="Normal 11 5 2 3" xfId="290" xr:uid="{00000000-0005-0000-0000-000020010000}"/>
    <cellStyle name="Normal 11 5 2 3 2" xfId="291" xr:uid="{00000000-0005-0000-0000-000021010000}"/>
    <cellStyle name="Normal 11 5 2 3 2 2" xfId="292" xr:uid="{00000000-0005-0000-0000-000022010000}"/>
    <cellStyle name="Normal 11 5 2 3 3" xfId="293" xr:uid="{00000000-0005-0000-0000-000023010000}"/>
    <cellStyle name="Normal 11 5 2 4" xfId="294" xr:uid="{00000000-0005-0000-0000-000024010000}"/>
    <cellStyle name="Normal 11 5 2 4 2" xfId="295" xr:uid="{00000000-0005-0000-0000-000025010000}"/>
    <cellStyle name="Normal 11 5 2 5" xfId="296" xr:uid="{00000000-0005-0000-0000-000026010000}"/>
    <cellStyle name="Normal 11 5 3" xfId="297" xr:uid="{00000000-0005-0000-0000-000027010000}"/>
    <cellStyle name="Normal 11 5 3 2" xfId="298" xr:uid="{00000000-0005-0000-0000-000028010000}"/>
    <cellStyle name="Normal 11 5 3 2 2" xfId="299" xr:uid="{00000000-0005-0000-0000-000029010000}"/>
    <cellStyle name="Normal 11 5 3 2 2 2" xfId="300" xr:uid="{00000000-0005-0000-0000-00002A010000}"/>
    <cellStyle name="Normal 11 5 3 2 3" xfId="301" xr:uid="{00000000-0005-0000-0000-00002B010000}"/>
    <cellStyle name="Normal 11 5 3 3" xfId="302" xr:uid="{00000000-0005-0000-0000-00002C010000}"/>
    <cellStyle name="Normal 11 5 3 3 2" xfId="303" xr:uid="{00000000-0005-0000-0000-00002D010000}"/>
    <cellStyle name="Normal 11 5 3 4" xfId="304" xr:uid="{00000000-0005-0000-0000-00002E010000}"/>
    <cellStyle name="Normal 11 5 4" xfId="305" xr:uid="{00000000-0005-0000-0000-00002F010000}"/>
    <cellStyle name="Normal 11 5 4 2" xfId="306" xr:uid="{00000000-0005-0000-0000-000030010000}"/>
    <cellStyle name="Normal 11 5 4 2 2" xfId="307" xr:uid="{00000000-0005-0000-0000-000031010000}"/>
    <cellStyle name="Normal 11 5 4 3" xfId="308" xr:uid="{00000000-0005-0000-0000-000032010000}"/>
    <cellStyle name="Normal 11 5 5" xfId="309" xr:uid="{00000000-0005-0000-0000-000033010000}"/>
    <cellStyle name="Normal 11 5 5 2" xfId="310" xr:uid="{00000000-0005-0000-0000-000034010000}"/>
    <cellStyle name="Normal 11 5 6" xfId="311" xr:uid="{00000000-0005-0000-0000-000035010000}"/>
    <cellStyle name="Normal 11 6" xfId="312" xr:uid="{00000000-0005-0000-0000-000036010000}"/>
    <cellStyle name="Normal 11 6 2" xfId="313" xr:uid="{00000000-0005-0000-0000-000037010000}"/>
    <cellStyle name="Normal 11 6 2 2" xfId="314" xr:uid="{00000000-0005-0000-0000-000038010000}"/>
    <cellStyle name="Normal 11 6 2 2 2" xfId="315" xr:uid="{00000000-0005-0000-0000-000039010000}"/>
    <cellStyle name="Normal 11 6 2 2 2 2" xfId="316" xr:uid="{00000000-0005-0000-0000-00003A010000}"/>
    <cellStyle name="Normal 11 6 2 2 2 2 2" xfId="317" xr:uid="{00000000-0005-0000-0000-00003B010000}"/>
    <cellStyle name="Normal 11 6 2 2 2 3" xfId="318" xr:uid="{00000000-0005-0000-0000-00003C010000}"/>
    <cellStyle name="Normal 11 6 2 2 3" xfId="319" xr:uid="{00000000-0005-0000-0000-00003D010000}"/>
    <cellStyle name="Normal 11 6 2 2 3 2" xfId="320" xr:uid="{00000000-0005-0000-0000-00003E010000}"/>
    <cellStyle name="Normal 11 6 2 2 4" xfId="321" xr:uid="{00000000-0005-0000-0000-00003F010000}"/>
    <cellStyle name="Normal 11 6 2 3" xfId="322" xr:uid="{00000000-0005-0000-0000-000040010000}"/>
    <cellStyle name="Normal 11 6 2 3 2" xfId="323" xr:uid="{00000000-0005-0000-0000-000041010000}"/>
    <cellStyle name="Normal 11 6 2 3 2 2" xfId="324" xr:uid="{00000000-0005-0000-0000-000042010000}"/>
    <cellStyle name="Normal 11 6 2 3 3" xfId="325" xr:uid="{00000000-0005-0000-0000-000043010000}"/>
    <cellStyle name="Normal 11 6 2 4" xfId="326" xr:uid="{00000000-0005-0000-0000-000044010000}"/>
    <cellStyle name="Normal 11 6 2 4 2" xfId="327" xr:uid="{00000000-0005-0000-0000-000045010000}"/>
    <cellStyle name="Normal 11 6 2 5" xfId="328" xr:uid="{00000000-0005-0000-0000-000046010000}"/>
    <cellStyle name="Normal 11 6 3" xfId="329" xr:uid="{00000000-0005-0000-0000-000047010000}"/>
    <cellStyle name="Normal 11 6 3 2" xfId="330" xr:uid="{00000000-0005-0000-0000-000048010000}"/>
    <cellStyle name="Normal 11 6 3 2 2" xfId="331" xr:uid="{00000000-0005-0000-0000-000049010000}"/>
    <cellStyle name="Normal 11 6 3 2 2 2" xfId="332" xr:uid="{00000000-0005-0000-0000-00004A010000}"/>
    <cellStyle name="Normal 11 6 3 2 3" xfId="333" xr:uid="{00000000-0005-0000-0000-00004B010000}"/>
    <cellStyle name="Normal 11 6 3 3" xfId="334" xr:uid="{00000000-0005-0000-0000-00004C010000}"/>
    <cellStyle name="Normal 11 6 3 3 2" xfId="335" xr:uid="{00000000-0005-0000-0000-00004D010000}"/>
    <cellStyle name="Normal 11 6 3 4" xfId="336" xr:uid="{00000000-0005-0000-0000-00004E010000}"/>
    <cellStyle name="Normal 11 6 4" xfId="337" xr:uid="{00000000-0005-0000-0000-00004F010000}"/>
    <cellStyle name="Normal 11 6 4 2" xfId="338" xr:uid="{00000000-0005-0000-0000-000050010000}"/>
    <cellStyle name="Normal 11 6 4 2 2" xfId="339" xr:uid="{00000000-0005-0000-0000-000051010000}"/>
    <cellStyle name="Normal 11 6 4 3" xfId="340" xr:uid="{00000000-0005-0000-0000-000052010000}"/>
    <cellStyle name="Normal 11 6 5" xfId="341" xr:uid="{00000000-0005-0000-0000-000053010000}"/>
    <cellStyle name="Normal 11 6 5 2" xfId="342" xr:uid="{00000000-0005-0000-0000-000054010000}"/>
    <cellStyle name="Normal 11 6 6" xfId="343" xr:uid="{00000000-0005-0000-0000-000055010000}"/>
    <cellStyle name="Normal 11 7" xfId="344" xr:uid="{00000000-0005-0000-0000-000056010000}"/>
    <cellStyle name="Normal 11 7 2" xfId="345" xr:uid="{00000000-0005-0000-0000-000057010000}"/>
    <cellStyle name="Normal 11 7 2 2" xfId="346" xr:uid="{00000000-0005-0000-0000-000058010000}"/>
    <cellStyle name="Normal 11 7 2 2 2" xfId="347" xr:uid="{00000000-0005-0000-0000-000059010000}"/>
    <cellStyle name="Normal 11 7 2 2 2 2" xfId="348" xr:uid="{00000000-0005-0000-0000-00005A010000}"/>
    <cellStyle name="Normal 11 7 2 2 3" xfId="349" xr:uid="{00000000-0005-0000-0000-00005B010000}"/>
    <cellStyle name="Normal 11 7 2 3" xfId="350" xr:uid="{00000000-0005-0000-0000-00005C010000}"/>
    <cellStyle name="Normal 11 7 2 3 2" xfId="351" xr:uid="{00000000-0005-0000-0000-00005D010000}"/>
    <cellStyle name="Normal 11 7 2 4" xfId="352" xr:uid="{00000000-0005-0000-0000-00005E010000}"/>
    <cellStyle name="Normal 11 7 3" xfId="353" xr:uid="{00000000-0005-0000-0000-00005F010000}"/>
    <cellStyle name="Normal 11 7 3 2" xfId="354" xr:uid="{00000000-0005-0000-0000-000060010000}"/>
    <cellStyle name="Normal 11 7 3 2 2" xfId="355" xr:uid="{00000000-0005-0000-0000-000061010000}"/>
    <cellStyle name="Normal 11 7 3 3" xfId="356" xr:uid="{00000000-0005-0000-0000-000062010000}"/>
    <cellStyle name="Normal 11 7 4" xfId="357" xr:uid="{00000000-0005-0000-0000-000063010000}"/>
    <cellStyle name="Normal 11 7 4 2" xfId="358" xr:uid="{00000000-0005-0000-0000-000064010000}"/>
    <cellStyle name="Normal 11 7 5" xfId="359" xr:uid="{00000000-0005-0000-0000-000065010000}"/>
    <cellStyle name="Normal 11 8" xfId="360" xr:uid="{00000000-0005-0000-0000-000066010000}"/>
    <cellStyle name="Normal 11 8 2" xfId="361" xr:uid="{00000000-0005-0000-0000-000067010000}"/>
    <cellStyle name="Normal 11 8 2 2" xfId="362" xr:uid="{00000000-0005-0000-0000-000068010000}"/>
    <cellStyle name="Normal 11 8 2 2 2" xfId="363" xr:uid="{00000000-0005-0000-0000-000069010000}"/>
    <cellStyle name="Normal 11 8 2 3" xfId="364" xr:uid="{00000000-0005-0000-0000-00006A010000}"/>
    <cellStyle name="Normal 11 8 3" xfId="365" xr:uid="{00000000-0005-0000-0000-00006B010000}"/>
    <cellStyle name="Normal 11 8 3 2" xfId="366" xr:uid="{00000000-0005-0000-0000-00006C010000}"/>
    <cellStyle name="Normal 11 8 4" xfId="367" xr:uid="{00000000-0005-0000-0000-00006D010000}"/>
    <cellStyle name="Normal 11 9" xfId="368" xr:uid="{00000000-0005-0000-0000-00006E010000}"/>
    <cellStyle name="Normal 11 9 2" xfId="369" xr:uid="{00000000-0005-0000-0000-00006F010000}"/>
    <cellStyle name="Normal 11 9 2 2" xfId="370" xr:uid="{00000000-0005-0000-0000-000070010000}"/>
    <cellStyle name="Normal 11 9 3" xfId="371" xr:uid="{00000000-0005-0000-0000-000071010000}"/>
    <cellStyle name="Normal 12" xfId="372" xr:uid="{00000000-0005-0000-0000-000072010000}"/>
    <cellStyle name="Normal 12 2" xfId="373" xr:uid="{00000000-0005-0000-0000-000073010000}"/>
    <cellStyle name="Normal 12 3" xfId="374" xr:uid="{00000000-0005-0000-0000-000074010000}"/>
    <cellStyle name="Normal 12 4" xfId="375" xr:uid="{00000000-0005-0000-0000-000075010000}"/>
    <cellStyle name="Normal 13" xfId="376" xr:uid="{00000000-0005-0000-0000-000076010000}"/>
    <cellStyle name="Normal 13 10" xfId="377" xr:uid="{00000000-0005-0000-0000-000077010000}"/>
    <cellStyle name="Normal 13 10 2" xfId="378" xr:uid="{00000000-0005-0000-0000-000078010000}"/>
    <cellStyle name="Normal 13 11" xfId="379" xr:uid="{00000000-0005-0000-0000-000079010000}"/>
    <cellStyle name="Normal 13 2" xfId="380" xr:uid="{00000000-0005-0000-0000-00007A010000}"/>
    <cellStyle name="Normal 13 2 10" xfId="381" xr:uid="{00000000-0005-0000-0000-00007B010000}"/>
    <cellStyle name="Normal 13 2 2" xfId="382" xr:uid="{00000000-0005-0000-0000-00007C010000}"/>
    <cellStyle name="Normal 13 2 2 2" xfId="383" xr:uid="{00000000-0005-0000-0000-00007D010000}"/>
    <cellStyle name="Normal 13 2 2 2 2" xfId="384" xr:uid="{00000000-0005-0000-0000-00007E010000}"/>
    <cellStyle name="Normal 13 2 2 2 2 2" xfId="385" xr:uid="{00000000-0005-0000-0000-00007F010000}"/>
    <cellStyle name="Normal 13 2 2 2 2 2 2" xfId="386" xr:uid="{00000000-0005-0000-0000-000080010000}"/>
    <cellStyle name="Normal 13 2 2 2 2 2 2 2" xfId="387" xr:uid="{00000000-0005-0000-0000-000081010000}"/>
    <cellStyle name="Normal 13 2 2 2 2 2 2 2 2" xfId="388" xr:uid="{00000000-0005-0000-0000-000082010000}"/>
    <cellStyle name="Normal 13 2 2 2 2 2 2 3" xfId="389" xr:uid="{00000000-0005-0000-0000-000083010000}"/>
    <cellStyle name="Normal 13 2 2 2 2 2 3" xfId="390" xr:uid="{00000000-0005-0000-0000-000084010000}"/>
    <cellStyle name="Normal 13 2 2 2 2 2 3 2" xfId="391" xr:uid="{00000000-0005-0000-0000-000085010000}"/>
    <cellStyle name="Normal 13 2 2 2 2 2 4" xfId="392" xr:uid="{00000000-0005-0000-0000-000086010000}"/>
    <cellStyle name="Normal 13 2 2 2 2 3" xfId="393" xr:uid="{00000000-0005-0000-0000-000087010000}"/>
    <cellStyle name="Normal 13 2 2 2 2 3 2" xfId="394" xr:uid="{00000000-0005-0000-0000-000088010000}"/>
    <cellStyle name="Normal 13 2 2 2 2 3 2 2" xfId="395" xr:uid="{00000000-0005-0000-0000-000089010000}"/>
    <cellStyle name="Normal 13 2 2 2 2 3 3" xfId="396" xr:uid="{00000000-0005-0000-0000-00008A010000}"/>
    <cellStyle name="Normal 13 2 2 2 2 4" xfId="397" xr:uid="{00000000-0005-0000-0000-00008B010000}"/>
    <cellStyle name="Normal 13 2 2 2 2 4 2" xfId="398" xr:uid="{00000000-0005-0000-0000-00008C010000}"/>
    <cellStyle name="Normal 13 2 2 2 2 5" xfId="399" xr:uid="{00000000-0005-0000-0000-00008D010000}"/>
    <cellStyle name="Normal 13 2 2 2 3" xfId="400" xr:uid="{00000000-0005-0000-0000-00008E010000}"/>
    <cellStyle name="Normal 13 2 2 2 3 2" xfId="401" xr:uid="{00000000-0005-0000-0000-00008F010000}"/>
    <cellStyle name="Normal 13 2 2 2 3 2 2" xfId="402" xr:uid="{00000000-0005-0000-0000-000090010000}"/>
    <cellStyle name="Normal 13 2 2 2 3 2 2 2" xfId="403" xr:uid="{00000000-0005-0000-0000-000091010000}"/>
    <cellStyle name="Normal 13 2 2 2 3 2 3" xfId="404" xr:uid="{00000000-0005-0000-0000-000092010000}"/>
    <cellStyle name="Normal 13 2 2 2 3 3" xfId="405" xr:uid="{00000000-0005-0000-0000-000093010000}"/>
    <cellStyle name="Normal 13 2 2 2 3 3 2" xfId="406" xr:uid="{00000000-0005-0000-0000-000094010000}"/>
    <cellStyle name="Normal 13 2 2 2 3 4" xfId="407" xr:uid="{00000000-0005-0000-0000-000095010000}"/>
    <cellStyle name="Normal 13 2 2 2 4" xfId="408" xr:uid="{00000000-0005-0000-0000-000096010000}"/>
    <cellStyle name="Normal 13 2 2 2 4 2" xfId="409" xr:uid="{00000000-0005-0000-0000-000097010000}"/>
    <cellStyle name="Normal 13 2 2 2 4 2 2" xfId="410" xr:uid="{00000000-0005-0000-0000-000098010000}"/>
    <cellStyle name="Normal 13 2 2 2 4 3" xfId="411" xr:uid="{00000000-0005-0000-0000-000099010000}"/>
    <cellStyle name="Normal 13 2 2 2 5" xfId="412" xr:uid="{00000000-0005-0000-0000-00009A010000}"/>
    <cellStyle name="Normal 13 2 2 2 5 2" xfId="413" xr:uid="{00000000-0005-0000-0000-00009B010000}"/>
    <cellStyle name="Normal 13 2 2 2 6" xfId="414" xr:uid="{00000000-0005-0000-0000-00009C010000}"/>
    <cellStyle name="Normal 13 2 2 3" xfId="415" xr:uid="{00000000-0005-0000-0000-00009D010000}"/>
    <cellStyle name="Normal 13 2 2 3 2" xfId="416" xr:uid="{00000000-0005-0000-0000-00009E010000}"/>
    <cellStyle name="Normal 13 2 2 3 2 2" xfId="417" xr:uid="{00000000-0005-0000-0000-00009F010000}"/>
    <cellStyle name="Normal 13 2 2 3 2 2 2" xfId="418" xr:uid="{00000000-0005-0000-0000-0000A0010000}"/>
    <cellStyle name="Normal 13 2 2 3 2 2 2 2" xfId="419" xr:uid="{00000000-0005-0000-0000-0000A1010000}"/>
    <cellStyle name="Normal 13 2 2 3 2 2 3" xfId="420" xr:uid="{00000000-0005-0000-0000-0000A2010000}"/>
    <cellStyle name="Normal 13 2 2 3 2 3" xfId="421" xr:uid="{00000000-0005-0000-0000-0000A3010000}"/>
    <cellStyle name="Normal 13 2 2 3 2 3 2" xfId="422" xr:uid="{00000000-0005-0000-0000-0000A4010000}"/>
    <cellStyle name="Normal 13 2 2 3 2 4" xfId="423" xr:uid="{00000000-0005-0000-0000-0000A5010000}"/>
    <cellStyle name="Normal 13 2 2 3 3" xfId="424" xr:uid="{00000000-0005-0000-0000-0000A6010000}"/>
    <cellStyle name="Normal 13 2 2 3 3 2" xfId="425" xr:uid="{00000000-0005-0000-0000-0000A7010000}"/>
    <cellStyle name="Normal 13 2 2 3 3 2 2" xfId="426" xr:uid="{00000000-0005-0000-0000-0000A8010000}"/>
    <cellStyle name="Normal 13 2 2 3 3 3" xfId="427" xr:uid="{00000000-0005-0000-0000-0000A9010000}"/>
    <cellStyle name="Normal 13 2 2 3 4" xfId="428" xr:uid="{00000000-0005-0000-0000-0000AA010000}"/>
    <cellStyle name="Normal 13 2 2 3 4 2" xfId="429" xr:uid="{00000000-0005-0000-0000-0000AB010000}"/>
    <cellStyle name="Normal 13 2 2 3 5" xfId="430" xr:uid="{00000000-0005-0000-0000-0000AC010000}"/>
    <cellStyle name="Normal 13 2 2 4" xfId="431" xr:uid="{00000000-0005-0000-0000-0000AD010000}"/>
    <cellStyle name="Normal 13 2 2 4 2" xfId="432" xr:uid="{00000000-0005-0000-0000-0000AE010000}"/>
    <cellStyle name="Normal 13 2 2 4 2 2" xfId="433" xr:uid="{00000000-0005-0000-0000-0000AF010000}"/>
    <cellStyle name="Normal 13 2 2 4 2 2 2" xfId="434" xr:uid="{00000000-0005-0000-0000-0000B0010000}"/>
    <cellStyle name="Normal 13 2 2 4 2 3" xfId="435" xr:uid="{00000000-0005-0000-0000-0000B1010000}"/>
    <cellStyle name="Normal 13 2 2 4 3" xfId="436" xr:uid="{00000000-0005-0000-0000-0000B2010000}"/>
    <cellStyle name="Normal 13 2 2 4 3 2" xfId="437" xr:uid="{00000000-0005-0000-0000-0000B3010000}"/>
    <cellStyle name="Normal 13 2 2 4 4" xfId="438" xr:uid="{00000000-0005-0000-0000-0000B4010000}"/>
    <cellStyle name="Normal 13 2 2 5" xfId="439" xr:uid="{00000000-0005-0000-0000-0000B5010000}"/>
    <cellStyle name="Normal 13 2 2 5 2" xfId="440" xr:uid="{00000000-0005-0000-0000-0000B6010000}"/>
    <cellStyle name="Normal 13 2 2 5 2 2" xfId="441" xr:uid="{00000000-0005-0000-0000-0000B7010000}"/>
    <cellStyle name="Normal 13 2 2 5 3" xfId="442" xr:uid="{00000000-0005-0000-0000-0000B8010000}"/>
    <cellStyle name="Normal 13 2 2 6" xfId="443" xr:uid="{00000000-0005-0000-0000-0000B9010000}"/>
    <cellStyle name="Normal 13 2 2 6 2" xfId="444" xr:uid="{00000000-0005-0000-0000-0000BA010000}"/>
    <cellStyle name="Normal 13 2 2 7" xfId="445" xr:uid="{00000000-0005-0000-0000-0000BB010000}"/>
    <cellStyle name="Normal 13 2 3" xfId="446" xr:uid="{00000000-0005-0000-0000-0000BC010000}"/>
    <cellStyle name="Normal 13 2 3 2" xfId="447" xr:uid="{00000000-0005-0000-0000-0000BD010000}"/>
    <cellStyle name="Normal 13 2 3 2 2" xfId="448" xr:uid="{00000000-0005-0000-0000-0000BE010000}"/>
    <cellStyle name="Normal 13 2 3 2 2 2" xfId="449" xr:uid="{00000000-0005-0000-0000-0000BF010000}"/>
    <cellStyle name="Normal 13 2 3 2 2 2 2" xfId="450" xr:uid="{00000000-0005-0000-0000-0000C0010000}"/>
    <cellStyle name="Normal 13 2 3 2 2 2 2 2" xfId="451" xr:uid="{00000000-0005-0000-0000-0000C1010000}"/>
    <cellStyle name="Normal 13 2 3 2 2 2 3" xfId="452" xr:uid="{00000000-0005-0000-0000-0000C2010000}"/>
    <cellStyle name="Normal 13 2 3 2 2 3" xfId="453" xr:uid="{00000000-0005-0000-0000-0000C3010000}"/>
    <cellStyle name="Normal 13 2 3 2 2 3 2" xfId="454" xr:uid="{00000000-0005-0000-0000-0000C4010000}"/>
    <cellStyle name="Normal 13 2 3 2 2 4" xfId="455" xr:uid="{00000000-0005-0000-0000-0000C5010000}"/>
    <cellStyle name="Normal 13 2 3 2 3" xfId="456" xr:uid="{00000000-0005-0000-0000-0000C6010000}"/>
    <cellStyle name="Normal 13 2 3 2 3 2" xfId="457" xr:uid="{00000000-0005-0000-0000-0000C7010000}"/>
    <cellStyle name="Normal 13 2 3 2 3 2 2" xfId="458" xr:uid="{00000000-0005-0000-0000-0000C8010000}"/>
    <cellStyle name="Normal 13 2 3 2 3 3" xfId="459" xr:uid="{00000000-0005-0000-0000-0000C9010000}"/>
    <cellStyle name="Normal 13 2 3 2 4" xfId="460" xr:uid="{00000000-0005-0000-0000-0000CA010000}"/>
    <cellStyle name="Normal 13 2 3 2 4 2" xfId="461" xr:uid="{00000000-0005-0000-0000-0000CB010000}"/>
    <cellStyle name="Normal 13 2 3 2 5" xfId="462" xr:uid="{00000000-0005-0000-0000-0000CC010000}"/>
    <cellStyle name="Normal 13 2 3 3" xfId="463" xr:uid="{00000000-0005-0000-0000-0000CD010000}"/>
    <cellStyle name="Normal 13 2 3 3 2" xfId="464" xr:uid="{00000000-0005-0000-0000-0000CE010000}"/>
    <cellStyle name="Normal 13 2 3 3 2 2" xfId="465" xr:uid="{00000000-0005-0000-0000-0000CF010000}"/>
    <cellStyle name="Normal 13 2 3 3 2 2 2" xfId="466" xr:uid="{00000000-0005-0000-0000-0000D0010000}"/>
    <cellStyle name="Normal 13 2 3 3 2 3" xfId="467" xr:uid="{00000000-0005-0000-0000-0000D1010000}"/>
    <cellStyle name="Normal 13 2 3 3 3" xfId="468" xr:uid="{00000000-0005-0000-0000-0000D2010000}"/>
    <cellStyle name="Normal 13 2 3 3 3 2" xfId="469" xr:uid="{00000000-0005-0000-0000-0000D3010000}"/>
    <cellStyle name="Normal 13 2 3 3 4" xfId="470" xr:uid="{00000000-0005-0000-0000-0000D4010000}"/>
    <cellStyle name="Normal 13 2 3 4" xfId="471" xr:uid="{00000000-0005-0000-0000-0000D5010000}"/>
    <cellStyle name="Normal 13 2 3 4 2" xfId="472" xr:uid="{00000000-0005-0000-0000-0000D6010000}"/>
    <cellStyle name="Normal 13 2 3 4 2 2" xfId="473" xr:uid="{00000000-0005-0000-0000-0000D7010000}"/>
    <cellStyle name="Normal 13 2 3 4 3" xfId="474" xr:uid="{00000000-0005-0000-0000-0000D8010000}"/>
    <cellStyle name="Normal 13 2 3 5" xfId="475" xr:uid="{00000000-0005-0000-0000-0000D9010000}"/>
    <cellStyle name="Normal 13 2 3 5 2" xfId="476" xr:uid="{00000000-0005-0000-0000-0000DA010000}"/>
    <cellStyle name="Normal 13 2 3 6" xfId="477" xr:uid="{00000000-0005-0000-0000-0000DB010000}"/>
    <cellStyle name="Normal 13 2 4" xfId="478" xr:uid="{00000000-0005-0000-0000-0000DC010000}"/>
    <cellStyle name="Normal 13 2 4 2" xfId="479" xr:uid="{00000000-0005-0000-0000-0000DD010000}"/>
    <cellStyle name="Normal 13 2 4 2 2" xfId="480" xr:uid="{00000000-0005-0000-0000-0000DE010000}"/>
    <cellStyle name="Normal 13 2 4 2 2 2" xfId="481" xr:uid="{00000000-0005-0000-0000-0000DF010000}"/>
    <cellStyle name="Normal 13 2 4 2 2 2 2" xfId="482" xr:uid="{00000000-0005-0000-0000-0000E0010000}"/>
    <cellStyle name="Normal 13 2 4 2 2 2 2 2" xfId="483" xr:uid="{00000000-0005-0000-0000-0000E1010000}"/>
    <cellStyle name="Normal 13 2 4 2 2 2 3" xfId="484" xr:uid="{00000000-0005-0000-0000-0000E2010000}"/>
    <cellStyle name="Normal 13 2 4 2 2 3" xfId="485" xr:uid="{00000000-0005-0000-0000-0000E3010000}"/>
    <cellStyle name="Normal 13 2 4 2 2 3 2" xfId="486" xr:uid="{00000000-0005-0000-0000-0000E4010000}"/>
    <cellStyle name="Normal 13 2 4 2 2 4" xfId="487" xr:uid="{00000000-0005-0000-0000-0000E5010000}"/>
    <cellStyle name="Normal 13 2 4 2 3" xfId="488" xr:uid="{00000000-0005-0000-0000-0000E6010000}"/>
    <cellStyle name="Normal 13 2 4 2 3 2" xfId="489" xr:uid="{00000000-0005-0000-0000-0000E7010000}"/>
    <cellStyle name="Normal 13 2 4 2 3 2 2" xfId="490" xr:uid="{00000000-0005-0000-0000-0000E8010000}"/>
    <cellStyle name="Normal 13 2 4 2 3 3" xfId="491" xr:uid="{00000000-0005-0000-0000-0000E9010000}"/>
    <cellStyle name="Normal 13 2 4 2 4" xfId="492" xr:uid="{00000000-0005-0000-0000-0000EA010000}"/>
    <cellStyle name="Normal 13 2 4 2 4 2" xfId="493" xr:uid="{00000000-0005-0000-0000-0000EB010000}"/>
    <cellStyle name="Normal 13 2 4 2 5" xfId="494" xr:uid="{00000000-0005-0000-0000-0000EC010000}"/>
    <cellStyle name="Normal 13 2 4 3" xfId="495" xr:uid="{00000000-0005-0000-0000-0000ED010000}"/>
    <cellStyle name="Normal 13 2 4 3 2" xfId="496" xr:uid="{00000000-0005-0000-0000-0000EE010000}"/>
    <cellStyle name="Normal 13 2 4 3 2 2" xfId="497" xr:uid="{00000000-0005-0000-0000-0000EF010000}"/>
    <cellStyle name="Normal 13 2 4 3 2 2 2" xfId="498" xr:uid="{00000000-0005-0000-0000-0000F0010000}"/>
    <cellStyle name="Normal 13 2 4 3 2 3" xfId="499" xr:uid="{00000000-0005-0000-0000-0000F1010000}"/>
    <cellStyle name="Normal 13 2 4 3 3" xfId="500" xr:uid="{00000000-0005-0000-0000-0000F2010000}"/>
    <cellStyle name="Normal 13 2 4 3 3 2" xfId="501" xr:uid="{00000000-0005-0000-0000-0000F3010000}"/>
    <cellStyle name="Normal 13 2 4 3 4" xfId="502" xr:uid="{00000000-0005-0000-0000-0000F4010000}"/>
    <cellStyle name="Normal 13 2 4 4" xfId="503" xr:uid="{00000000-0005-0000-0000-0000F5010000}"/>
    <cellStyle name="Normal 13 2 4 4 2" xfId="504" xr:uid="{00000000-0005-0000-0000-0000F6010000}"/>
    <cellStyle name="Normal 13 2 4 4 2 2" xfId="505" xr:uid="{00000000-0005-0000-0000-0000F7010000}"/>
    <cellStyle name="Normal 13 2 4 4 3" xfId="506" xr:uid="{00000000-0005-0000-0000-0000F8010000}"/>
    <cellStyle name="Normal 13 2 4 5" xfId="507" xr:uid="{00000000-0005-0000-0000-0000F9010000}"/>
    <cellStyle name="Normal 13 2 4 5 2" xfId="508" xr:uid="{00000000-0005-0000-0000-0000FA010000}"/>
    <cellStyle name="Normal 13 2 4 6" xfId="509" xr:uid="{00000000-0005-0000-0000-0000FB010000}"/>
    <cellStyle name="Normal 13 2 5" xfId="510" xr:uid="{00000000-0005-0000-0000-0000FC010000}"/>
    <cellStyle name="Normal 13 2 5 2" xfId="511" xr:uid="{00000000-0005-0000-0000-0000FD010000}"/>
    <cellStyle name="Normal 13 2 5 2 2" xfId="512" xr:uid="{00000000-0005-0000-0000-0000FE010000}"/>
    <cellStyle name="Normal 13 2 5 2 2 2" xfId="513" xr:uid="{00000000-0005-0000-0000-0000FF010000}"/>
    <cellStyle name="Normal 13 2 5 2 2 2 2" xfId="514" xr:uid="{00000000-0005-0000-0000-000000020000}"/>
    <cellStyle name="Normal 13 2 5 2 2 3" xfId="515" xr:uid="{00000000-0005-0000-0000-000001020000}"/>
    <cellStyle name="Normal 13 2 5 2 3" xfId="516" xr:uid="{00000000-0005-0000-0000-000002020000}"/>
    <cellStyle name="Normal 13 2 5 2 3 2" xfId="517" xr:uid="{00000000-0005-0000-0000-000003020000}"/>
    <cellStyle name="Normal 13 2 5 2 4" xfId="518" xr:uid="{00000000-0005-0000-0000-000004020000}"/>
    <cellStyle name="Normal 13 2 5 3" xfId="519" xr:uid="{00000000-0005-0000-0000-000005020000}"/>
    <cellStyle name="Normal 13 2 5 3 2" xfId="520" xr:uid="{00000000-0005-0000-0000-000006020000}"/>
    <cellStyle name="Normal 13 2 5 3 2 2" xfId="521" xr:uid="{00000000-0005-0000-0000-000007020000}"/>
    <cellStyle name="Normal 13 2 5 3 3" xfId="522" xr:uid="{00000000-0005-0000-0000-000008020000}"/>
    <cellStyle name="Normal 13 2 5 4" xfId="523" xr:uid="{00000000-0005-0000-0000-000009020000}"/>
    <cellStyle name="Normal 13 2 5 4 2" xfId="524" xr:uid="{00000000-0005-0000-0000-00000A020000}"/>
    <cellStyle name="Normal 13 2 5 5" xfId="525" xr:uid="{00000000-0005-0000-0000-00000B020000}"/>
    <cellStyle name="Normal 13 2 6" xfId="526" xr:uid="{00000000-0005-0000-0000-00000C020000}"/>
    <cellStyle name="Normal 13 2 6 2" xfId="527" xr:uid="{00000000-0005-0000-0000-00000D020000}"/>
    <cellStyle name="Normal 13 2 6 2 2" xfId="528" xr:uid="{00000000-0005-0000-0000-00000E020000}"/>
    <cellStyle name="Normal 13 2 6 2 2 2" xfId="529" xr:uid="{00000000-0005-0000-0000-00000F020000}"/>
    <cellStyle name="Normal 13 2 6 2 3" xfId="530" xr:uid="{00000000-0005-0000-0000-000010020000}"/>
    <cellStyle name="Normal 13 2 6 3" xfId="531" xr:uid="{00000000-0005-0000-0000-000011020000}"/>
    <cellStyle name="Normal 13 2 6 3 2" xfId="532" xr:uid="{00000000-0005-0000-0000-000012020000}"/>
    <cellStyle name="Normal 13 2 6 4" xfId="533" xr:uid="{00000000-0005-0000-0000-000013020000}"/>
    <cellStyle name="Normal 13 2 7" xfId="534" xr:uid="{00000000-0005-0000-0000-000014020000}"/>
    <cellStyle name="Normal 13 2 7 2" xfId="535" xr:uid="{00000000-0005-0000-0000-000015020000}"/>
    <cellStyle name="Normal 13 2 7 2 2" xfId="536" xr:uid="{00000000-0005-0000-0000-000016020000}"/>
    <cellStyle name="Normal 13 2 7 3" xfId="537" xr:uid="{00000000-0005-0000-0000-000017020000}"/>
    <cellStyle name="Normal 13 2 8" xfId="538" xr:uid="{00000000-0005-0000-0000-000018020000}"/>
    <cellStyle name="Normal 13 2 9" xfId="539" xr:uid="{00000000-0005-0000-0000-000019020000}"/>
    <cellStyle name="Normal 13 2 9 2" xfId="540" xr:uid="{00000000-0005-0000-0000-00001A020000}"/>
    <cellStyle name="Normal 13 3" xfId="541" xr:uid="{00000000-0005-0000-0000-00001B020000}"/>
    <cellStyle name="Normal 13 3 2" xfId="542" xr:uid="{00000000-0005-0000-0000-00001C020000}"/>
    <cellStyle name="Normal 13 3 2 2" xfId="543" xr:uid="{00000000-0005-0000-0000-00001D020000}"/>
    <cellStyle name="Normal 13 3 2 2 2" xfId="544" xr:uid="{00000000-0005-0000-0000-00001E020000}"/>
    <cellStyle name="Normal 13 3 2 2 2 2" xfId="545" xr:uid="{00000000-0005-0000-0000-00001F020000}"/>
    <cellStyle name="Normal 13 3 2 2 2 2 2" xfId="546" xr:uid="{00000000-0005-0000-0000-000020020000}"/>
    <cellStyle name="Normal 13 3 2 2 2 2 2 2" xfId="547" xr:uid="{00000000-0005-0000-0000-000021020000}"/>
    <cellStyle name="Normal 13 3 2 2 2 2 3" xfId="548" xr:uid="{00000000-0005-0000-0000-000022020000}"/>
    <cellStyle name="Normal 13 3 2 2 2 3" xfId="549" xr:uid="{00000000-0005-0000-0000-000023020000}"/>
    <cellStyle name="Normal 13 3 2 2 2 3 2" xfId="550" xr:uid="{00000000-0005-0000-0000-000024020000}"/>
    <cellStyle name="Normal 13 3 2 2 2 4" xfId="551" xr:uid="{00000000-0005-0000-0000-000025020000}"/>
    <cellStyle name="Normal 13 3 2 2 3" xfId="552" xr:uid="{00000000-0005-0000-0000-000026020000}"/>
    <cellStyle name="Normal 13 3 2 2 3 2" xfId="553" xr:uid="{00000000-0005-0000-0000-000027020000}"/>
    <cellStyle name="Normal 13 3 2 2 3 2 2" xfId="554" xr:uid="{00000000-0005-0000-0000-000028020000}"/>
    <cellStyle name="Normal 13 3 2 2 3 3" xfId="555" xr:uid="{00000000-0005-0000-0000-000029020000}"/>
    <cellStyle name="Normal 13 3 2 2 4" xfId="556" xr:uid="{00000000-0005-0000-0000-00002A020000}"/>
    <cellStyle name="Normal 13 3 2 2 4 2" xfId="557" xr:uid="{00000000-0005-0000-0000-00002B020000}"/>
    <cellStyle name="Normal 13 3 2 2 5" xfId="558" xr:uid="{00000000-0005-0000-0000-00002C020000}"/>
    <cellStyle name="Normal 13 3 2 3" xfId="559" xr:uid="{00000000-0005-0000-0000-00002D020000}"/>
    <cellStyle name="Normal 13 3 2 3 2" xfId="560" xr:uid="{00000000-0005-0000-0000-00002E020000}"/>
    <cellStyle name="Normal 13 3 2 3 2 2" xfId="561" xr:uid="{00000000-0005-0000-0000-00002F020000}"/>
    <cellStyle name="Normal 13 3 2 3 2 2 2" xfId="562" xr:uid="{00000000-0005-0000-0000-000030020000}"/>
    <cellStyle name="Normal 13 3 2 3 2 3" xfId="563" xr:uid="{00000000-0005-0000-0000-000031020000}"/>
    <cellStyle name="Normal 13 3 2 3 3" xfId="564" xr:uid="{00000000-0005-0000-0000-000032020000}"/>
    <cellStyle name="Normal 13 3 2 3 3 2" xfId="565" xr:uid="{00000000-0005-0000-0000-000033020000}"/>
    <cellStyle name="Normal 13 3 2 3 4" xfId="566" xr:uid="{00000000-0005-0000-0000-000034020000}"/>
    <cellStyle name="Normal 13 3 2 4" xfId="567" xr:uid="{00000000-0005-0000-0000-000035020000}"/>
    <cellStyle name="Normal 13 3 2 4 2" xfId="568" xr:uid="{00000000-0005-0000-0000-000036020000}"/>
    <cellStyle name="Normal 13 3 2 4 2 2" xfId="569" xr:uid="{00000000-0005-0000-0000-000037020000}"/>
    <cellStyle name="Normal 13 3 2 4 3" xfId="570" xr:uid="{00000000-0005-0000-0000-000038020000}"/>
    <cellStyle name="Normal 13 3 2 5" xfId="571" xr:uid="{00000000-0005-0000-0000-000039020000}"/>
    <cellStyle name="Normal 13 3 2 5 2" xfId="572" xr:uid="{00000000-0005-0000-0000-00003A020000}"/>
    <cellStyle name="Normal 13 3 2 6" xfId="573" xr:uid="{00000000-0005-0000-0000-00003B020000}"/>
    <cellStyle name="Normal 13 3 3" xfId="574" xr:uid="{00000000-0005-0000-0000-00003C020000}"/>
    <cellStyle name="Normal 13 3 3 2" xfId="575" xr:uid="{00000000-0005-0000-0000-00003D020000}"/>
    <cellStyle name="Normal 13 3 3 2 2" xfId="576" xr:uid="{00000000-0005-0000-0000-00003E020000}"/>
    <cellStyle name="Normal 13 3 3 2 2 2" xfId="577" xr:uid="{00000000-0005-0000-0000-00003F020000}"/>
    <cellStyle name="Normal 13 3 3 2 2 2 2" xfId="578" xr:uid="{00000000-0005-0000-0000-000040020000}"/>
    <cellStyle name="Normal 13 3 3 2 2 3" xfId="579" xr:uid="{00000000-0005-0000-0000-000041020000}"/>
    <cellStyle name="Normal 13 3 3 2 3" xfId="580" xr:uid="{00000000-0005-0000-0000-000042020000}"/>
    <cellStyle name="Normal 13 3 3 2 3 2" xfId="581" xr:uid="{00000000-0005-0000-0000-000043020000}"/>
    <cellStyle name="Normal 13 3 3 2 4" xfId="582" xr:uid="{00000000-0005-0000-0000-000044020000}"/>
    <cellStyle name="Normal 13 3 3 3" xfId="583" xr:uid="{00000000-0005-0000-0000-000045020000}"/>
    <cellStyle name="Normal 13 3 3 3 2" xfId="584" xr:uid="{00000000-0005-0000-0000-000046020000}"/>
    <cellStyle name="Normal 13 3 3 3 2 2" xfId="585" xr:uid="{00000000-0005-0000-0000-000047020000}"/>
    <cellStyle name="Normal 13 3 3 3 3" xfId="586" xr:uid="{00000000-0005-0000-0000-000048020000}"/>
    <cellStyle name="Normal 13 3 3 4" xfId="587" xr:uid="{00000000-0005-0000-0000-000049020000}"/>
    <cellStyle name="Normal 13 3 3 4 2" xfId="588" xr:uid="{00000000-0005-0000-0000-00004A020000}"/>
    <cellStyle name="Normal 13 3 3 5" xfId="589" xr:uid="{00000000-0005-0000-0000-00004B020000}"/>
    <cellStyle name="Normal 13 3 4" xfId="590" xr:uid="{00000000-0005-0000-0000-00004C020000}"/>
    <cellStyle name="Normal 13 3 4 2" xfId="591" xr:uid="{00000000-0005-0000-0000-00004D020000}"/>
    <cellStyle name="Normal 13 3 4 2 2" xfId="592" xr:uid="{00000000-0005-0000-0000-00004E020000}"/>
    <cellStyle name="Normal 13 3 4 2 2 2" xfId="593" xr:uid="{00000000-0005-0000-0000-00004F020000}"/>
    <cellStyle name="Normal 13 3 4 2 3" xfId="594" xr:uid="{00000000-0005-0000-0000-000050020000}"/>
    <cellStyle name="Normal 13 3 4 3" xfId="595" xr:uid="{00000000-0005-0000-0000-000051020000}"/>
    <cellStyle name="Normal 13 3 4 3 2" xfId="596" xr:uid="{00000000-0005-0000-0000-000052020000}"/>
    <cellStyle name="Normal 13 3 4 4" xfId="597" xr:uid="{00000000-0005-0000-0000-000053020000}"/>
    <cellStyle name="Normal 13 3 5" xfId="598" xr:uid="{00000000-0005-0000-0000-000054020000}"/>
    <cellStyle name="Normal 13 3 5 2" xfId="599" xr:uid="{00000000-0005-0000-0000-000055020000}"/>
    <cellStyle name="Normal 13 3 5 2 2" xfId="600" xr:uid="{00000000-0005-0000-0000-000056020000}"/>
    <cellStyle name="Normal 13 3 5 3" xfId="601" xr:uid="{00000000-0005-0000-0000-000057020000}"/>
    <cellStyle name="Normal 13 3 6" xfId="602" xr:uid="{00000000-0005-0000-0000-000058020000}"/>
    <cellStyle name="Normal 13 3 7" xfId="603" xr:uid="{00000000-0005-0000-0000-000059020000}"/>
    <cellStyle name="Normal 13 3 7 2" xfId="604" xr:uid="{00000000-0005-0000-0000-00005A020000}"/>
    <cellStyle name="Normal 13 3 8" xfId="605" xr:uid="{00000000-0005-0000-0000-00005B020000}"/>
    <cellStyle name="Normal 13 4" xfId="606" xr:uid="{00000000-0005-0000-0000-00005C020000}"/>
    <cellStyle name="Normal 13 4 2" xfId="607" xr:uid="{00000000-0005-0000-0000-00005D020000}"/>
    <cellStyle name="Normal 13 4 2 2" xfId="608" xr:uid="{00000000-0005-0000-0000-00005E020000}"/>
    <cellStyle name="Normal 13 4 2 2 2" xfId="609" xr:uid="{00000000-0005-0000-0000-00005F020000}"/>
    <cellStyle name="Normal 13 4 2 2 2 2" xfId="610" xr:uid="{00000000-0005-0000-0000-000060020000}"/>
    <cellStyle name="Normal 13 4 2 2 2 2 2" xfId="611" xr:uid="{00000000-0005-0000-0000-000061020000}"/>
    <cellStyle name="Normal 13 4 2 2 2 3" xfId="612" xr:uid="{00000000-0005-0000-0000-000062020000}"/>
    <cellStyle name="Normal 13 4 2 2 3" xfId="613" xr:uid="{00000000-0005-0000-0000-000063020000}"/>
    <cellStyle name="Normal 13 4 2 2 3 2" xfId="614" xr:uid="{00000000-0005-0000-0000-000064020000}"/>
    <cellStyle name="Normal 13 4 2 2 4" xfId="615" xr:uid="{00000000-0005-0000-0000-000065020000}"/>
    <cellStyle name="Normal 13 4 2 3" xfId="616" xr:uid="{00000000-0005-0000-0000-000066020000}"/>
    <cellStyle name="Normal 13 4 2 3 2" xfId="617" xr:uid="{00000000-0005-0000-0000-000067020000}"/>
    <cellStyle name="Normal 13 4 2 3 2 2" xfId="618" xr:uid="{00000000-0005-0000-0000-000068020000}"/>
    <cellStyle name="Normal 13 4 2 3 3" xfId="619" xr:uid="{00000000-0005-0000-0000-000069020000}"/>
    <cellStyle name="Normal 13 4 2 4" xfId="620" xr:uid="{00000000-0005-0000-0000-00006A020000}"/>
    <cellStyle name="Normal 13 4 2 4 2" xfId="621" xr:uid="{00000000-0005-0000-0000-00006B020000}"/>
    <cellStyle name="Normal 13 4 2 5" xfId="622" xr:uid="{00000000-0005-0000-0000-00006C020000}"/>
    <cellStyle name="Normal 13 4 3" xfId="623" xr:uid="{00000000-0005-0000-0000-00006D020000}"/>
    <cellStyle name="Normal 13 4 3 2" xfId="624" xr:uid="{00000000-0005-0000-0000-00006E020000}"/>
    <cellStyle name="Normal 13 4 3 2 2" xfId="625" xr:uid="{00000000-0005-0000-0000-00006F020000}"/>
    <cellStyle name="Normal 13 4 3 2 2 2" xfId="626" xr:uid="{00000000-0005-0000-0000-000070020000}"/>
    <cellStyle name="Normal 13 4 3 2 3" xfId="627" xr:uid="{00000000-0005-0000-0000-000071020000}"/>
    <cellStyle name="Normal 13 4 3 3" xfId="628" xr:uid="{00000000-0005-0000-0000-000072020000}"/>
    <cellStyle name="Normal 13 4 3 3 2" xfId="629" xr:uid="{00000000-0005-0000-0000-000073020000}"/>
    <cellStyle name="Normal 13 4 3 4" xfId="630" xr:uid="{00000000-0005-0000-0000-000074020000}"/>
    <cellStyle name="Normal 13 4 4" xfId="631" xr:uid="{00000000-0005-0000-0000-000075020000}"/>
    <cellStyle name="Normal 13 4 4 2" xfId="632" xr:uid="{00000000-0005-0000-0000-000076020000}"/>
    <cellStyle name="Normal 13 4 4 2 2" xfId="633" xr:uid="{00000000-0005-0000-0000-000077020000}"/>
    <cellStyle name="Normal 13 4 4 3" xfId="634" xr:uid="{00000000-0005-0000-0000-000078020000}"/>
    <cellStyle name="Normal 13 4 5" xfId="635" xr:uid="{00000000-0005-0000-0000-000079020000}"/>
    <cellStyle name="Normal 13 4 5 2" xfId="636" xr:uid="{00000000-0005-0000-0000-00007A020000}"/>
    <cellStyle name="Normal 13 4 6" xfId="637" xr:uid="{00000000-0005-0000-0000-00007B020000}"/>
    <cellStyle name="Normal 13 5" xfId="638" xr:uid="{00000000-0005-0000-0000-00007C020000}"/>
    <cellStyle name="Normal 13 5 2" xfId="639" xr:uid="{00000000-0005-0000-0000-00007D020000}"/>
    <cellStyle name="Normal 13 5 2 2" xfId="640" xr:uid="{00000000-0005-0000-0000-00007E020000}"/>
    <cellStyle name="Normal 13 5 2 2 2" xfId="641" xr:uid="{00000000-0005-0000-0000-00007F020000}"/>
    <cellStyle name="Normal 13 5 2 2 2 2" xfId="642" xr:uid="{00000000-0005-0000-0000-000080020000}"/>
    <cellStyle name="Normal 13 5 2 2 2 2 2" xfId="643" xr:uid="{00000000-0005-0000-0000-000081020000}"/>
    <cellStyle name="Normal 13 5 2 2 2 3" xfId="644" xr:uid="{00000000-0005-0000-0000-000082020000}"/>
    <cellStyle name="Normal 13 5 2 2 3" xfId="645" xr:uid="{00000000-0005-0000-0000-000083020000}"/>
    <cellStyle name="Normal 13 5 2 2 3 2" xfId="646" xr:uid="{00000000-0005-0000-0000-000084020000}"/>
    <cellStyle name="Normal 13 5 2 2 4" xfId="647" xr:uid="{00000000-0005-0000-0000-000085020000}"/>
    <cellStyle name="Normal 13 5 2 3" xfId="648" xr:uid="{00000000-0005-0000-0000-000086020000}"/>
    <cellStyle name="Normal 13 5 2 3 2" xfId="649" xr:uid="{00000000-0005-0000-0000-000087020000}"/>
    <cellStyle name="Normal 13 5 2 3 2 2" xfId="650" xr:uid="{00000000-0005-0000-0000-000088020000}"/>
    <cellStyle name="Normal 13 5 2 3 3" xfId="651" xr:uid="{00000000-0005-0000-0000-000089020000}"/>
    <cellStyle name="Normal 13 5 2 4" xfId="652" xr:uid="{00000000-0005-0000-0000-00008A020000}"/>
    <cellStyle name="Normal 13 5 2 4 2" xfId="653" xr:uid="{00000000-0005-0000-0000-00008B020000}"/>
    <cellStyle name="Normal 13 5 2 5" xfId="654" xr:uid="{00000000-0005-0000-0000-00008C020000}"/>
    <cellStyle name="Normal 13 5 3" xfId="655" xr:uid="{00000000-0005-0000-0000-00008D020000}"/>
    <cellStyle name="Normal 13 5 3 2" xfId="656" xr:uid="{00000000-0005-0000-0000-00008E020000}"/>
    <cellStyle name="Normal 13 5 3 2 2" xfId="657" xr:uid="{00000000-0005-0000-0000-00008F020000}"/>
    <cellStyle name="Normal 13 5 3 2 2 2" xfId="658" xr:uid="{00000000-0005-0000-0000-000090020000}"/>
    <cellStyle name="Normal 13 5 3 2 3" xfId="659" xr:uid="{00000000-0005-0000-0000-000091020000}"/>
    <cellStyle name="Normal 13 5 3 3" xfId="660" xr:uid="{00000000-0005-0000-0000-000092020000}"/>
    <cellStyle name="Normal 13 5 3 3 2" xfId="661" xr:uid="{00000000-0005-0000-0000-000093020000}"/>
    <cellStyle name="Normal 13 5 3 4" xfId="662" xr:uid="{00000000-0005-0000-0000-000094020000}"/>
    <cellStyle name="Normal 13 5 4" xfId="663" xr:uid="{00000000-0005-0000-0000-000095020000}"/>
    <cellStyle name="Normal 13 5 4 2" xfId="664" xr:uid="{00000000-0005-0000-0000-000096020000}"/>
    <cellStyle name="Normal 13 5 4 2 2" xfId="665" xr:uid="{00000000-0005-0000-0000-000097020000}"/>
    <cellStyle name="Normal 13 5 4 3" xfId="666" xr:uid="{00000000-0005-0000-0000-000098020000}"/>
    <cellStyle name="Normal 13 5 5" xfId="667" xr:uid="{00000000-0005-0000-0000-000099020000}"/>
    <cellStyle name="Normal 13 5 5 2" xfId="668" xr:uid="{00000000-0005-0000-0000-00009A020000}"/>
    <cellStyle name="Normal 13 5 6" xfId="669" xr:uid="{00000000-0005-0000-0000-00009B020000}"/>
    <cellStyle name="Normal 13 6" xfId="670" xr:uid="{00000000-0005-0000-0000-00009C020000}"/>
    <cellStyle name="Normal 13 6 2" xfId="671" xr:uid="{00000000-0005-0000-0000-00009D020000}"/>
    <cellStyle name="Normal 13 6 2 2" xfId="672" xr:uid="{00000000-0005-0000-0000-00009E020000}"/>
    <cellStyle name="Normal 13 6 2 2 2" xfId="673" xr:uid="{00000000-0005-0000-0000-00009F020000}"/>
    <cellStyle name="Normal 13 6 2 2 2 2" xfId="674" xr:uid="{00000000-0005-0000-0000-0000A0020000}"/>
    <cellStyle name="Normal 13 6 2 2 3" xfId="675" xr:uid="{00000000-0005-0000-0000-0000A1020000}"/>
    <cellStyle name="Normal 13 6 2 3" xfId="676" xr:uid="{00000000-0005-0000-0000-0000A2020000}"/>
    <cellStyle name="Normal 13 6 2 3 2" xfId="677" xr:uid="{00000000-0005-0000-0000-0000A3020000}"/>
    <cellStyle name="Normal 13 6 2 4" xfId="678" xr:uid="{00000000-0005-0000-0000-0000A4020000}"/>
    <cellStyle name="Normal 13 6 3" xfId="679" xr:uid="{00000000-0005-0000-0000-0000A5020000}"/>
    <cellStyle name="Normal 13 6 3 2" xfId="680" xr:uid="{00000000-0005-0000-0000-0000A6020000}"/>
    <cellStyle name="Normal 13 6 3 2 2" xfId="681" xr:uid="{00000000-0005-0000-0000-0000A7020000}"/>
    <cellStyle name="Normal 13 6 3 3" xfId="682" xr:uid="{00000000-0005-0000-0000-0000A8020000}"/>
    <cellStyle name="Normal 13 6 4" xfId="683" xr:uid="{00000000-0005-0000-0000-0000A9020000}"/>
    <cellStyle name="Normal 13 6 4 2" xfId="684" xr:uid="{00000000-0005-0000-0000-0000AA020000}"/>
    <cellStyle name="Normal 13 6 5" xfId="685" xr:uid="{00000000-0005-0000-0000-0000AB020000}"/>
    <cellStyle name="Normal 13 7" xfId="686" xr:uid="{00000000-0005-0000-0000-0000AC020000}"/>
    <cellStyle name="Normal 13 7 2" xfId="687" xr:uid="{00000000-0005-0000-0000-0000AD020000}"/>
    <cellStyle name="Normal 13 7 2 2" xfId="688" xr:uid="{00000000-0005-0000-0000-0000AE020000}"/>
    <cellStyle name="Normal 13 7 2 2 2" xfId="689" xr:uid="{00000000-0005-0000-0000-0000AF020000}"/>
    <cellStyle name="Normal 13 7 2 3" xfId="690" xr:uid="{00000000-0005-0000-0000-0000B0020000}"/>
    <cellStyle name="Normal 13 7 3" xfId="691" xr:uid="{00000000-0005-0000-0000-0000B1020000}"/>
    <cellStyle name="Normal 13 7 3 2" xfId="692" xr:uid="{00000000-0005-0000-0000-0000B2020000}"/>
    <cellStyle name="Normal 13 7 4" xfId="693" xr:uid="{00000000-0005-0000-0000-0000B3020000}"/>
    <cellStyle name="Normal 13 8" xfId="694" xr:uid="{00000000-0005-0000-0000-0000B4020000}"/>
    <cellStyle name="Normal 13 8 2" xfId="695" xr:uid="{00000000-0005-0000-0000-0000B5020000}"/>
    <cellStyle name="Normal 13 8 2 2" xfId="696" xr:uid="{00000000-0005-0000-0000-0000B6020000}"/>
    <cellStyle name="Normal 13 8 3" xfId="697" xr:uid="{00000000-0005-0000-0000-0000B7020000}"/>
    <cellStyle name="Normal 13 9" xfId="698" xr:uid="{00000000-0005-0000-0000-0000B8020000}"/>
    <cellStyle name="Normal 14" xfId="699" xr:uid="{00000000-0005-0000-0000-0000B9020000}"/>
    <cellStyle name="Normal 14 10" xfId="700" xr:uid="{00000000-0005-0000-0000-0000BA020000}"/>
    <cellStyle name="Normal 14 2" xfId="701" xr:uid="{00000000-0005-0000-0000-0000BB020000}"/>
    <cellStyle name="Normal 14 2 2" xfId="702" xr:uid="{00000000-0005-0000-0000-0000BC020000}"/>
    <cellStyle name="Normal 14 2 2 2" xfId="703" xr:uid="{00000000-0005-0000-0000-0000BD020000}"/>
    <cellStyle name="Normal 14 2 2 2 2" xfId="704" xr:uid="{00000000-0005-0000-0000-0000BE020000}"/>
    <cellStyle name="Normal 14 2 2 2 2 2" xfId="705" xr:uid="{00000000-0005-0000-0000-0000BF020000}"/>
    <cellStyle name="Normal 14 2 2 2 2 2 2" xfId="706" xr:uid="{00000000-0005-0000-0000-0000C0020000}"/>
    <cellStyle name="Normal 14 2 2 2 2 2 2 2" xfId="707" xr:uid="{00000000-0005-0000-0000-0000C1020000}"/>
    <cellStyle name="Normal 14 2 2 2 2 2 3" xfId="708" xr:uid="{00000000-0005-0000-0000-0000C2020000}"/>
    <cellStyle name="Normal 14 2 2 2 2 3" xfId="709" xr:uid="{00000000-0005-0000-0000-0000C3020000}"/>
    <cellStyle name="Normal 14 2 2 2 2 3 2" xfId="710" xr:uid="{00000000-0005-0000-0000-0000C4020000}"/>
    <cellStyle name="Normal 14 2 2 2 2 4" xfId="711" xr:uid="{00000000-0005-0000-0000-0000C5020000}"/>
    <cellStyle name="Normal 14 2 2 2 3" xfId="712" xr:uid="{00000000-0005-0000-0000-0000C6020000}"/>
    <cellStyle name="Normal 14 2 2 2 3 2" xfId="713" xr:uid="{00000000-0005-0000-0000-0000C7020000}"/>
    <cellStyle name="Normal 14 2 2 2 3 2 2" xfId="714" xr:uid="{00000000-0005-0000-0000-0000C8020000}"/>
    <cellStyle name="Normal 14 2 2 2 3 3" xfId="715" xr:uid="{00000000-0005-0000-0000-0000C9020000}"/>
    <cellStyle name="Normal 14 2 2 2 4" xfId="716" xr:uid="{00000000-0005-0000-0000-0000CA020000}"/>
    <cellStyle name="Normal 14 2 2 2 4 2" xfId="717" xr:uid="{00000000-0005-0000-0000-0000CB020000}"/>
    <cellStyle name="Normal 14 2 2 2 5" xfId="718" xr:uid="{00000000-0005-0000-0000-0000CC020000}"/>
    <cellStyle name="Normal 14 2 2 3" xfId="719" xr:uid="{00000000-0005-0000-0000-0000CD020000}"/>
    <cellStyle name="Normal 14 2 2 3 2" xfId="720" xr:uid="{00000000-0005-0000-0000-0000CE020000}"/>
    <cellStyle name="Normal 14 2 2 3 2 2" xfId="721" xr:uid="{00000000-0005-0000-0000-0000CF020000}"/>
    <cellStyle name="Normal 14 2 2 3 2 2 2" xfId="722" xr:uid="{00000000-0005-0000-0000-0000D0020000}"/>
    <cellStyle name="Normal 14 2 2 3 2 3" xfId="723" xr:uid="{00000000-0005-0000-0000-0000D1020000}"/>
    <cellStyle name="Normal 14 2 2 3 3" xfId="724" xr:uid="{00000000-0005-0000-0000-0000D2020000}"/>
    <cellStyle name="Normal 14 2 2 3 3 2" xfId="725" xr:uid="{00000000-0005-0000-0000-0000D3020000}"/>
    <cellStyle name="Normal 14 2 2 3 4" xfId="726" xr:uid="{00000000-0005-0000-0000-0000D4020000}"/>
    <cellStyle name="Normal 14 2 2 4" xfId="727" xr:uid="{00000000-0005-0000-0000-0000D5020000}"/>
    <cellStyle name="Normal 14 2 2 4 2" xfId="728" xr:uid="{00000000-0005-0000-0000-0000D6020000}"/>
    <cellStyle name="Normal 14 2 2 4 2 2" xfId="729" xr:uid="{00000000-0005-0000-0000-0000D7020000}"/>
    <cellStyle name="Normal 14 2 2 4 3" xfId="730" xr:uid="{00000000-0005-0000-0000-0000D8020000}"/>
    <cellStyle name="Normal 14 2 2 5" xfId="731" xr:uid="{00000000-0005-0000-0000-0000D9020000}"/>
    <cellStyle name="Normal 14 2 2 5 2" xfId="732" xr:uid="{00000000-0005-0000-0000-0000DA020000}"/>
    <cellStyle name="Normal 14 2 2 6" xfId="733" xr:uid="{00000000-0005-0000-0000-0000DB020000}"/>
    <cellStyle name="Normal 14 2 3" xfId="734" xr:uid="{00000000-0005-0000-0000-0000DC020000}"/>
    <cellStyle name="Normal 14 2 3 2" xfId="735" xr:uid="{00000000-0005-0000-0000-0000DD020000}"/>
    <cellStyle name="Normal 14 2 3 2 2" xfId="736" xr:uid="{00000000-0005-0000-0000-0000DE020000}"/>
    <cellStyle name="Normal 14 2 3 2 2 2" xfId="737" xr:uid="{00000000-0005-0000-0000-0000DF020000}"/>
    <cellStyle name="Normal 14 2 3 2 2 2 2" xfId="738" xr:uid="{00000000-0005-0000-0000-0000E0020000}"/>
    <cellStyle name="Normal 14 2 3 2 2 3" xfId="739" xr:uid="{00000000-0005-0000-0000-0000E1020000}"/>
    <cellStyle name="Normal 14 2 3 2 3" xfId="740" xr:uid="{00000000-0005-0000-0000-0000E2020000}"/>
    <cellStyle name="Normal 14 2 3 2 3 2" xfId="741" xr:uid="{00000000-0005-0000-0000-0000E3020000}"/>
    <cellStyle name="Normal 14 2 3 2 4" xfId="742" xr:uid="{00000000-0005-0000-0000-0000E4020000}"/>
    <cellStyle name="Normal 14 2 3 3" xfId="743" xr:uid="{00000000-0005-0000-0000-0000E5020000}"/>
    <cellStyle name="Normal 14 2 3 3 2" xfId="744" xr:uid="{00000000-0005-0000-0000-0000E6020000}"/>
    <cellStyle name="Normal 14 2 3 3 2 2" xfId="745" xr:uid="{00000000-0005-0000-0000-0000E7020000}"/>
    <cellStyle name="Normal 14 2 3 3 3" xfId="746" xr:uid="{00000000-0005-0000-0000-0000E8020000}"/>
    <cellStyle name="Normal 14 2 3 4" xfId="747" xr:uid="{00000000-0005-0000-0000-0000E9020000}"/>
    <cellStyle name="Normal 14 2 3 4 2" xfId="748" xr:uid="{00000000-0005-0000-0000-0000EA020000}"/>
    <cellStyle name="Normal 14 2 3 5" xfId="749" xr:uid="{00000000-0005-0000-0000-0000EB020000}"/>
    <cellStyle name="Normal 14 2 4" xfId="750" xr:uid="{00000000-0005-0000-0000-0000EC020000}"/>
    <cellStyle name="Normal 14 2 4 2" xfId="751" xr:uid="{00000000-0005-0000-0000-0000ED020000}"/>
    <cellStyle name="Normal 14 2 4 2 2" xfId="752" xr:uid="{00000000-0005-0000-0000-0000EE020000}"/>
    <cellStyle name="Normal 14 2 4 2 2 2" xfId="753" xr:uid="{00000000-0005-0000-0000-0000EF020000}"/>
    <cellStyle name="Normal 14 2 4 2 3" xfId="754" xr:uid="{00000000-0005-0000-0000-0000F0020000}"/>
    <cellStyle name="Normal 14 2 4 3" xfId="755" xr:uid="{00000000-0005-0000-0000-0000F1020000}"/>
    <cellStyle name="Normal 14 2 4 3 2" xfId="756" xr:uid="{00000000-0005-0000-0000-0000F2020000}"/>
    <cellStyle name="Normal 14 2 4 4" xfId="757" xr:uid="{00000000-0005-0000-0000-0000F3020000}"/>
    <cellStyle name="Normal 14 2 5" xfId="758" xr:uid="{00000000-0005-0000-0000-0000F4020000}"/>
    <cellStyle name="Normal 14 2 5 2" xfId="759" xr:uid="{00000000-0005-0000-0000-0000F5020000}"/>
    <cellStyle name="Normal 14 2 5 2 2" xfId="760" xr:uid="{00000000-0005-0000-0000-0000F6020000}"/>
    <cellStyle name="Normal 14 2 5 3" xfId="761" xr:uid="{00000000-0005-0000-0000-0000F7020000}"/>
    <cellStyle name="Normal 14 2 6" xfId="762" xr:uid="{00000000-0005-0000-0000-0000F8020000}"/>
    <cellStyle name="Normal 14 2 7" xfId="763" xr:uid="{00000000-0005-0000-0000-0000F9020000}"/>
    <cellStyle name="Normal 14 2 7 2" xfId="764" xr:uid="{00000000-0005-0000-0000-0000FA020000}"/>
    <cellStyle name="Normal 14 2 8" xfId="765" xr:uid="{00000000-0005-0000-0000-0000FB020000}"/>
    <cellStyle name="Normal 14 3" xfId="766" xr:uid="{00000000-0005-0000-0000-0000FC020000}"/>
    <cellStyle name="Normal 14 3 2" xfId="767" xr:uid="{00000000-0005-0000-0000-0000FD020000}"/>
    <cellStyle name="Normal 14 3 2 2" xfId="768" xr:uid="{00000000-0005-0000-0000-0000FE020000}"/>
    <cellStyle name="Normal 14 3 2 2 2" xfId="769" xr:uid="{00000000-0005-0000-0000-0000FF020000}"/>
    <cellStyle name="Normal 14 3 2 2 2 2" xfId="770" xr:uid="{00000000-0005-0000-0000-000000030000}"/>
    <cellStyle name="Normal 14 3 2 2 2 2 2" xfId="771" xr:uid="{00000000-0005-0000-0000-000001030000}"/>
    <cellStyle name="Normal 14 3 2 2 2 3" xfId="772" xr:uid="{00000000-0005-0000-0000-000002030000}"/>
    <cellStyle name="Normal 14 3 2 2 3" xfId="773" xr:uid="{00000000-0005-0000-0000-000003030000}"/>
    <cellStyle name="Normal 14 3 2 2 3 2" xfId="774" xr:uid="{00000000-0005-0000-0000-000004030000}"/>
    <cellStyle name="Normal 14 3 2 2 4" xfId="775" xr:uid="{00000000-0005-0000-0000-000005030000}"/>
    <cellStyle name="Normal 14 3 2 3" xfId="776" xr:uid="{00000000-0005-0000-0000-000006030000}"/>
    <cellStyle name="Normal 14 3 2 3 2" xfId="777" xr:uid="{00000000-0005-0000-0000-000007030000}"/>
    <cellStyle name="Normal 14 3 2 3 2 2" xfId="778" xr:uid="{00000000-0005-0000-0000-000008030000}"/>
    <cellStyle name="Normal 14 3 2 3 3" xfId="779" xr:uid="{00000000-0005-0000-0000-000009030000}"/>
    <cellStyle name="Normal 14 3 2 4" xfId="780" xr:uid="{00000000-0005-0000-0000-00000A030000}"/>
    <cellStyle name="Normal 14 3 2 4 2" xfId="781" xr:uid="{00000000-0005-0000-0000-00000B030000}"/>
    <cellStyle name="Normal 14 3 2 5" xfId="782" xr:uid="{00000000-0005-0000-0000-00000C030000}"/>
    <cellStyle name="Normal 14 3 3" xfId="783" xr:uid="{00000000-0005-0000-0000-00000D030000}"/>
    <cellStyle name="Normal 14 3 3 2" xfId="784" xr:uid="{00000000-0005-0000-0000-00000E030000}"/>
    <cellStyle name="Normal 14 3 3 2 2" xfId="785" xr:uid="{00000000-0005-0000-0000-00000F030000}"/>
    <cellStyle name="Normal 14 3 3 2 2 2" xfId="786" xr:uid="{00000000-0005-0000-0000-000010030000}"/>
    <cellStyle name="Normal 14 3 3 2 3" xfId="787" xr:uid="{00000000-0005-0000-0000-000011030000}"/>
    <cellStyle name="Normal 14 3 3 3" xfId="788" xr:uid="{00000000-0005-0000-0000-000012030000}"/>
    <cellStyle name="Normal 14 3 3 3 2" xfId="789" xr:uid="{00000000-0005-0000-0000-000013030000}"/>
    <cellStyle name="Normal 14 3 3 4" xfId="790" xr:uid="{00000000-0005-0000-0000-000014030000}"/>
    <cellStyle name="Normal 14 3 4" xfId="791" xr:uid="{00000000-0005-0000-0000-000015030000}"/>
    <cellStyle name="Normal 14 3 4 2" xfId="792" xr:uid="{00000000-0005-0000-0000-000016030000}"/>
    <cellStyle name="Normal 14 3 4 2 2" xfId="793" xr:uid="{00000000-0005-0000-0000-000017030000}"/>
    <cellStyle name="Normal 14 3 4 3" xfId="794" xr:uid="{00000000-0005-0000-0000-000018030000}"/>
    <cellStyle name="Normal 14 3 5" xfId="795" xr:uid="{00000000-0005-0000-0000-000019030000}"/>
    <cellStyle name="Normal 14 3 6" xfId="796" xr:uid="{00000000-0005-0000-0000-00001A030000}"/>
    <cellStyle name="Normal 14 3 6 2" xfId="797" xr:uid="{00000000-0005-0000-0000-00001B030000}"/>
    <cellStyle name="Normal 14 3 7" xfId="798" xr:uid="{00000000-0005-0000-0000-00001C030000}"/>
    <cellStyle name="Normal 14 4" xfId="799" xr:uid="{00000000-0005-0000-0000-00001D030000}"/>
    <cellStyle name="Normal 14 4 2" xfId="800" xr:uid="{00000000-0005-0000-0000-00001E030000}"/>
    <cellStyle name="Normal 14 4 2 2" xfId="801" xr:uid="{00000000-0005-0000-0000-00001F030000}"/>
    <cellStyle name="Normal 14 4 2 2 2" xfId="802" xr:uid="{00000000-0005-0000-0000-000020030000}"/>
    <cellStyle name="Normal 14 4 2 2 2 2" xfId="803" xr:uid="{00000000-0005-0000-0000-000021030000}"/>
    <cellStyle name="Normal 14 4 2 2 2 2 2" xfId="804" xr:uid="{00000000-0005-0000-0000-000022030000}"/>
    <cellStyle name="Normal 14 4 2 2 2 3" xfId="805" xr:uid="{00000000-0005-0000-0000-000023030000}"/>
    <cellStyle name="Normal 14 4 2 2 3" xfId="806" xr:uid="{00000000-0005-0000-0000-000024030000}"/>
    <cellStyle name="Normal 14 4 2 2 3 2" xfId="807" xr:uid="{00000000-0005-0000-0000-000025030000}"/>
    <cellStyle name="Normal 14 4 2 2 4" xfId="808" xr:uid="{00000000-0005-0000-0000-000026030000}"/>
    <cellStyle name="Normal 14 4 2 3" xfId="809" xr:uid="{00000000-0005-0000-0000-000027030000}"/>
    <cellStyle name="Normal 14 4 2 3 2" xfId="810" xr:uid="{00000000-0005-0000-0000-000028030000}"/>
    <cellStyle name="Normal 14 4 2 3 2 2" xfId="811" xr:uid="{00000000-0005-0000-0000-000029030000}"/>
    <cellStyle name="Normal 14 4 2 3 3" xfId="812" xr:uid="{00000000-0005-0000-0000-00002A030000}"/>
    <cellStyle name="Normal 14 4 2 4" xfId="813" xr:uid="{00000000-0005-0000-0000-00002B030000}"/>
    <cellStyle name="Normal 14 4 2 4 2" xfId="814" xr:uid="{00000000-0005-0000-0000-00002C030000}"/>
    <cellStyle name="Normal 14 4 2 5" xfId="815" xr:uid="{00000000-0005-0000-0000-00002D030000}"/>
    <cellStyle name="Normal 14 4 3" xfId="816" xr:uid="{00000000-0005-0000-0000-00002E030000}"/>
    <cellStyle name="Normal 14 4 3 2" xfId="817" xr:uid="{00000000-0005-0000-0000-00002F030000}"/>
    <cellStyle name="Normal 14 4 3 2 2" xfId="818" xr:uid="{00000000-0005-0000-0000-000030030000}"/>
    <cellStyle name="Normal 14 4 3 2 2 2" xfId="819" xr:uid="{00000000-0005-0000-0000-000031030000}"/>
    <cellStyle name="Normal 14 4 3 2 3" xfId="820" xr:uid="{00000000-0005-0000-0000-000032030000}"/>
    <cellStyle name="Normal 14 4 3 3" xfId="821" xr:uid="{00000000-0005-0000-0000-000033030000}"/>
    <cellStyle name="Normal 14 4 3 3 2" xfId="822" xr:uid="{00000000-0005-0000-0000-000034030000}"/>
    <cellStyle name="Normal 14 4 3 4" xfId="823" xr:uid="{00000000-0005-0000-0000-000035030000}"/>
    <cellStyle name="Normal 14 4 4" xfId="824" xr:uid="{00000000-0005-0000-0000-000036030000}"/>
    <cellStyle name="Normal 14 4 4 2" xfId="825" xr:uid="{00000000-0005-0000-0000-000037030000}"/>
    <cellStyle name="Normal 14 4 4 2 2" xfId="826" xr:uid="{00000000-0005-0000-0000-000038030000}"/>
    <cellStyle name="Normal 14 4 4 3" xfId="827" xr:uid="{00000000-0005-0000-0000-000039030000}"/>
    <cellStyle name="Normal 14 4 5" xfId="828" xr:uid="{00000000-0005-0000-0000-00003A030000}"/>
    <cellStyle name="Normal 14 4 5 2" xfId="829" xr:uid="{00000000-0005-0000-0000-00003B030000}"/>
    <cellStyle name="Normal 14 4 6" xfId="830" xr:uid="{00000000-0005-0000-0000-00003C030000}"/>
    <cellStyle name="Normal 14 5" xfId="831" xr:uid="{00000000-0005-0000-0000-00003D030000}"/>
    <cellStyle name="Normal 14 5 2" xfId="832" xr:uid="{00000000-0005-0000-0000-00003E030000}"/>
    <cellStyle name="Normal 14 5 2 2" xfId="833" xr:uid="{00000000-0005-0000-0000-00003F030000}"/>
    <cellStyle name="Normal 14 5 2 2 2" xfId="834" xr:uid="{00000000-0005-0000-0000-000040030000}"/>
    <cellStyle name="Normal 14 5 2 2 2 2" xfId="835" xr:uid="{00000000-0005-0000-0000-000041030000}"/>
    <cellStyle name="Normal 14 5 2 2 3" xfId="836" xr:uid="{00000000-0005-0000-0000-000042030000}"/>
    <cellStyle name="Normal 14 5 2 3" xfId="837" xr:uid="{00000000-0005-0000-0000-000043030000}"/>
    <cellStyle name="Normal 14 5 2 3 2" xfId="838" xr:uid="{00000000-0005-0000-0000-000044030000}"/>
    <cellStyle name="Normal 14 5 2 4" xfId="839" xr:uid="{00000000-0005-0000-0000-000045030000}"/>
    <cellStyle name="Normal 14 5 3" xfId="840" xr:uid="{00000000-0005-0000-0000-000046030000}"/>
    <cellStyle name="Normal 14 5 3 2" xfId="841" xr:uid="{00000000-0005-0000-0000-000047030000}"/>
    <cellStyle name="Normal 14 5 3 2 2" xfId="842" xr:uid="{00000000-0005-0000-0000-000048030000}"/>
    <cellStyle name="Normal 14 5 3 3" xfId="843" xr:uid="{00000000-0005-0000-0000-000049030000}"/>
    <cellStyle name="Normal 14 5 4" xfId="844" xr:uid="{00000000-0005-0000-0000-00004A030000}"/>
    <cellStyle name="Normal 14 5 4 2" xfId="845" xr:uid="{00000000-0005-0000-0000-00004B030000}"/>
    <cellStyle name="Normal 14 5 5" xfId="846" xr:uid="{00000000-0005-0000-0000-00004C030000}"/>
    <cellStyle name="Normal 14 6" xfId="847" xr:uid="{00000000-0005-0000-0000-00004D030000}"/>
    <cellStyle name="Normal 14 6 2" xfId="848" xr:uid="{00000000-0005-0000-0000-00004E030000}"/>
    <cellStyle name="Normal 14 6 2 2" xfId="849" xr:uid="{00000000-0005-0000-0000-00004F030000}"/>
    <cellStyle name="Normal 14 6 2 2 2" xfId="850" xr:uid="{00000000-0005-0000-0000-000050030000}"/>
    <cellStyle name="Normal 14 6 2 3" xfId="851" xr:uid="{00000000-0005-0000-0000-000051030000}"/>
    <cellStyle name="Normal 14 6 3" xfId="852" xr:uid="{00000000-0005-0000-0000-000052030000}"/>
    <cellStyle name="Normal 14 6 3 2" xfId="853" xr:uid="{00000000-0005-0000-0000-000053030000}"/>
    <cellStyle name="Normal 14 6 4" xfId="854" xr:uid="{00000000-0005-0000-0000-000054030000}"/>
    <cellStyle name="Normal 14 7" xfId="855" xr:uid="{00000000-0005-0000-0000-000055030000}"/>
    <cellStyle name="Normal 14 7 2" xfId="856" xr:uid="{00000000-0005-0000-0000-000056030000}"/>
    <cellStyle name="Normal 14 7 2 2" xfId="857" xr:uid="{00000000-0005-0000-0000-000057030000}"/>
    <cellStyle name="Normal 14 7 3" xfId="858" xr:uid="{00000000-0005-0000-0000-000058030000}"/>
    <cellStyle name="Normal 14 8" xfId="859" xr:uid="{00000000-0005-0000-0000-000059030000}"/>
    <cellStyle name="Normal 14 9" xfId="860" xr:uid="{00000000-0005-0000-0000-00005A030000}"/>
    <cellStyle name="Normal 14 9 2" xfId="861" xr:uid="{00000000-0005-0000-0000-00005B030000}"/>
    <cellStyle name="Normal 15" xfId="862" xr:uid="{00000000-0005-0000-0000-00005C030000}"/>
    <cellStyle name="Normal 16" xfId="863" xr:uid="{00000000-0005-0000-0000-00005D030000}"/>
    <cellStyle name="Normal 16 2" xfId="864" xr:uid="{00000000-0005-0000-0000-00005E030000}"/>
    <cellStyle name="Normal 16 2 2" xfId="865" xr:uid="{00000000-0005-0000-0000-00005F030000}"/>
    <cellStyle name="Normal 16 2 2 2" xfId="866" xr:uid="{00000000-0005-0000-0000-000060030000}"/>
    <cellStyle name="Normal 16 2 3" xfId="867" xr:uid="{00000000-0005-0000-0000-000061030000}"/>
    <cellStyle name="Normal 16 3" xfId="868" xr:uid="{00000000-0005-0000-0000-000062030000}"/>
    <cellStyle name="Normal 16 4" xfId="869" xr:uid="{00000000-0005-0000-0000-000063030000}"/>
    <cellStyle name="Normal 16 4 2" xfId="870" xr:uid="{00000000-0005-0000-0000-000064030000}"/>
    <cellStyle name="Normal 16 5" xfId="871" xr:uid="{00000000-0005-0000-0000-000065030000}"/>
    <cellStyle name="Normal 17" xfId="872" xr:uid="{00000000-0005-0000-0000-000066030000}"/>
    <cellStyle name="Normal 18" xfId="873" xr:uid="{00000000-0005-0000-0000-000067030000}"/>
    <cellStyle name="Normal 19" xfId="874" xr:uid="{00000000-0005-0000-0000-000068030000}"/>
    <cellStyle name="Normal 2" xfId="1" xr:uid="{00000000-0005-0000-0000-000069030000}"/>
    <cellStyle name="Normal 2 10" xfId="875" xr:uid="{00000000-0005-0000-0000-00006A030000}"/>
    <cellStyle name="Normal 2 10 10" xfId="876" xr:uid="{00000000-0005-0000-0000-00006B030000}"/>
    <cellStyle name="Normal 2 10 2" xfId="877" xr:uid="{00000000-0005-0000-0000-00006C030000}"/>
    <cellStyle name="Normal 2 10 2 2" xfId="878" xr:uid="{00000000-0005-0000-0000-00006D030000}"/>
    <cellStyle name="Normal 2 10 3" xfId="879" xr:uid="{00000000-0005-0000-0000-00006E030000}"/>
    <cellStyle name="Normal 2 10 3 2" xfId="880" xr:uid="{00000000-0005-0000-0000-00006F030000}"/>
    <cellStyle name="Normal 2 10 4" xfId="881" xr:uid="{00000000-0005-0000-0000-000070030000}"/>
    <cellStyle name="Normal 2 10 4 2" xfId="882" xr:uid="{00000000-0005-0000-0000-000071030000}"/>
    <cellStyle name="Normal 2 10 5" xfId="883" xr:uid="{00000000-0005-0000-0000-000072030000}"/>
    <cellStyle name="Normal 2 10 5 2" xfId="884" xr:uid="{00000000-0005-0000-0000-000073030000}"/>
    <cellStyle name="Normal 2 10 6" xfId="885" xr:uid="{00000000-0005-0000-0000-000074030000}"/>
    <cellStyle name="Normal 2 10 6 2" xfId="886" xr:uid="{00000000-0005-0000-0000-000075030000}"/>
    <cellStyle name="Normal 2 10 7" xfId="887" xr:uid="{00000000-0005-0000-0000-000076030000}"/>
    <cellStyle name="Normal 2 10 7 2" xfId="888" xr:uid="{00000000-0005-0000-0000-000077030000}"/>
    <cellStyle name="Normal 2 10 8" xfId="889" xr:uid="{00000000-0005-0000-0000-000078030000}"/>
    <cellStyle name="Normal 2 10 8 2" xfId="890" xr:uid="{00000000-0005-0000-0000-000079030000}"/>
    <cellStyle name="Normal 2 10 9" xfId="891" xr:uid="{00000000-0005-0000-0000-00007A030000}"/>
    <cellStyle name="Normal 2 11" xfId="892" xr:uid="{00000000-0005-0000-0000-00007B030000}"/>
    <cellStyle name="Normal 2 11 10" xfId="893" xr:uid="{00000000-0005-0000-0000-00007C030000}"/>
    <cellStyle name="Normal 2 11 2" xfId="894" xr:uid="{00000000-0005-0000-0000-00007D030000}"/>
    <cellStyle name="Normal 2 11 2 2" xfId="895" xr:uid="{00000000-0005-0000-0000-00007E030000}"/>
    <cellStyle name="Normal 2 11 3" xfId="896" xr:uid="{00000000-0005-0000-0000-00007F030000}"/>
    <cellStyle name="Normal 2 11 3 2" xfId="897" xr:uid="{00000000-0005-0000-0000-000080030000}"/>
    <cellStyle name="Normal 2 11 4" xfId="898" xr:uid="{00000000-0005-0000-0000-000081030000}"/>
    <cellStyle name="Normal 2 11 4 2" xfId="899" xr:uid="{00000000-0005-0000-0000-000082030000}"/>
    <cellStyle name="Normal 2 11 5" xfId="900" xr:uid="{00000000-0005-0000-0000-000083030000}"/>
    <cellStyle name="Normal 2 11 5 2" xfId="901" xr:uid="{00000000-0005-0000-0000-000084030000}"/>
    <cellStyle name="Normal 2 11 6" xfId="902" xr:uid="{00000000-0005-0000-0000-000085030000}"/>
    <cellStyle name="Normal 2 11 6 2" xfId="903" xr:uid="{00000000-0005-0000-0000-000086030000}"/>
    <cellStyle name="Normal 2 11 7" xfId="904" xr:uid="{00000000-0005-0000-0000-000087030000}"/>
    <cellStyle name="Normal 2 11 7 2" xfId="905" xr:uid="{00000000-0005-0000-0000-000088030000}"/>
    <cellStyle name="Normal 2 11 8" xfId="906" xr:uid="{00000000-0005-0000-0000-000089030000}"/>
    <cellStyle name="Normal 2 11 8 2" xfId="907" xr:uid="{00000000-0005-0000-0000-00008A030000}"/>
    <cellStyle name="Normal 2 11 9" xfId="908" xr:uid="{00000000-0005-0000-0000-00008B030000}"/>
    <cellStyle name="Normal 2 12" xfId="909" xr:uid="{00000000-0005-0000-0000-00008C030000}"/>
    <cellStyle name="Normal 2 12 10" xfId="910" xr:uid="{00000000-0005-0000-0000-00008D030000}"/>
    <cellStyle name="Normal 2 12 2" xfId="911" xr:uid="{00000000-0005-0000-0000-00008E030000}"/>
    <cellStyle name="Normal 2 12 2 2" xfId="912" xr:uid="{00000000-0005-0000-0000-00008F030000}"/>
    <cellStyle name="Normal 2 12 3" xfId="913" xr:uid="{00000000-0005-0000-0000-000090030000}"/>
    <cellStyle name="Normal 2 12 3 2" xfId="914" xr:uid="{00000000-0005-0000-0000-000091030000}"/>
    <cellStyle name="Normal 2 12 4" xfId="915" xr:uid="{00000000-0005-0000-0000-000092030000}"/>
    <cellStyle name="Normal 2 12 4 2" xfId="916" xr:uid="{00000000-0005-0000-0000-000093030000}"/>
    <cellStyle name="Normal 2 12 5" xfId="917" xr:uid="{00000000-0005-0000-0000-000094030000}"/>
    <cellStyle name="Normal 2 12 5 2" xfId="918" xr:uid="{00000000-0005-0000-0000-000095030000}"/>
    <cellStyle name="Normal 2 12 6" xfId="919" xr:uid="{00000000-0005-0000-0000-000096030000}"/>
    <cellStyle name="Normal 2 12 6 2" xfId="920" xr:uid="{00000000-0005-0000-0000-000097030000}"/>
    <cellStyle name="Normal 2 12 7" xfId="921" xr:uid="{00000000-0005-0000-0000-000098030000}"/>
    <cellStyle name="Normal 2 12 7 2" xfId="922" xr:uid="{00000000-0005-0000-0000-000099030000}"/>
    <cellStyle name="Normal 2 12 8" xfId="923" xr:uid="{00000000-0005-0000-0000-00009A030000}"/>
    <cellStyle name="Normal 2 12 8 2" xfId="924" xr:uid="{00000000-0005-0000-0000-00009B030000}"/>
    <cellStyle name="Normal 2 12 9" xfId="925" xr:uid="{00000000-0005-0000-0000-00009C030000}"/>
    <cellStyle name="Normal 2 13" xfId="926" xr:uid="{00000000-0005-0000-0000-00009D030000}"/>
    <cellStyle name="Normal 2 13 10" xfId="927" xr:uid="{00000000-0005-0000-0000-00009E030000}"/>
    <cellStyle name="Normal 2 13 2" xfId="928" xr:uid="{00000000-0005-0000-0000-00009F030000}"/>
    <cellStyle name="Normal 2 13 2 2" xfId="929" xr:uid="{00000000-0005-0000-0000-0000A0030000}"/>
    <cellStyle name="Normal 2 13 3" xfId="930" xr:uid="{00000000-0005-0000-0000-0000A1030000}"/>
    <cellStyle name="Normal 2 13 3 2" xfId="931" xr:uid="{00000000-0005-0000-0000-0000A2030000}"/>
    <cellStyle name="Normal 2 13 4" xfId="932" xr:uid="{00000000-0005-0000-0000-0000A3030000}"/>
    <cellStyle name="Normal 2 13 4 2" xfId="933" xr:uid="{00000000-0005-0000-0000-0000A4030000}"/>
    <cellStyle name="Normal 2 13 5" xfId="934" xr:uid="{00000000-0005-0000-0000-0000A5030000}"/>
    <cellStyle name="Normal 2 13 5 2" xfId="935" xr:uid="{00000000-0005-0000-0000-0000A6030000}"/>
    <cellStyle name="Normal 2 13 6" xfId="936" xr:uid="{00000000-0005-0000-0000-0000A7030000}"/>
    <cellStyle name="Normal 2 13 6 2" xfId="937" xr:uid="{00000000-0005-0000-0000-0000A8030000}"/>
    <cellStyle name="Normal 2 13 7" xfId="938" xr:uid="{00000000-0005-0000-0000-0000A9030000}"/>
    <cellStyle name="Normal 2 13 7 2" xfId="939" xr:uid="{00000000-0005-0000-0000-0000AA030000}"/>
    <cellStyle name="Normal 2 13 8" xfId="940" xr:uid="{00000000-0005-0000-0000-0000AB030000}"/>
    <cellStyle name="Normal 2 13 8 2" xfId="941" xr:uid="{00000000-0005-0000-0000-0000AC030000}"/>
    <cellStyle name="Normal 2 13 9" xfId="942" xr:uid="{00000000-0005-0000-0000-0000AD030000}"/>
    <cellStyle name="Normal 2 14" xfId="943" xr:uid="{00000000-0005-0000-0000-0000AE030000}"/>
    <cellStyle name="Normal 2 14 10" xfId="944" xr:uid="{00000000-0005-0000-0000-0000AF030000}"/>
    <cellStyle name="Normal 2 14 2" xfId="945" xr:uid="{00000000-0005-0000-0000-0000B0030000}"/>
    <cellStyle name="Normal 2 14 2 2" xfId="946" xr:uid="{00000000-0005-0000-0000-0000B1030000}"/>
    <cellStyle name="Normal 2 14 3" xfId="947" xr:uid="{00000000-0005-0000-0000-0000B2030000}"/>
    <cellStyle name="Normal 2 14 3 2" xfId="948" xr:uid="{00000000-0005-0000-0000-0000B3030000}"/>
    <cellStyle name="Normal 2 14 4" xfId="949" xr:uid="{00000000-0005-0000-0000-0000B4030000}"/>
    <cellStyle name="Normal 2 14 4 2" xfId="950" xr:uid="{00000000-0005-0000-0000-0000B5030000}"/>
    <cellStyle name="Normal 2 14 5" xfId="951" xr:uid="{00000000-0005-0000-0000-0000B6030000}"/>
    <cellStyle name="Normal 2 14 5 2" xfId="952" xr:uid="{00000000-0005-0000-0000-0000B7030000}"/>
    <cellStyle name="Normal 2 14 6" xfId="953" xr:uid="{00000000-0005-0000-0000-0000B8030000}"/>
    <cellStyle name="Normal 2 14 6 2" xfId="954" xr:uid="{00000000-0005-0000-0000-0000B9030000}"/>
    <cellStyle name="Normal 2 14 7" xfId="955" xr:uid="{00000000-0005-0000-0000-0000BA030000}"/>
    <cellStyle name="Normal 2 14 7 2" xfId="956" xr:uid="{00000000-0005-0000-0000-0000BB030000}"/>
    <cellStyle name="Normal 2 14 8" xfId="957" xr:uid="{00000000-0005-0000-0000-0000BC030000}"/>
    <cellStyle name="Normal 2 14 8 2" xfId="958" xr:uid="{00000000-0005-0000-0000-0000BD030000}"/>
    <cellStyle name="Normal 2 14 9" xfId="959" xr:uid="{00000000-0005-0000-0000-0000BE030000}"/>
    <cellStyle name="Normal 2 15" xfId="960" xr:uid="{00000000-0005-0000-0000-0000BF030000}"/>
    <cellStyle name="Normal 2 15 2" xfId="961" xr:uid="{00000000-0005-0000-0000-0000C0030000}"/>
    <cellStyle name="Normal 2 15 3" xfId="962" xr:uid="{00000000-0005-0000-0000-0000C1030000}"/>
    <cellStyle name="Normal 2 16" xfId="963" xr:uid="{00000000-0005-0000-0000-0000C2030000}"/>
    <cellStyle name="Normal 2 16 2" xfId="964" xr:uid="{00000000-0005-0000-0000-0000C3030000}"/>
    <cellStyle name="Normal 2 16 3" xfId="965" xr:uid="{00000000-0005-0000-0000-0000C4030000}"/>
    <cellStyle name="Normal 2 17" xfId="966" xr:uid="{00000000-0005-0000-0000-0000C5030000}"/>
    <cellStyle name="Normal 2 17 2" xfId="967" xr:uid="{00000000-0005-0000-0000-0000C6030000}"/>
    <cellStyle name="Normal 2 17 3" xfId="968" xr:uid="{00000000-0005-0000-0000-0000C7030000}"/>
    <cellStyle name="Normal 2 18" xfId="969" xr:uid="{00000000-0005-0000-0000-0000C8030000}"/>
    <cellStyle name="Normal 2 18 2" xfId="970" xr:uid="{00000000-0005-0000-0000-0000C9030000}"/>
    <cellStyle name="Normal 2 18 3" xfId="971" xr:uid="{00000000-0005-0000-0000-0000CA030000}"/>
    <cellStyle name="Normal 2 19" xfId="972" xr:uid="{00000000-0005-0000-0000-0000CB030000}"/>
    <cellStyle name="Normal 2 19 2" xfId="973" xr:uid="{00000000-0005-0000-0000-0000CC030000}"/>
    <cellStyle name="Normal 2 19 3" xfId="974" xr:uid="{00000000-0005-0000-0000-0000CD030000}"/>
    <cellStyle name="Normal 2 2" xfId="2" xr:uid="{00000000-0005-0000-0000-0000CE030000}"/>
    <cellStyle name="Normal 2 2 10" xfId="975" xr:uid="{00000000-0005-0000-0000-0000CF030000}"/>
    <cellStyle name="Normal 2 2 10 2" xfId="976" xr:uid="{00000000-0005-0000-0000-0000D0030000}"/>
    <cellStyle name="Normal 2 2 11" xfId="977" xr:uid="{00000000-0005-0000-0000-0000D1030000}"/>
    <cellStyle name="Normal 2 2 11 2" xfId="978" xr:uid="{00000000-0005-0000-0000-0000D2030000}"/>
    <cellStyle name="Normal 2 2 12" xfId="979" xr:uid="{00000000-0005-0000-0000-0000D3030000}"/>
    <cellStyle name="Normal 2 2 12 2" xfId="980" xr:uid="{00000000-0005-0000-0000-0000D4030000}"/>
    <cellStyle name="Normal 2 2 13" xfId="981" xr:uid="{00000000-0005-0000-0000-0000D5030000}"/>
    <cellStyle name="Normal 2 2 13 2" xfId="982" xr:uid="{00000000-0005-0000-0000-0000D6030000}"/>
    <cellStyle name="Normal 2 2 14" xfId="983" xr:uid="{00000000-0005-0000-0000-0000D7030000}"/>
    <cellStyle name="Normal 2 2 14 2" xfId="984" xr:uid="{00000000-0005-0000-0000-0000D8030000}"/>
    <cellStyle name="Normal 2 2 15" xfId="985" xr:uid="{00000000-0005-0000-0000-0000D9030000}"/>
    <cellStyle name="Normal 2 2 15 2" xfId="986" xr:uid="{00000000-0005-0000-0000-0000DA030000}"/>
    <cellStyle name="Normal 2 2 16" xfId="987" xr:uid="{00000000-0005-0000-0000-0000DB030000}"/>
    <cellStyle name="Normal 2 2 16 2" xfId="988" xr:uid="{00000000-0005-0000-0000-0000DC030000}"/>
    <cellStyle name="Normal 2 2 17" xfId="989" xr:uid="{00000000-0005-0000-0000-0000DD030000}"/>
    <cellStyle name="Normal 2 2 17 2" xfId="990" xr:uid="{00000000-0005-0000-0000-0000DE030000}"/>
    <cellStyle name="Normal 2 2 18" xfId="991" xr:uid="{00000000-0005-0000-0000-0000DF030000}"/>
    <cellStyle name="Normal 2 2 18 2" xfId="992" xr:uid="{00000000-0005-0000-0000-0000E0030000}"/>
    <cellStyle name="Normal 2 2 19" xfId="993" xr:uid="{00000000-0005-0000-0000-0000E1030000}"/>
    <cellStyle name="Normal 2 2 19 2" xfId="994" xr:uid="{00000000-0005-0000-0000-0000E2030000}"/>
    <cellStyle name="Normal 2 2 2" xfId="995" xr:uid="{00000000-0005-0000-0000-0000E3030000}"/>
    <cellStyle name="Normal 2 2 2 10" xfId="996" xr:uid="{00000000-0005-0000-0000-0000E4030000}"/>
    <cellStyle name="Normal 2 2 2 10 2" xfId="997" xr:uid="{00000000-0005-0000-0000-0000E5030000}"/>
    <cellStyle name="Normal 2 2 2 11" xfId="998" xr:uid="{00000000-0005-0000-0000-0000E6030000}"/>
    <cellStyle name="Normal 2 2 2 2" xfId="999" xr:uid="{00000000-0005-0000-0000-0000E7030000}"/>
    <cellStyle name="Normal 2 2 2 2 2" xfId="1000" xr:uid="{00000000-0005-0000-0000-0000E8030000}"/>
    <cellStyle name="Normal 2 2 2 2 2 2" xfId="1001" xr:uid="{00000000-0005-0000-0000-0000E9030000}"/>
    <cellStyle name="Normal 2 2 2 2 3" xfId="1002" xr:uid="{00000000-0005-0000-0000-0000EA030000}"/>
    <cellStyle name="Normal 2 2 2 2 3 2" xfId="1003" xr:uid="{00000000-0005-0000-0000-0000EB030000}"/>
    <cellStyle name="Normal 2 2 2 2 4" xfId="1004" xr:uid="{00000000-0005-0000-0000-0000EC030000}"/>
    <cellStyle name="Normal 2 2 2 2 4 2" xfId="1005" xr:uid="{00000000-0005-0000-0000-0000ED030000}"/>
    <cellStyle name="Normal 2 2 2 2 5" xfId="1006" xr:uid="{00000000-0005-0000-0000-0000EE030000}"/>
    <cellStyle name="Normal 2 2 2 2 5 2" xfId="1007" xr:uid="{00000000-0005-0000-0000-0000EF030000}"/>
    <cellStyle name="Normal 2 2 2 2 6" xfId="1008" xr:uid="{00000000-0005-0000-0000-0000F0030000}"/>
    <cellStyle name="Normal 2 2 2 2 6 2" xfId="1009" xr:uid="{00000000-0005-0000-0000-0000F1030000}"/>
    <cellStyle name="Normal 2 2 2 2 7" xfId="1010" xr:uid="{00000000-0005-0000-0000-0000F2030000}"/>
    <cellStyle name="Normal 2 2 2 2 7 2" xfId="1011" xr:uid="{00000000-0005-0000-0000-0000F3030000}"/>
    <cellStyle name="Normal 2 2 2 2 8" xfId="1012" xr:uid="{00000000-0005-0000-0000-0000F4030000}"/>
    <cellStyle name="Normal 2 2 2 2 8 2" xfId="1013" xr:uid="{00000000-0005-0000-0000-0000F5030000}"/>
    <cellStyle name="Normal 2 2 2 2 9" xfId="1014" xr:uid="{00000000-0005-0000-0000-0000F6030000}"/>
    <cellStyle name="Normal 2 2 2 3" xfId="1015" xr:uid="{00000000-0005-0000-0000-0000F7030000}"/>
    <cellStyle name="Normal 2 2 2 3 2" xfId="1016" xr:uid="{00000000-0005-0000-0000-0000F8030000}"/>
    <cellStyle name="Normal 2 2 2 3 2 2" xfId="1017" xr:uid="{00000000-0005-0000-0000-0000F9030000}"/>
    <cellStyle name="Normal 2 2 2 3 3" xfId="1018" xr:uid="{00000000-0005-0000-0000-0000FA030000}"/>
    <cellStyle name="Normal 2 2 2 3 3 2" xfId="1019" xr:uid="{00000000-0005-0000-0000-0000FB030000}"/>
    <cellStyle name="Normal 2 2 2 3 4" xfId="1020" xr:uid="{00000000-0005-0000-0000-0000FC030000}"/>
    <cellStyle name="Normal 2 2 2 3 4 2" xfId="1021" xr:uid="{00000000-0005-0000-0000-0000FD030000}"/>
    <cellStyle name="Normal 2 2 2 3 5" xfId="1022" xr:uid="{00000000-0005-0000-0000-0000FE030000}"/>
    <cellStyle name="Normal 2 2 2 3 5 2" xfId="1023" xr:uid="{00000000-0005-0000-0000-0000FF030000}"/>
    <cellStyle name="Normal 2 2 2 3 6" xfId="1024" xr:uid="{00000000-0005-0000-0000-000000040000}"/>
    <cellStyle name="Normal 2 2 2 3 6 2" xfId="1025" xr:uid="{00000000-0005-0000-0000-000001040000}"/>
    <cellStyle name="Normal 2 2 2 3 7" xfId="1026" xr:uid="{00000000-0005-0000-0000-000002040000}"/>
    <cellStyle name="Normal 2 2 2 3 7 2" xfId="1027" xr:uid="{00000000-0005-0000-0000-000003040000}"/>
    <cellStyle name="Normal 2 2 2 3 8" xfId="1028" xr:uid="{00000000-0005-0000-0000-000004040000}"/>
    <cellStyle name="Normal 2 2 2 3 8 2" xfId="1029" xr:uid="{00000000-0005-0000-0000-000005040000}"/>
    <cellStyle name="Normal 2 2 2 3 9" xfId="1030" xr:uid="{00000000-0005-0000-0000-000006040000}"/>
    <cellStyle name="Normal 2 2 2 4" xfId="1031" xr:uid="{00000000-0005-0000-0000-000007040000}"/>
    <cellStyle name="Normal 2 2 2 4 2" xfId="1032" xr:uid="{00000000-0005-0000-0000-000008040000}"/>
    <cellStyle name="Normal 2 2 2 5" xfId="1033" xr:uid="{00000000-0005-0000-0000-000009040000}"/>
    <cellStyle name="Normal 2 2 2 5 2" xfId="1034" xr:uid="{00000000-0005-0000-0000-00000A040000}"/>
    <cellStyle name="Normal 2 2 2 6" xfId="1035" xr:uid="{00000000-0005-0000-0000-00000B040000}"/>
    <cellStyle name="Normal 2 2 2 6 2" xfId="1036" xr:uid="{00000000-0005-0000-0000-00000C040000}"/>
    <cellStyle name="Normal 2 2 2 7" xfId="1037" xr:uid="{00000000-0005-0000-0000-00000D040000}"/>
    <cellStyle name="Normal 2 2 2 7 2" xfId="1038" xr:uid="{00000000-0005-0000-0000-00000E040000}"/>
    <cellStyle name="Normal 2 2 2 8" xfId="1039" xr:uid="{00000000-0005-0000-0000-00000F040000}"/>
    <cellStyle name="Normal 2 2 2 8 2" xfId="1040" xr:uid="{00000000-0005-0000-0000-000010040000}"/>
    <cellStyle name="Normal 2 2 2 9" xfId="1041" xr:uid="{00000000-0005-0000-0000-000011040000}"/>
    <cellStyle name="Normal 2 2 2 9 2" xfId="1042" xr:uid="{00000000-0005-0000-0000-000012040000}"/>
    <cellStyle name="Normal 2 2 20" xfId="1043" xr:uid="{00000000-0005-0000-0000-000013040000}"/>
    <cellStyle name="Normal 2 2 21" xfId="1044" xr:uid="{00000000-0005-0000-0000-000014040000}"/>
    <cellStyle name="Normal 2 2 3" xfId="1045" xr:uid="{00000000-0005-0000-0000-000015040000}"/>
    <cellStyle name="Normal 2 2 3 10" xfId="1046" xr:uid="{00000000-0005-0000-0000-000016040000}"/>
    <cellStyle name="Normal 2 2 3 10 2" xfId="1047" xr:uid="{00000000-0005-0000-0000-000017040000}"/>
    <cellStyle name="Normal 2 2 3 11" xfId="1048" xr:uid="{00000000-0005-0000-0000-000018040000}"/>
    <cellStyle name="Normal 2 2 3 2" xfId="1049" xr:uid="{00000000-0005-0000-0000-000019040000}"/>
    <cellStyle name="Normal 2 2 3 2 2" xfId="1050" xr:uid="{00000000-0005-0000-0000-00001A040000}"/>
    <cellStyle name="Normal 2 2 3 2 2 2" xfId="1051" xr:uid="{00000000-0005-0000-0000-00001B040000}"/>
    <cellStyle name="Normal 2 2 3 2 3" xfId="1052" xr:uid="{00000000-0005-0000-0000-00001C040000}"/>
    <cellStyle name="Normal 2 2 3 2 3 2" xfId="1053" xr:uid="{00000000-0005-0000-0000-00001D040000}"/>
    <cellStyle name="Normal 2 2 3 2 4" xfId="1054" xr:uid="{00000000-0005-0000-0000-00001E040000}"/>
    <cellStyle name="Normal 2 2 3 2 4 2" xfId="1055" xr:uid="{00000000-0005-0000-0000-00001F040000}"/>
    <cellStyle name="Normal 2 2 3 2 5" xfId="1056" xr:uid="{00000000-0005-0000-0000-000020040000}"/>
    <cellStyle name="Normal 2 2 3 2 5 2" xfId="1057" xr:uid="{00000000-0005-0000-0000-000021040000}"/>
    <cellStyle name="Normal 2 2 3 2 6" xfId="1058" xr:uid="{00000000-0005-0000-0000-000022040000}"/>
    <cellStyle name="Normal 2 2 3 2 6 2" xfId="1059" xr:uid="{00000000-0005-0000-0000-000023040000}"/>
    <cellStyle name="Normal 2 2 3 2 7" xfId="1060" xr:uid="{00000000-0005-0000-0000-000024040000}"/>
    <cellStyle name="Normal 2 2 3 2 7 2" xfId="1061" xr:uid="{00000000-0005-0000-0000-000025040000}"/>
    <cellStyle name="Normal 2 2 3 2 8" xfId="1062" xr:uid="{00000000-0005-0000-0000-000026040000}"/>
    <cellStyle name="Normal 2 2 3 2 8 2" xfId="1063" xr:uid="{00000000-0005-0000-0000-000027040000}"/>
    <cellStyle name="Normal 2 2 3 2 9" xfId="1064" xr:uid="{00000000-0005-0000-0000-000028040000}"/>
    <cellStyle name="Normal 2 2 3 3" xfId="1065" xr:uid="{00000000-0005-0000-0000-000029040000}"/>
    <cellStyle name="Normal 2 2 3 3 2" xfId="1066" xr:uid="{00000000-0005-0000-0000-00002A040000}"/>
    <cellStyle name="Normal 2 2 3 3 2 2" xfId="1067" xr:uid="{00000000-0005-0000-0000-00002B040000}"/>
    <cellStyle name="Normal 2 2 3 3 3" xfId="1068" xr:uid="{00000000-0005-0000-0000-00002C040000}"/>
    <cellStyle name="Normal 2 2 3 3 3 2" xfId="1069" xr:uid="{00000000-0005-0000-0000-00002D040000}"/>
    <cellStyle name="Normal 2 2 3 3 4" xfId="1070" xr:uid="{00000000-0005-0000-0000-00002E040000}"/>
    <cellStyle name="Normal 2 2 3 3 4 2" xfId="1071" xr:uid="{00000000-0005-0000-0000-00002F040000}"/>
    <cellStyle name="Normal 2 2 3 3 5" xfId="1072" xr:uid="{00000000-0005-0000-0000-000030040000}"/>
    <cellStyle name="Normal 2 2 3 3 5 2" xfId="1073" xr:uid="{00000000-0005-0000-0000-000031040000}"/>
    <cellStyle name="Normal 2 2 3 3 6" xfId="1074" xr:uid="{00000000-0005-0000-0000-000032040000}"/>
    <cellStyle name="Normal 2 2 3 3 6 2" xfId="1075" xr:uid="{00000000-0005-0000-0000-000033040000}"/>
    <cellStyle name="Normal 2 2 3 3 7" xfId="1076" xr:uid="{00000000-0005-0000-0000-000034040000}"/>
    <cellStyle name="Normal 2 2 3 3 7 2" xfId="1077" xr:uid="{00000000-0005-0000-0000-000035040000}"/>
    <cellStyle name="Normal 2 2 3 3 8" xfId="1078" xr:uid="{00000000-0005-0000-0000-000036040000}"/>
    <cellStyle name="Normal 2 2 3 3 8 2" xfId="1079" xr:uid="{00000000-0005-0000-0000-000037040000}"/>
    <cellStyle name="Normal 2 2 3 3 9" xfId="1080" xr:uid="{00000000-0005-0000-0000-000038040000}"/>
    <cellStyle name="Normal 2 2 3 4" xfId="1081" xr:uid="{00000000-0005-0000-0000-000039040000}"/>
    <cellStyle name="Normal 2 2 3 4 2" xfId="1082" xr:uid="{00000000-0005-0000-0000-00003A040000}"/>
    <cellStyle name="Normal 2 2 3 5" xfId="1083" xr:uid="{00000000-0005-0000-0000-00003B040000}"/>
    <cellStyle name="Normal 2 2 3 5 2" xfId="1084" xr:uid="{00000000-0005-0000-0000-00003C040000}"/>
    <cellStyle name="Normal 2 2 3 6" xfId="1085" xr:uid="{00000000-0005-0000-0000-00003D040000}"/>
    <cellStyle name="Normal 2 2 3 6 2" xfId="1086" xr:uid="{00000000-0005-0000-0000-00003E040000}"/>
    <cellStyle name="Normal 2 2 3 7" xfId="1087" xr:uid="{00000000-0005-0000-0000-00003F040000}"/>
    <cellStyle name="Normal 2 2 3 7 2" xfId="1088" xr:uid="{00000000-0005-0000-0000-000040040000}"/>
    <cellStyle name="Normal 2 2 3 8" xfId="1089" xr:uid="{00000000-0005-0000-0000-000041040000}"/>
    <cellStyle name="Normal 2 2 3 8 2" xfId="1090" xr:uid="{00000000-0005-0000-0000-000042040000}"/>
    <cellStyle name="Normal 2 2 3 9" xfId="1091" xr:uid="{00000000-0005-0000-0000-000043040000}"/>
    <cellStyle name="Normal 2 2 3 9 2" xfId="1092" xr:uid="{00000000-0005-0000-0000-000044040000}"/>
    <cellStyle name="Normal 2 2 4" xfId="1093" xr:uid="{00000000-0005-0000-0000-000045040000}"/>
    <cellStyle name="Normal 2 2 4 2" xfId="1094" xr:uid="{00000000-0005-0000-0000-000046040000}"/>
    <cellStyle name="Normal 2 2 4 2 2" xfId="1095" xr:uid="{00000000-0005-0000-0000-000047040000}"/>
    <cellStyle name="Normal 2 2 4 3" xfId="1096" xr:uid="{00000000-0005-0000-0000-000048040000}"/>
    <cellStyle name="Normal 2 2 4 3 2" xfId="1097" xr:uid="{00000000-0005-0000-0000-000049040000}"/>
    <cellStyle name="Normal 2 2 4 4" xfId="1098" xr:uid="{00000000-0005-0000-0000-00004A040000}"/>
    <cellStyle name="Normal 2 2 4 4 2" xfId="1099" xr:uid="{00000000-0005-0000-0000-00004B040000}"/>
    <cellStyle name="Normal 2 2 4 5" xfId="1100" xr:uid="{00000000-0005-0000-0000-00004C040000}"/>
    <cellStyle name="Normal 2 2 4 5 2" xfId="1101" xr:uid="{00000000-0005-0000-0000-00004D040000}"/>
    <cellStyle name="Normal 2 2 4 6" xfId="1102" xr:uid="{00000000-0005-0000-0000-00004E040000}"/>
    <cellStyle name="Normal 2 2 4 6 2" xfId="1103" xr:uid="{00000000-0005-0000-0000-00004F040000}"/>
    <cellStyle name="Normal 2 2 4 7" xfId="1104" xr:uid="{00000000-0005-0000-0000-000050040000}"/>
    <cellStyle name="Normal 2 2 4 7 2" xfId="1105" xr:uid="{00000000-0005-0000-0000-000051040000}"/>
    <cellStyle name="Normal 2 2 4 8" xfId="1106" xr:uid="{00000000-0005-0000-0000-000052040000}"/>
    <cellStyle name="Normal 2 2 4 8 2" xfId="1107" xr:uid="{00000000-0005-0000-0000-000053040000}"/>
    <cellStyle name="Normal 2 2 4 9" xfId="1108" xr:uid="{00000000-0005-0000-0000-000054040000}"/>
    <cellStyle name="Normal 2 2 5" xfId="1109" xr:uid="{00000000-0005-0000-0000-000055040000}"/>
    <cellStyle name="Normal 2 2 5 2" xfId="1110" xr:uid="{00000000-0005-0000-0000-000056040000}"/>
    <cellStyle name="Normal 2 2 5 2 2" xfId="1111" xr:uid="{00000000-0005-0000-0000-000057040000}"/>
    <cellStyle name="Normal 2 2 5 3" xfId="1112" xr:uid="{00000000-0005-0000-0000-000058040000}"/>
    <cellStyle name="Normal 2 2 5 3 2" xfId="1113" xr:uid="{00000000-0005-0000-0000-000059040000}"/>
    <cellStyle name="Normal 2 2 5 4" xfId="1114" xr:uid="{00000000-0005-0000-0000-00005A040000}"/>
    <cellStyle name="Normal 2 2 5 4 2" xfId="1115" xr:uid="{00000000-0005-0000-0000-00005B040000}"/>
    <cellStyle name="Normal 2 2 5 5" xfId="1116" xr:uid="{00000000-0005-0000-0000-00005C040000}"/>
    <cellStyle name="Normal 2 2 5 5 2" xfId="1117" xr:uid="{00000000-0005-0000-0000-00005D040000}"/>
    <cellStyle name="Normal 2 2 5 6" xfId="1118" xr:uid="{00000000-0005-0000-0000-00005E040000}"/>
    <cellStyle name="Normal 2 2 5 6 2" xfId="1119" xr:uid="{00000000-0005-0000-0000-00005F040000}"/>
    <cellStyle name="Normal 2 2 5 7" xfId="1120" xr:uid="{00000000-0005-0000-0000-000060040000}"/>
    <cellStyle name="Normal 2 2 5 7 2" xfId="1121" xr:uid="{00000000-0005-0000-0000-000061040000}"/>
    <cellStyle name="Normal 2 2 5 8" xfId="1122" xr:uid="{00000000-0005-0000-0000-000062040000}"/>
    <cellStyle name="Normal 2 2 5 8 2" xfId="1123" xr:uid="{00000000-0005-0000-0000-000063040000}"/>
    <cellStyle name="Normal 2 2 5 9" xfId="1124" xr:uid="{00000000-0005-0000-0000-000064040000}"/>
    <cellStyle name="Normal 2 2 6" xfId="1125" xr:uid="{00000000-0005-0000-0000-000065040000}"/>
    <cellStyle name="Normal 2 2 6 2" xfId="1126" xr:uid="{00000000-0005-0000-0000-000066040000}"/>
    <cellStyle name="Normal 2 2 6 2 2" xfId="1127" xr:uid="{00000000-0005-0000-0000-000067040000}"/>
    <cellStyle name="Normal 2 2 6 3" xfId="1128" xr:uid="{00000000-0005-0000-0000-000068040000}"/>
    <cellStyle name="Normal 2 2 6 3 2" xfId="1129" xr:uid="{00000000-0005-0000-0000-000069040000}"/>
    <cellStyle name="Normal 2 2 6 4" xfId="1130" xr:uid="{00000000-0005-0000-0000-00006A040000}"/>
    <cellStyle name="Normal 2 2 6 4 2" xfId="1131" xr:uid="{00000000-0005-0000-0000-00006B040000}"/>
    <cellStyle name="Normal 2 2 6 5" xfId="1132" xr:uid="{00000000-0005-0000-0000-00006C040000}"/>
    <cellStyle name="Normal 2 2 6 5 2" xfId="1133" xr:uid="{00000000-0005-0000-0000-00006D040000}"/>
    <cellStyle name="Normal 2 2 6 6" xfId="1134" xr:uid="{00000000-0005-0000-0000-00006E040000}"/>
    <cellStyle name="Normal 2 2 6 6 2" xfId="1135" xr:uid="{00000000-0005-0000-0000-00006F040000}"/>
    <cellStyle name="Normal 2 2 6 7" xfId="1136" xr:uid="{00000000-0005-0000-0000-000070040000}"/>
    <cellStyle name="Normal 2 2 6 7 2" xfId="1137" xr:uid="{00000000-0005-0000-0000-000071040000}"/>
    <cellStyle name="Normal 2 2 6 8" xfId="1138" xr:uid="{00000000-0005-0000-0000-000072040000}"/>
    <cellStyle name="Normal 2 2 6 8 2" xfId="1139" xr:uid="{00000000-0005-0000-0000-000073040000}"/>
    <cellStyle name="Normal 2 2 6 9" xfId="1140" xr:uid="{00000000-0005-0000-0000-000074040000}"/>
    <cellStyle name="Normal 2 2 7" xfId="1141" xr:uid="{00000000-0005-0000-0000-000075040000}"/>
    <cellStyle name="Normal 2 2 7 2" xfId="1142" xr:uid="{00000000-0005-0000-0000-000076040000}"/>
    <cellStyle name="Normal 2 2 7 2 2" xfId="1143" xr:uid="{00000000-0005-0000-0000-000077040000}"/>
    <cellStyle name="Normal 2 2 7 3" xfId="1144" xr:uid="{00000000-0005-0000-0000-000078040000}"/>
    <cellStyle name="Normal 2 2 7 3 2" xfId="1145" xr:uid="{00000000-0005-0000-0000-000079040000}"/>
    <cellStyle name="Normal 2 2 7 4" xfId="1146" xr:uid="{00000000-0005-0000-0000-00007A040000}"/>
    <cellStyle name="Normal 2 2 7 4 2" xfId="1147" xr:uid="{00000000-0005-0000-0000-00007B040000}"/>
    <cellStyle name="Normal 2 2 7 5" xfId="1148" xr:uid="{00000000-0005-0000-0000-00007C040000}"/>
    <cellStyle name="Normal 2 2 7 5 2" xfId="1149" xr:uid="{00000000-0005-0000-0000-00007D040000}"/>
    <cellStyle name="Normal 2 2 7 6" xfId="1150" xr:uid="{00000000-0005-0000-0000-00007E040000}"/>
    <cellStyle name="Normal 2 2 7 6 2" xfId="1151" xr:uid="{00000000-0005-0000-0000-00007F040000}"/>
    <cellStyle name="Normal 2 2 7 7" xfId="1152" xr:uid="{00000000-0005-0000-0000-000080040000}"/>
    <cellStyle name="Normal 2 2 7 7 2" xfId="1153" xr:uid="{00000000-0005-0000-0000-000081040000}"/>
    <cellStyle name="Normal 2 2 7 8" xfId="1154" xr:uid="{00000000-0005-0000-0000-000082040000}"/>
    <cellStyle name="Normal 2 2 7 8 2" xfId="1155" xr:uid="{00000000-0005-0000-0000-000083040000}"/>
    <cellStyle name="Normal 2 2 7 9" xfId="1156" xr:uid="{00000000-0005-0000-0000-000084040000}"/>
    <cellStyle name="Normal 2 2 8" xfId="1157" xr:uid="{00000000-0005-0000-0000-000085040000}"/>
    <cellStyle name="Normal 2 2 8 2" xfId="1158" xr:uid="{00000000-0005-0000-0000-000086040000}"/>
    <cellStyle name="Normal 2 2 8 2 2" xfId="1159" xr:uid="{00000000-0005-0000-0000-000087040000}"/>
    <cellStyle name="Normal 2 2 8 3" xfId="1160" xr:uid="{00000000-0005-0000-0000-000088040000}"/>
    <cellStyle name="Normal 2 2 8 3 2" xfId="1161" xr:uid="{00000000-0005-0000-0000-000089040000}"/>
    <cellStyle name="Normal 2 2 8 4" xfId="1162" xr:uid="{00000000-0005-0000-0000-00008A040000}"/>
    <cellStyle name="Normal 2 2 8 4 2" xfId="1163" xr:uid="{00000000-0005-0000-0000-00008B040000}"/>
    <cellStyle name="Normal 2 2 8 5" xfId="1164" xr:uid="{00000000-0005-0000-0000-00008C040000}"/>
    <cellStyle name="Normal 2 2 8 5 2" xfId="1165" xr:uid="{00000000-0005-0000-0000-00008D040000}"/>
    <cellStyle name="Normal 2 2 8 6" xfId="1166" xr:uid="{00000000-0005-0000-0000-00008E040000}"/>
    <cellStyle name="Normal 2 2 8 6 2" xfId="1167" xr:uid="{00000000-0005-0000-0000-00008F040000}"/>
    <cellStyle name="Normal 2 2 8 7" xfId="1168" xr:uid="{00000000-0005-0000-0000-000090040000}"/>
    <cellStyle name="Normal 2 2 8 7 2" xfId="1169" xr:uid="{00000000-0005-0000-0000-000091040000}"/>
    <cellStyle name="Normal 2 2 8 8" xfId="1170" xr:uid="{00000000-0005-0000-0000-000092040000}"/>
    <cellStyle name="Normal 2 2 8 8 2" xfId="1171" xr:uid="{00000000-0005-0000-0000-000093040000}"/>
    <cellStyle name="Normal 2 2 8 9" xfId="1172" xr:uid="{00000000-0005-0000-0000-000094040000}"/>
    <cellStyle name="Normal 2 2 9" xfId="1173" xr:uid="{00000000-0005-0000-0000-000095040000}"/>
    <cellStyle name="Normal 2 2 9 2" xfId="1174" xr:uid="{00000000-0005-0000-0000-000096040000}"/>
    <cellStyle name="Normal 2 20" xfId="1175" xr:uid="{00000000-0005-0000-0000-000097040000}"/>
    <cellStyle name="Normal 2 20 2" xfId="1176" xr:uid="{00000000-0005-0000-0000-000098040000}"/>
    <cellStyle name="Normal 2 20 3" xfId="1177" xr:uid="{00000000-0005-0000-0000-000099040000}"/>
    <cellStyle name="Normal 2 21" xfId="1178" xr:uid="{00000000-0005-0000-0000-00009A040000}"/>
    <cellStyle name="Normal 2 21 2" xfId="1179" xr:uid="{00000000-0005-0000-0000-00009B040000}"/>
    <cellStyle name="Normal 2 21 3" xfId="1180" xr:uid="{00000000-0005-0000-0000-00009C040000}"/>
    <cellStyle name="Normal 2 22" xfId="1181" xr:uid="{00000000-0005-0000-0000-00009D040000}"/>
    <cellStyle name="Normal 2 22 2" xfId="1182" xr:uid="{00000000-0005-0000-0000-00009E040000}"/>
    <cellStyle name="Normal 2 22 3" xfId="1183" xr:uid="{00000000-0005-0000-0000-00009F040000}"/>
    <cellStyle name="Normal 2 23" xfId="1184" xr:uid="{00000000-0005-0000-0000-0000A0040000}"/>
    <cellStyle name="Normal 2 23 2" xfId="1185" xr:uid="{00000000-0005-0000-0000-0000A1040000}"/>
    <cellStyle name="Normal 2 23 3" xfId="1186" xr:uid="{00000000-0005-0000-0000-0000A2040000}"/>
    <cellStyle name="Normal 2 24" xfId="1187" xr:uid="{00000000-0005-0000-0000-0000A3040000}"/>
    <cellStyle name="Normal 2 24 2" xfId="1188" xr:uid="{00000000-0005-0000-0000-0000A4040000}"/>
    <cellStyle name="Normal 2 24 3" xfId="1189" xr:uid="{00000000-0005-0000-0000-0000A5040000}"/>
    <cellStyle name="Normal 2 25" xfId="1190" xr:uid="{00000000-0005-0000-0000-0000A6040000}"/>
    <cellStyle name="Normal 2 25 2" xfId="1191" xr:uid="{00000000-0005-0000-0000-0000A7040000}"/>
    <cellStyle name="Normal 2 25 3" xfId="1192" xr:uid="{00000000-0005-0000-0000-0000A8040000}"/>
    <cellStyle name="Normal 2 26" xfId="1193" xr:uid="{00000000-0005-0000-0000-0000A9040000}"/>
    <cellStyle name="Normal 2 26 2" xfId="1194" xr:uid="{00000000-0005-0000-0000-0000AA040000}"/>
    <cellStyle name="Normal 2 27" xfId="1195" xr:uid="{00000000-0005-0000-0000-0000AB040000}"/>
    <cellStyle name="Normal 2 28" xfId="1196" xr:uid="{00000000-0005-0000-0000-0000AC040000}"/>
    <cellStyle name="Normal 2 29" xfId="1197" xr:uid="{00000000-0005-0000-0000-0000AD040000}"/>
    <cellStyle name="Normal 2 3" xfId="1198" xr:uid="{00000000-0005-0000-0000-0000AE040000}"/>
    <cellStyle name="Normal 2 3 10" xfId="1199" xr:uid="{00000000-0005-0000-0000-0000AF040000}"/>
    <cellStyle name="Normal 2 3 10 2" xfId="1200" xr:uid="{00000000-0005-0000-0000-0000B0040000}"/>
    <cellStyle name="Normal 2 3 11" xfId="1201" xr:uid="{00000000-0005-0000-0000-0000B1040000}"/>
    <cellStyle name="Normal 2 3 11 2" xfId="1202" xr:uid="{00000000-0005-0000-0000-0000B2040000}"/>
    <cellStyle name="Normal 2 3 12" xfId="1203" xr:uid="{00000000-0005-0000-0000-0000B3040000}"/>
    <cellStyle name="Normal 2 3 12 2" xfId="1204" xr:uid="{00000000-0005-0000-0000-0000B4040000}"/>
    <cellStyle name="Normal 2 3 13" xfId="1205" xr:uid="{00000000-0005-0000-0000-0000B5040000}"/>
    <cellStyle name="Normal 2 3 13 2" xfId="1206" xr:uid="{00000000-0005-0000-0000-0000B6040000}"/>
    <cellStyle name="Normal 2 3 14" xfId="1207" xr:uid="{00000000-0005-0000-0000-0000B7040000}"/>
    <cellStyle name="Normal 2 3 14 2" xfId="1208" xr:uid="{00000000-0005-0000-0000-0000B8040000}"/>
    <cellStyle name="Normal 2 3 15" xfId="1209" xr:uid="{00000000-0005-0000-0000-0000B9040000}"/>
    <cellStyle name="Normal 2 3 15 2" xfId="1210" xr:uid="{00000000-0005-0000-0000-0000BA040000}"/>
    <cellStyle name="Normal 2 3 16" xfId="1211" xr:uid="{00000000-0005-0000-0000-0000BB040000}"/>
    <cellStyle name="Normal 2 3 16 2" xfId="1212" xr:uid="{00000000-0005-0000-0000-0000BC040000}"/>
    <cellStyle name="Normal 2 3 17" xfId="1213" xr:uid="{00000000-0005-0000-0000-0000BD040000}"/>
    <cellStyle name="Normal 2 3 17 2" xfId="1214" xr:uid="{00000000-0005-0000-0000-0000BE040000}"/>
    <cellStyle name="Normal 2 3 18" xfId="1215" xr:uid="{00000000-0005-0000-0000-0000BF040000}"/>
    <cellStyle name="Normal 2 3 18 2" xfId="1216" xr:uid="{00000000-0005-0000-0000-0000C0040000}"/>
    <cellStyle name="Normal 2 3 19" xfId="1217" xr:uid="{00000000-0005-0000-0000-0000C1040000}"/>
    <cellStyle name="Normal 2 3 19 2" xfId="1218" xr:uid="{00000000-0005-0000-0000-0000C2040000}"/>
    <cellStyle name="Normal 2 3 2" xfId="1219" xr:uid="{00000000-0005-0000-0000-0000C3040000}"/>
    <cellStyle name="Normal 2 3 2 10" xfId="1220" xr:uid="{00000000-0005-0000-0000-0000C4040000}"/>
    <cellStyle name="Normal 2 3 2 10 2" xfId="1221" xr:uid="{00000000-0005-0000-0000-0000C5040000}"/>
    <cellStyle name="Normal 2 3 2 11" xfId="1222" xr:uid="{00000000-0005-0000-0000-0000C6040000}"/>
    <cellStyle name="Normal 2 3 2 2" xfId="1223" xr:uid="{00000000-0005-0000-0000-0000C7040000}"/>
    <cellStyle name="Normal 2 3 2 2 2" xfId="1224" xr:uid="{00000000-0005-0000-0000-0000C8040000}"/>
    <cellStyle name="Normal 2 3 2 2 2 2" xfId="1225" xr:uid="{00000000-0005-0000-0000-0000C9040000}"/>
    <cellStyle name="Normal 2 3 2 2 3" xfId="1226" xr:uid="{00000000-0005-0000-0000-0000CA040000}"/>
    <cellStyle name="Normal 2 3 2 2 3 2" xfId="1227" xr:uid="{00000000-0005-0000-0000-0000CB040000}"/>
    <cellStyle name="Normal 2 3 2 2 4" xfId="1228" xr:uid="{00000000-0005-0000-0000-0000CC040000}"/>
    <cellStyle name="Normal 2 3 2 2 4 2" xfId="1229" xr:uid="{00000000-0005-0000-0000-0000CD040000}"/>
    <cellStyle name="Normal 2 3 2 2 5" xfId="1230" xr:uid="{00000000-0005-0000-0000-0000CE040000}"/>
    <cellStyle name="Normal 2 3 2 2 5 2" xfId="1231" xr:uid="{00000000-0005-0000-0000-0000CF040000}"/>
    <cellStyle name="Normal 2 3 2 2 6" xfId="1232" xr:uid="{00000000-0005-0000-0000-0000D0040000}"/>
    <cellStyle name="Normal 2 3 2 2 6 2" xfId="1233" xr:uid="{00000000-0005-0000-0000-0000D1040000}"/>
    <cellStyle name="Normal 2 3 2 2 7" xfId="1234" xr:uid="{00000000-0005-0000-0000-0000D2040000}"/>
    <cellStyle name="Normal 2 3 2 2 7 2" xfId="1235" xr:uid="{00000000-0005-0000-0000-0000D3040000}"/>
    <cellStyle name="Normal 2 3 2 2 8" xfId="1236" xr:uid="{00000000-0005-0000-0000-0000D4040000}"/>
    <cellStyle name="Normal 2 3 2 2 8 2" xfId="1237" xr:uid="{00000000-0005-0000-0000-0000D5040000}"/>
    <cellStyle name="Normal 2 3 2 2 9" xfId="1238" xr:uid="{00000000-0005-0000-0000-0000D6040000}"/>
    <cellStyle name="Normal 2 3 2 3" xfId="1239" xr:uid="{00000000-0005-0000-0000-0000D7040000}"/>
    <cellStyle name="Normal 2 3 2 3 2" xfId="1240" xr:uid="{00000000-0005-0000-0000-0000D8040000}"/>
    <cellStyle name="Normal 2 3 2 3 2 2" xfId="1241" xr:uid="{00000000-0005-0000-0000-0000D9040000}"/>
    <cellStyle name="Normal 2 3 2 3 3" xfId="1242" xr:uid="{00000000-0005-0000-0000-0000DA040000}"/>
    <cellStyle name="Normal 2 3 2 3 3 2" xfId="1243" xr:uid="{00000000-0005-0000-0000-0000DB040000}"/>
    <cellStyle name="Normal 2 3 2 3 4" xfId="1244" xr:uid="{00000000-0005-0000-0000-0000DC040000}"/>
    <cellStyle name="Normal 2 3 2 3 4 2" xfId="1245" xr:uid="{00000000-0005-0000-0000-0000DD040000}"/>
    <cellStyle name="Normal 2 3 2 3 5" xfId="1246" xr:uid="{00000000-0005-0000-0000-0000DE040000}"/>
    <cellStyle name="Normal 2 3 2 3 5 2" xfId="1247" xr:uid="{00000000-0005-0000-0000-0000DF040000}"/>
    <cellStyle name="Normal 2 3 2 3 6" xfId="1248" xr:uid="{00000000-0005-0000-0000-0000E0040000}"/>
    <cellStyle name="Normal 2 3 2 3 6 2" xfId="1249" xr:uid="{00000000-0005-0000-0000-0000E1040000}"/>
    <cellStyle name="Normal 2 3 2 3 7" xfId="1250" xr:uid="{00000000-0005-0000-0000-0000E2040000}"/>
    <cellStyle name="Normal 2 3 2 3 7 2" xfId="1251" xr:uid="{00000000-0005-0000-0000-0000E3040000}"/>
    <cellStyle name="Normal 2 3 2 3 8" xfId="1252" xr:uid="{00000000-0005-0000-0000-0000E4040000}"/>
    <cellStyle name="Normal 2 3 2 3 8 2" xfId="1253" xr:uid="{00000000-0005-0000-0000-0000E5040000}"/>
    <cellStyle name="Normal 2 3 2 3 9" xfId="1254" xr:uid="{00000000-0005-0000-0000-0000E6040000}"/>
    <cellStyle name="Normal 2 3 2 4" xfId="1255" xr:uid="{00000000-0005-0000-0000-0000E7040000}"/>
    <cellStyle name="Normal 2 3 2 4 2" xfId="1256" xr:uid="{00000000-0005-0000-0000-0000E8040000}"/>
    <cellStyle name="Normal 2 3 2 5" xfId="1257" xr:uid="{00000000-0005-0000-0000-0000E9040000}"/>
    <cellStyle name="Normal 2 3 2 5 2" xfId="1258" xr:uid="{00000000-0005-0000-0000-0000EA040000}"/>
    <cellStyle name="Normal 2 3 2 6" xfId="1259" xr:uid="{00000000-0005-0000-0000-0000EB040000}"/>
    <cellStyle name="Normal 2 3 2 6 2" xfId="1260" xr:uid="{00000000-0005-0000-0000-0000EC040000}"/>
    <cellStyle name="Normal 2 3 2 7" xfId="1261" xr:uid="{00000000-0005-0000-0000-0000ED040000}"/>
    <cellStyle name="Normal 2 3 2 7 2" xfId="1262" xr:uid="{00000000-0005-0000-0000-0000EE040000}"/>
    <cellStyle name="Normal 2 3 2 8" xfId="1263" xr:uid="{00000000-0005-0000-0000-0000EF040000}"/>
    <cellStyle name="Normal 2 3 2 8 2" xfId="1264" xr:uid="{00000000-0005-0000-0000-0000F0040000}"/>
    <cellStyle name="Normal 2 3 2 9" xfId="1265" xr:uid="{00000000-0005-0000-0000-0000F1040000}"/>
    <cellStyle name="Normal 2 3 2 9 2" xfId="1266" xr:uid="{00000000-0005-0000-0000-0000F2040000}"/>
    <cellStyle name="Normal 2 3 20" xfId="1267" xr:uid="{00000000-0005-0000-0000-0000F3040000}"/>
    <cellStyle name="Normal 2 3 21" xfId="1268" xr:uid="{00000000-0005-0000-0000-0000F4040000}"/>
    <cellStyle name="Normal 2 3 3" xfId="1269" xr:uid="{00000000-0005-0000-0000-0000F5040000}"/>
    <cellStyle name="Normal 2 3 3 10" xfId="1270" xr:uid="{00000000-0005-0000-0000-0000F6040000}"/>
    <cellStyle name="Normal 2 3 3 10 2" xfId="1271" xr:uid="{00000000-0005-0000-0000-0000F7040000}"/>
    <cellStyle name="Normal 2 3 3 11" xfId="1272" xr:uid="{00000000-0005-0000-0000-0000F8040000}"/>
    <cellStyle name="Normal 2 3 3 2" xfId="1273" xr:uid="{00000000-0005-0000-0000-0000F9040000}"/>
    <cellStyle name="Normal 2 3 3 2 2" xfId="1274" xr:uid="{00000000-0005-0000-0000-0000FA040000}"/>
    <cellStyle name="Normal 2 3 3 2 2 2" xfId="1275" xr:uid="{00000000-0005-0000-0000-0000FB040000}"/>
    <cellStyle name="Normal 2 3 3 2 3" xfId="1276" xr:uid="{00000000-0005-0000-0000-0000FC040000}"/>
    <cellStyle name="Normal 2 3 3 2 3 2" xfId="1277" xr:uid="{00000000-0005-0000-0000-0000FD040000}"/>
    <cellStyle name="Normal 2 3 3 2 4" xfId="1278" xr:uid="{00000000-0005-0000-0000-0000FE040000}"/>
    <cellStyle name="Normal 2 3 3 2 4 2" xfId="1279" xr:uid="{00000000-0005-0000-0000-0000FF040000}"/>
    <cellStyle name="Normal 2 3 3 2 5" xfId="1280" xr:uid="{00000000-0005-0000-0000-000000050000}"/>
    <cellStyle name="Normal 2 3 3 2 5 2" xfId="1281" xr:uid="{00000000-0005-0000-0000-000001050000}"/>
    <cellStyle name="Normal 2 3 3 2 6" xfId="1282" xr:uid="{00000000-0005-0000-0000-000002050000}"/>
    <cellStyle name="Normal 2 3 3 2 6 2" xfId="1283" xr:uid="{00000000-0005-0000-0000-000003050000}"/>
    <cellStyle name="Normal 2 3 3 2 7" xfId="1284" xr:uid="{00000000-0005-0000-0000-000004050000}"/>
    <cellStyle name="Normal 2 3 3 2 7 2" xfId="1285" xr:uid="{00000000-0005-0000-0000-000005050000}"/>
    <cellStyle name="Normal 2 3 3 2 8" xfId="1286" xr:uid="{00000000-0005-0000-0000-000006050000}"/>
    <cellStyle name="Normal 2 3 3 2 8 2" xfId="1287" xr:uid="{00000000-0005-0000-0000-000007050000}"/>
    <cellStyle name="Normal 2 3 3 2 9" xfId="1288" xr:uid="{00000000-0005-0000-0000-000008050000}"/>
    <cellStyle name="Normal 2 3 3 3" xfId="1289" xr:uid="{00000000-0005-0000-0000-000009050000}"/>
    <cellStyle name="Normal 2 3 3 3 2" xfId="1290" xr:uid="{00000000-0005-0000-0000-00000A050000}"/>
    <cellStyle name="Normal 2 3 3 3 2 2" xfId="1291" xr:uid="{00000000-0005-0000-0000-00000B050000}"/>
    <cellStyle name="Normal 2 3 3 3 3" xfId="1292" xr:uid="{00000000-0005-0000-0000-00000C050000}"/>
    <cellStyle name="Normal 2 3 3 3 3 2" xfId="1293" xr:uid="{00000000-0005-0000-0000-00000D050000}"/>
    <cellStyle name="Normal 2 3 3 3 4" xfId="1294" xr:uid="{00000000-0005-0000-0000-00000E050000}"/>
    <cellStyle name="Normal 2 3 3 3 4 2" xfId="1295" xr:uid="{00000000-0005-0000-0000-00000F050000}"/>
    <cellStyle name="Normal 2 3 3 3 5" xfId="1296" xr:uid="{00000000-0005-0000-0000-000010050000}"/>
    <cellStyle name="Normal 2 3 3 3 5 2" xfId="1297" xr:uid="{00000000-0005-0000-0000-000011050000}"/>
    <cellStyle name="Normal 2 3 3 3 6" xfId="1298" xr:uid="{00000000-0005-0000-0000-000012050000}"/>
    <cellStyle name="Normal 2 3 3 3 6 2" xfId="1299" xr:uid="{00000000-0005-0000-0000-000013050000}"/>
    <cellStyle name="Normal 2 3 3 3 7" xfId="1300" xr:uid="{00000000-0005-0000-0000-000014050000}"/>
    <cellStyle name="Normal 2 3 3 3 7 2" xfId="1301" xr:uid="{00000000-0005-0000-0000-000015050000}"/>
    <cellStyle name="Normal 2 3 3 3 8" xfId="1302" xr:uid="{00000000-0005-0000-0000-000016050000}"/>
    <cellStyle name="Normal 2 3 3 3 8 2" xfId="1303" xr:uid="{00000000-0005-0000-0000-000017050000}"/>
    <cellStyle name="Normal 2 3 3 3 9" xfId="1304" xr:uid="{00000000-0005-0000-0000-000018050000}"/>
    <cellStyle name="Normal 2 3 3 4" xfId="1305" xr:uid="{00000000-0005-0000-0000-000019050000}"/>
    <cellStyle name="Normal 2 3 3 4 2" xfId="1306" xr:uid="{00000000-0005-0000-0000-00001A050000}"/>
    <cellStyle name="Normal 2 3 3 5" xfId="1307" xr:uid="{00000000-0005-0000-0000-00001B050000}"/>
    <cellStyle name="Normal 2 3 3 5 2" xfId="1308" xr:uid="{00000000-0005-0000-0000-00001C050000}"/>
    <cellStyle name="Normal 2 3 3 6" xfId="1309" xr:uid="{00000000-0005-0000-0000-00001D050000}"/>
    <cellStyle name="Normal 2 3 3 6 2" xfId="1310" xr:uid="{00000000-0005-0000-0000-00001E050000}"/>
    <cellStyle name="Normal 2 3 3 7" xfId="1311" xr:uid="{00000000-0005-0000-0000-00001F050000}"/>
    <cellStyle name="Normal 2 3 3 7 2" xfId="1312" xr:uid="{00000000-0005-0000-0000-000020050000}"/>
    <cellStyle name="Normal 2 3 3 8" xfId="1313" xr:uid="{00000000-0005-0000-0000-000021050000}"/>
    <cellStyle name="Normal 2 3 3 8 2" xfId="1314" xr:uid="{00000000-0005-0000-0000-000022050000}"/>
    <cellStyle name="Normal 2 3 3 9" xfId="1315" xr:uid="{00000000-0005-0000-0000-000023050000}"/>
    <cellStyle name="Normal 2 3 3 9 2" xfId="1316" xr:uid="{00000000-0005-0000-0000-000024050000}"/>
    <cellStyle name="Normal 2 3 4" xfId="1317" xr:uid="{00000000-0005-0000-0000-000025050000}"/>
    <cellStyle name="Normal 2 3 4 2" xfId="1318" xr:uid="{00000000-0005-0000-0000-000026050000}"/>
    <cellStyle name="Normal 2 3 4 2 2" xfId="1319" xr:uid="{00000000-0005-0000-0000-000027050000}"/>
    <cellStyle name="Normal 2 3 4 3" xfId="1320" xr:uid="{00000000-0005-0000-0000-000028050000}"/>
    <cellStyle name="Normal 2 3 4 3 2" xfId="1321" xr:uid="{00000000-0005-0000-0000-000029050000}"/>
    <cellStyle name="Normal 2 3 4 4" xfId="1322" xr:uid="{00000000-0005-0000-0000-00002A050000}"/>
    <cellStyle name="Normal 2 3 4 4 2" xfId="1323" xr:uid="{00000000-0005-0000-0000-00002B050000}"/>
    <cellStyle name="Normal 2 3 4 5" xfId="1324" xr:uid="{00000000-0005-0000-0000-00002C050000}"/>
    <cellStyle name="Normal 2 3 4 5 2" xfId="1325" xr:uid="{00000000-0005-0000-0000-00002D050000}"/>
    <cellStyle name="Normal 2 3 4 6" xfId="1326" xr:uid="{00000000-0005-0000-0000-00002E050000}"/>
    <cellStyle name="Normal 2 3 4 6 2" xfId="1327" xr:uid="{00000000-0005-0000-0000-00002F050000}"/>
    <cellStyle name="Normal 2 3 4 7" xfId="1328" xr:uid="{00000000-0005-0000-0000-000030050000}"/>
    <cellStyle name="Normal 2 3 4 7 2" xfId="1329" xr:uid="{00000000-0005-0000-0000-000031050000}"/>
    <cellStyle name="Normal 2 3 4 8" xfId="1330" xr:uid="{00000000-0005-0000-0000-000032050000}"/>
    <cellStyle name="Normal 2 3 4 8 2" xfId="1331" xr:uid="{00000000-0005-0000-0000-000033050000}"/>
    <cellStyle name="Normal 2 3 4 9" xfId="1332" xr:uid="{00000000-0005-0000-0000-000034050000}"/>
    <cellStyle name="Normal 2 3 5" xfId="1333" xr:uid="{00000000-0005-0000-0000-000035050000}"/>
    <cellStyle name="Normal 2 3 5 2" xfId="1334" xr:uid="{00000000-0005-0000-0000-000036050000}"/>
    <cellStyle name="Normal 2 3 5 2 2" xfId="1335" xr:uid="{00000000-0005-0000-0000-000037050000}"/>
    <cellStyle name="Normal 2 3 5 3" xfId="1336" xr:uid="{00000000-0005-0000-0000-000038050000}"/>
    <cellStyle name="Normal 2 3 5 3 2" xfId="1337" xr:uid="{00000000-0005-0000-0000-000039050000}"/>
    <cellStyle name="Normal 2 3 5 4" xfId="1338" xr:uid="{00000000-0005-0000-0000-00003A050000}"/>
    <cellStyle name="Normal 2 3 5 4 2" xfId="1339" xr:uid="{00000000-0005-0000-0000-00003B050000}"/>
    <cellStyle name="Normal 2 3 5 5" xfId="1340" xr:uid="{00000000-0005-0000-0000-00003C050000}"/>
    <cellStyle name="Normal 2 3 5 5 2" xfId="1341" xr:uid="{00000000-0005-0000-0000-00003D050000}"/>
    <cellStyle name="Normal 2 3 5 6" xfId="1342" xr:uid="{00000000-0005-0000-0000-00003E050000}"/>
    <cellStyle name="Normal 2 3 5 6 2" xfId="1343" xr:uid="{00000000-0005-0000-0000-00003F050000}"/>
    <cellStyle name="Normal 2 3 5 7" xfId="1344" xr:uid="{00000000-0005-0000-0000-000040050000}"/>
    <cellStyle name="Normal 2 3 5 7 2" xfId="1345" xr:uid="{00000000-0005-0000-0000-000041050000}"/>
    <cellStyle name="Normal 2 3 5 8" xfId="1346" xr:uid="{00000000-0005-0000-0000-000042050000}"/>
    <cellStyle name="Normal 2 3 5 8 2" xfId="1347" xr:uid="{00000000-0005-0000-0000-000043050000}"/>
    <cellStyle name="Normal 2 3 5 9" xfId="1348" xr:uid="{00000000-0005-0000-0000-000044050000}"/>
    <cellStyle name="Normal 2 3 6" xfId="1349" xr:uid="{00000000-0005-0000-0000-000045050000}"/>
    <cellStyle name="Normal 2 3 6 2" xfId="1350" xr:uid="{00000000-0005-0000-0000-000046050000}"/>
    <cellStyle name="Normal 2 3 6 2 2" xfId="1351" xr:uid="{00000000-0005-0000-0000-000047050000}"/>
    <cellStyle name="Normal 2 3 6 3" xfId="1352" xr:uid="{00000000-0005-0000-0000-000048050000}"/>
    <cellStyle name="Normal 2 3 6 3 2" xfId="1353" xr:uid="{00000000-0005-0000-0000-000049050000}"/>
    <cellStyle name="Normal 2 3 6 4" xfId="1354" xr:uid="{00000000-0005-0000-0000-00004A050000}"/>
    <cellStyle name="Normal 2 3 6 4 2" xfId="1355" xr:uid="{00000000-0005-0000-0000-00004B050000}"/>
    <cellStyle name="Normal 2 3 6 5" xfId="1356" xr:uid="{00000000-0005-0000-0000-00004C050000}"/>
    <cellStyle name="Normal 2 3 6 5 2" xfId="1357" xr:uid="{00000000-0005-0000-0000-00004D050000}"/>
    <cellStyle name="Normal 2 3 6 6" xfId="1358" xr:uid="{00000000-0005-0000-0000-00004E050000}"/>
    <cellStyle name="Normal 2 3 6 6 2" xfId="1359" xr:uid="{00000000-0005-0000-0000-00004F050000}"/>
    <cellStyle name="Normal 2 3 6 7" xfId="1360" xr:uid="{00000000-0005-0000-0000-000050050000}"/>
    <cellStyle name="Normal 2 3 6 7 2" xfId="1361" xr:uid="{00000000-0005-0000-0000-000051050000}"/>
    <cellStyle name="Normal 2 3 6 8" xfId="1362" xr:uid="{00000000-0005-0000-0000-000052050000}"/>
    <cellStyle name="Normal 2 3 6 8 2" xfId="1363" xr:uid="{00000000-0005-0000-0000-000053050000}"/>
    <cellStyle name="Normal 2 3 6 9" xfId="1364" xr:uid="{00000000-0005-0000-0000-000054050000}"/>
    <cellStyle name="Normal 2 3 7" xfId="1365" xr:uid="{00000000-0005-0000-0000-000055050000}"/>
    <cellStyle name="Normal 2 3 7 2" xfId="1366" xr:uid="{00000000-0005-0000-0000-000056050000}"/>
    <cellStyle name="Normal 2 3 7 2 2" xfId="1367" xr:uid="{00000000-0005-0000-0000-000057050000}"/>
    <cellStyle name="Normal 2 3 7 3" xfId="1368" xr:uid="{00000000-0005-0000-0000-000058050000}"/>
    <cellStyle name="Normal 2 3 7 3 2" xfId="1369" xr:uid="{00000000-0005-0000-0000-000059050000}"/>
    <cellStyle name="Normal 2 3 7 4" xfId="1370" xr:uid="{00000000-0005-0000-0000-00005A050000}"/>
    <cellStyle name="Normal 2 3 7 4 2" xfId="1371" xr:uid="{00000000-0005-0000-0000-00005B050000}"/>
    <cellStyle name="Normal 2 3 7 5" xfId="1372" xr:uid="{00000000-0005-0000-0000-00005C050000}"/>
    <cellStyle name="Normal 2 3 7 5 2" xfId="1373" xr:uid="{00000000-0005-0000-0000-00005D050000}"/>
    <cellStyle name="Normal 2 3 7 6" xfId="1374" xr:uid="{00000000-0005-0000-0000-00005E050000}"/>
    <cellStyle name="Normal 2 3 7 6 2" xfId="1375" xr:uid="{00000000-0005-0000-0000-00005F050000}"/>
    <cellStyle name="Normal 2 3 7 7" xfId="1376" xr:uid="{00000000-0005-0000-0000-000060050000}"/>
    <cellStyle name="Normal 2 3 7 7 2" xfId="1377" xr:uid="{00000000-0005-0000-0000-000061050000}"/>
    <cellStyle name="Normal 2 3 7 8" xfId="1378" xr:uid="{00000000-0005-0000-0000-000062050000}"/>
    <cellStyle name="Normal 2 3 7 8 2" xfId="1379" xr:uid="{00000000-0005-0000-0000-000063050000}"/>
    <cellStyle name="Normal 2 3 7 9" xfId="1380" xr:uid="{00000000-0005-0000-0000-000064050000}"/>
    <cellStyle name="Normal 2 3 8" xfId="1381" xr:uid="{00000000-0005-0000-0000-000065050000}"/>
    <cellStyle name="Normal 2 3 8 2" xfId="1382" xr:uid="{00000000-0005-0000-0000-000066050000}"/>
    <cellStyle name="Normal 2 3 8 2 2" xfId="1383" xr:uid="{00000000-0005-0000-0000-000067050000}"/>
    <cellStyle name="Normal 2 3 8 3" xfId="1384" xr:uid="{00000000-0005-0000-0000-000068050000}"/>
    <cellStyle name="Normal 2 3 8 3 2" xfId="1385" xr:uid="{00000000-0005-0000-0000-000069050000}"/>
    <cellStyle name="Normal 2 3 8 4" xfId="1386" xr:uid="{00000000-0005-0000-0000-00006A050000}"/>
    <cellStyle name="Normal 2 3 8 4 2" xfId="1387" xr:uid="{00000000-0005-0000-0000-00006B050000}"/>
    <cellStyle name="Normal 2 3 8 5" xfId="1388" xr:uid="{00000000-0005-0000-0000-00006C050000}"/>
    <cellStyle name="Normal 2 3 8 5 2" xfId="1389" xr:uid="{00000000-0005-0000-0000-00006D050000}"/>
    <cellStyle name="Normal 2 3 8 6" xfId="1390" xr:uid="{00000000-0005-0000-0000-00006E050000}"/>
    <cellStyle name="Normal 2 3 8 6 2" xfId="1391" xr:uid="{00000000-0005-0000-0000-00006F050000}"/>
    <cellStyle name="Normal 2 3 8 7" xfId="1392" xr:uid="{00000000-0005-0000-0000-000070050000}"/>
    <cellStyle name="Normal 2 3 8 7 2" xfId="1393" xr:uid="{00000000-0005-0000-0000-000071050000}"/>
    <cellStyle name="Normal 2 3 8 8" xfId="1394" xr:uid="{00000000-0005-0000-0000-000072050000}"/>
    <cellStyle name="Normal 2 3 8 8 2" xfId="1395" xr:uid="{00000000-0005-0000-0000-000073050000}"/>
    <cellStyle name="Normal 2 3 8 9" xfId="1396" xr:uid="{00000000-0005-0000-0000-000074050000}"/>
    <cellStyle name="Normal 2 3 9" xfId="1397" xr:uid="{00000000-0005-0000-0000-000075050000}"/>
    <cellStyle name="Normal 2 3 9 2" xfId="1398" xr:uid="{00000000-0005-0000-0000-000076050000}"/>
    <cellStyle name="Normal 2 30" xfId="1399" xr:uid="{00000000-0005-0000-0000-000077050000}"/>
    <cellStyle name="Normal 2 31" xfId="1400" xr:uid="{00000000-0005-0000-0000-000078050000}"/>
    <cellStyle name="Normal 2 32" xfId="1401" xr:uid="{00000000-0005-0000-0000-000079050000}"/>
    <cellStyle name="Normal 2 33" xfId="1402" xr:uid="{00000000-0005-0000-0000-00007A050000}"/>
    <cellStyle name="Normal 2 4" xfId="1403" xr:uid="{00000000-0005-0000-0000-00007B050000}"/>
    <cellStyle name="Normal 2 4 10" xfId="1404" xr:uid="{00000000-0005-0000-0000-00007C050000}"/>
    <cellStyle name="Normal 2 4 10 2" xfId="1405" xr:uid="{00000000-0005-0000-0000-00007D050000}"/>
    <cellStyle name="Normal 2 4 11" xfId="1406" xr:uid="{00000000-0005-0000-0000-00007E050000}"/>
    <cellStyle name="Normal 2 4 11 2" xfId="1407" xr:uid="{00000000-0005-0000-0000-00007F050000}"/>
    <cellStyle name="Normal 2 4 12" xfId="1408" xr:uid="{00000000-0005-0000-0000-000080050000}"/>
    <cellStyle name="Normal 2 4 12 2" xfId="1409" xr:uid="{00000000-0005-0000-0000-000081050000}"/>
    <cellStyle name="Normal 2 4 13" xfId="1410" xr:uid="{00000000-0005-0000-0000-000082050000}"/>
    <cellStyle name="Normal 2 4 13 2" xfId="1411" xr:uid="{00000000-0005-0000-0000-000083050000}"/>
    <cellStyle name="Normal 2 4 14" xfId="1412" xr:uid="{00000000-0005-0000-0000-000084050000}"/>
    <cellStyle name="Normal 2 4 14 2" xfId="1413" xr:uid="{00000000-0005-0000-0000-000085050000}"/>
    <cellStyle name="Normal 2 4 15" xfId="1414" xr:uid="{00000000-0005-0000-0000-000086050000}"/>
    <cellStyle name="Normal 2 4 15 2" xfId="1415" xr:uid="{00000000-0005-0000-0000-000087050000}"/>
    <cellStyle name="Normal 2 4 16" xfId="1416" xr:uid="{00000000-0005-0000-0000-000088050000}"/>
    <cellStyle name="Normal 2 4 16 2" xfId="1417" xr:uid="{00000000-0005-0000-0000-000089050000}"/>
    <cellStyle name="Normal 2 4 17" xfId="1418" xr:uid="{00000000-0005-0000-0000-00008A050000}"/>
    <cellStyle name="Normal 2 4 17 2" xfId="1419" xr:uid="{00000000-0005-0000-0000-00008B050000}"/>
    <cellStyle name="Normal 2 4 18" xfId="1420" xr:uid="{00000000-0005-0000-0000-00008C050000}"/>
    <cellStyle name="Normal 2 4 18 2" xfId="1421" xr:uid="{00000000-0005-0000-0000-00008D050000}"/>
    <cellStyle name="Normal 2 4 19" xfId="1422" xr:uid="{00000000-0005-0000-0000-00008E050000}"/>
    <cellStyle name="Normal 2 4 19 2" xfId="1423" xr:uid="{00000000-0005-0000-0000-00008F050000}"/>
    <cellStyle name="Normal 2 4 2" xfId="1424" xr:uid="{00000000-0005-0000-0000-000090050000}"/>
    <cellStyle name="Normal 2 4 2 10" xfId="1425" xr:uid="{00000000-0005-0000-0000-000091050000}"/>
    <cellStyle name="Normal 2 4 2 10 2" xfId="1426" xr:uid="{00000000-0005-0000-0000-000092050000}"/>
    <cellStyle name="Normal 2 4 2 11" xfId="1427" xr:uid="{00000000-0005-0000-0000-000093050000}"/>
    <cellStyle name="Normal 2 4 2 2" xfId="1428" xr:uid="{00000000-0005-0000-0000-000094050000}"/>
    <cellStyle name="Normal 2 4 2 2 2" xfId="1429" xr:uid="{00000000-0005-0000-0000-000095050000}"/>
    <cellStyle name="Normal 2 4 2 2 2 2" xfId="1430" xr:uid="{00000000-0005-0000-0000-000096050000}"/>
    <cellStyle name="Normal 2 4 2 2 3" xfId="1431" xr:uid="{00000000-0005-0000-0000-000097050000}"/>
    <cellStyle name="Normal 2 4 2 2 3 2" xfId="1432" xr:uid="{00000000-0005-0000-0000-000098050000}"/>
    <cellStyle name="Normal 2 4 2 2 4" xfId="1433" xr:uid="{00000000-0005-0000-0000-000099050000}"/>
    <cellStyle name="Normal 2 4 2 2 4 2" xfId="1434" xr:uid="{00000000-0005-0000-0000-00009A050000}"/>
    <cellStyle name="Normal 2 4 2 2 5" xfId="1435" xr:uid="{00000000-0005-0000-0000-00009B050000}"/>
    <cellStyle name="Normal 2 4 2 2 5 2" xfId="1436" xr:uid="{00000000-0005-0000-0000-00009C050000}"/>
    <cellStyle name="Normal 2 4 2 2 6" xfId="1437" xr:uid="{00000000-0005-0000-0000-00009D050000}"/>
    <cellStyle name="Normal 2 4 2 2 6 2" xfId="1438" xr:uid="{00000000-0005-0000-0000-00009E050000}"/>
    <cellStyle name="Normal 2 4 2 2 7" xfId="1439" xr:uid="{00000000-0005-0000-0000-00009F050000}"/>
    <cellStyle name="Normal 2 4 2 2 7 2" xfId="1440" xr:uid="{00000000-0005-0000-0000-0000A0050000}"/>
    <cellStyle name="Normal 2 4 2 2 8" xfId="1441" xr:uid="{00000000-0005-0000-0000-0000A1050000}"/>
    <cellStyle name="Normal 2 4 2 2 8 2" xfId="1442" xr:uid="{00000000-0005-0000-0000-0000A2050000}"/>
    <cellStyle name="Normal 2 4 2 2 9" xfId="1443" xr:uid="{00000000-0005-0000-0000-0000A3050000}"/>
    <cellStyle name="Normal 2 4 2 3" xfId="1444" xr:uid="{00000000-0005-0000-0000-0000A4050000}"/>
    <cellStyle name="Normal 2 4 2 3 2" xfId="1445" xr:uid="{00000000-0005-0000-0000-0000A5050000}"/>
    <cellStyle name="Normal 2 4 2 3 2 2" xfId="1446" xr:uid="{00000000-0005-0000-0000-0000A6050000}"/>
    <cellStyle name="Normal 2 4 2 3 3" xfId="1447" xr:uid="{00000000-0005-0000-0000-0000A7050000}"/>
    <cellStyle name="Normal 2 4 2 3 3 2" xfId="1448" xr:uid="{00000000-0005-0000-0000-0000A8050000}"/>
    <cellStyle name="Normal 2 4 2 3 4" xfId="1449" xr:uid="{00000000-0005-0000-0000-0000A9050000}"/>
    <cellStyle name="Normal 2 4 2 3 4 2" xfId="1450" xr:uid="{00000000-0005-0000-0000-0000AA050000}"/>
    <cellStyle name="Normal 2 4 2 3 5" xfId="1451" xr:uid="{00000000-0005-0000-0000-0000AB050000}"/>
    <cellStyle name="Normal 2 4 2 3 5 2" xfId="1452" xr:uid="{00000000-0005-0000-0000-0000AC050000}"/>
    <cellStyle name="Normal 2 4 2 3 6" xfId="1453" xr:uid="{00000000-0005-0000-0000-0000AD050000}"/>
    <cellStyle name="Normal 2 4 2 3 6 2" xfId="1454" xr:uid="{00000000-0005-0000-0000-0000AE050000}"/>
    <cellStyle name="Normal 2 4 2 3 7" xfId="1455" xr:uid="{00000000-0005-0000-0000-0000AF050000}"/>
    <cellStyle name="Normal 2 4 2 3 7 2" xfId="1456" xr:uid="{00000000-0005-0000-0000-0000B0050000}"/>
    <cellStyle name="Normal 2 4 2 3 8" xfId="1457" xr:uid="{00000000-0005-0000-0000-0000B1050000}"/>
    <cellStyle name="Normal 2 4 2 3 8 2" xfId="1458" xr:uid="{00000000-0005-0000-0000-0000B2050000}"/>
    <cellStyle name="Normal 2 4 2 3 9" xfId="1459" xr:uid="{00000000-0005-0000-0000-0000B3050000}"/>
    <cellStyle name="Normal 2 4 2 4" xfId="1460" xr:uid="{00000000-0005-0000-0000-0000B4050000}"/>
    <cellStyle name="Normal 2 4 2 4 2" xfId="1461" xr:uid="{00000000-0005-0000-0000-0000B5050000}"/>
    <cellStyle name="Normal 2 4 2 5" xfId="1462" xr:uid="{00000000-0005-0000-0000-0000B6050000}"/>
    <cellStyle name="Normal 2 4 2 5 2" xfId="1463" xr:uid="{00000000-0005-0000-0000-0000B7050000}"/>
    <cellStyle name="Normal 2 4 2 6" xfId="1464" xr:uid="{00000000-0005-0000-0000-0000B8050000}"/>
    <cellStyle name="Normal 2 4 2 6 2" xfId="1465" xr:uid="{00000000-0005-0000-0000-0000B9050000}"/>
    <cellStyle name="Normal 2 4 2 7" xfId="1466" xr:uid="{00000000-0005-0000-0000-0000BA050000}"/>
    <cellStyle name="Normal 2 4 2 7 2" xfId="1467" xr:uid="{00000000-0005-0000-0000-0000BB050000}"/>
    <cellStyle name="Normal 2 4 2 8" xfId="1468" xr:uid="{00000000-0005-0000-0000-0000BC050000}"/>
    <cellStyle name="Normal 2 4 2 8 2" xfId="1469" xr:uid="{00000000-0005-0000-0000-0000BD050000}"/>
    <cellStyle name="Normal 2 4 2 9" xfId="1470" xr:uid="{00000000-0005-0000-0000-0000BE050000}"/>
    <cellStyle name="Normal 2 4 2 9 2" xfId="1471" xr:uid="{00000000-0005-0000-0000-0000BF050000}"/>
    <cellStyle name="Normal 2 4 20" xfId="1472" xr:uid="{00000000-0005-0000-0000-0000C0050000}"/>
    <cellStyle name="Normal 2 4 21" xfId="1473" xr:uid="{00000000-0005-0000-0000-0000C1050000}"/>
    <cellStyle name="Normal 2 4 3" xfId="1474" xr:uid="{00000000-0005-0000-0000-0000C2050000}"/>
    <cellStyle name="Normal 2 4 3 10" xfId="1475" xr:uid="{00000000-0005-0000-0000-0000C3050000}"/>
    <cellStyle name="Normal 2 4 3 10 2" xfId="1476" xr:uid="{00000000-0005-0000-0000-0000C4050000}"/>
    <cellStyle name="Normal 2 4 3 11" xfId="1477" xr:uid="{00000000-0005-0000-0000-0000C5050000}"/>
    <cellStyle name="Normal 2 4 3 2" xfId="1478" xr:uid="{00000000-0005-0000-0000-0000C6050000}"/>
    <cellStyle name="Normal 2 4 3 2 2" xfId="1479" xr:uid="{00000000-0005-0000-0000-0000C7050000}"/>
    <cellStyle name="Normal 2 4 3 2 2 2" xfId="1480" xr:uid="{00000000-0005-0000-0000-0000C8050000}"/>
    <cellStyle name="Normal 2 4 3 2 3" xfId="1481" xr:uid="{00000000-0005-0000-0000-0000C9050000}"/>
    <cellStyle name="Normal 2 4 3 2 3 2" xfId="1482" xr:uid="{00000000-0005-0000-0000-0000CA050000}"/>
    <cellStyle name="Normal 2 4 3 2 4" xfId="1483" xr:uid="{00000000-0005-0000-0000-0000CB050000}"/>
    <cellStyle name="Normal 2 4 3 2 4 2" xfId="1484" xr:uid="{00000000-0005-0000-0000-0000CC050000}"/>
    <cellStyle name="Normal 2 4 3 2 5" xfId="1485" xr:uid="{00000000-0005-0000-0000-0000CD050000}"/>
    <cellStyle name="Normal 2 4 3 2 5 2" xfId="1486" xr:uid="{00000000-0005-0000-0000-0000CE050000}"/>
    <cellStyle name="Normal 2 4 3 2 6" xfId="1487" xr:uid="{00000000-0005-0000-0000-0000CF050000}"/>
    <cellStyle name="Normal 2 4 3 2 6 2" xfId="1488" xr:uid="{00000000-0005-0000-0000-0000D0050000}"/>
    <cellStyle name="Normal 2 4 3 2 7" xfId="1489" xr:uid="{00000000-0005-0000-0000-0000D1050000}"/>
    <cellStyle name="Normal 2 4 3 2 7 2" xfId="1490" xr:uid="{00000000-0005-0000-0000-0000D2050000}"/>
    <cellStyle name="Normal 2 4 3 2 8" xfId="1491" xr:uid="{00000000-0005-0000-0000-0000D3050000}"/>
    <cellStyle name="Normal 2 4 3 2 8 2" xfId="1492" xr:uid="{00000000-0005-0000-0000-0000D4050000}"/>
    <cellStyle name="Normal 2 4 3 2 9" xfId="1493" xr:uid="{00000000-0005-0000-0000-0000D5050000}"/>
    <cellStyle name="Normal 2 4 3 3" xfId="1494" xr:uid="{00000000-0005-0000-0000-0000D6050000}"/>
    <cellStyle name="Normal 2 4 3 3 2" xfId="1495" xr:uid="{00000000-0005-0000-0000-0000D7050000}"/>
    <cellStyle name="Normal 2 4 3 3 2 2" xfId="1496" xr:uid="{00000000-0005-0000-0000-0000D8050000}"/>
    <cellStyle name="Normal 2 4 3 3 3" xfId="1497" xr:uid="{00000000-0005-0000-0000-0000D9050000}"/>
    <cellStyle name="Normal 2 4 3 3 3 2" xfId="1498" xr:uid="{00000000-0005-0000-0000-0000DA050000}"/>
    <cellStyle name="Normal 2 4 3 3 4" xfId="1499" xr:uid="{00000000-0005-0000-0000-0000DB050000}"/>
    <cellStyle name="Normal 2 4 3 3 4 2" xfId="1500" xr:uid="{00000000-0005-0000-0000-0000DC050000}"/>
    <cellStyle name="Normal 2 4 3 3 5" xfId="1501" xr:uid="{00000000-0005-0000-0000-0000DD050000}"/>
    <cellStyle name="Normal 2 4 3 3 5 2" xfId="1502" xr:uid="{00000000-0005-0000-0000-0000DE050000}"/>
    <cellStyle name="Normal 2 4 3 3 6" xfId="1503" xr:uid="{00000000-0005-0000-0000-0000DF050000}"/>
    <cellStyle name="Normal 2 4 3 3 6 2" xfId="1504" xr:uid="{00000000-0005-0000-0000-0000E0050000}"/>
    <cellStyle name="Normal 2 4 3 3 7" xfId="1505" xr:uid="{00000000-0005-0000-0000-0000E1050000}"/>
    <cellStyle name="Normal 2 4 3 3 7 2" xfId="1506" xr:uid="{00000000-0005-0000-0000-0000E2050000}"/>
    <cellStyle name="Normal 2 4 3 3 8" xfId="1507" xr:uid="{00000000-0005-0000-0000-0000E3050000}"/>
    <cellStyle name="Normal 2 4 3 3 8 2" xfId="1508" xr:uid="{00000000-0005-0000-0000-0000E4050000}"/>
    <cellStyle name="Normal 2 4 3 3 9" xfId="1509" xr:uid="{00000000-0005-0000-0000-0000E5050000}"/>
    <cellStyle name="Normal 2 4 3 4" xfId="1510" xr:uid="{00000000-0005-0000-0000-0000E6050000}"/>
    <cellStyle name="Normal 2 4 3 4 2" xfId="1511" xr:uid="{00000000-0005-0000-0000-0000E7050000}"/>
    <cellStyle name="Normal 2 4 3 5" xfId="1512" xr:uid="{00000000-0005-0000-0000-0000E8050000}"/>
    <cellStyle name="Normal 2 4 3 5 2" xfId="1513" xr:uid="{00000000-0005-0000-0000-0000E9050000}"/>
    <cellStyle name="Normal 2 4 3 6" xfId="1514" xr:uid="{00000000-0005-0000-0000-0000EA050000}"/>
    <cellStyle name="Normal 2 4 3 6 2" xfId="1515" xr:uid="{00000000-0005-0000-0000-0000EB050000}"/>
    <cellStyle name="Normal 2 4 3 7" xfId="1516" xr:uid="{00000000-0005-0000-0000-0000EC050000}"/>
    <cellStyle name="Normal 2 4 3 7 2" xfId="1517" xr:uid="{00000000-0005-0000-0000-0000ED050000}"/>
    <cellStyle name="Normal 2 4 3 8" xfId="1518" xr:uid="{00000000-0005-0000-0000-0000EE050000}"/>
    <cellStyle name="Normal 2 4 3 8 2" xfId="1519" xr:uid="{00000000-0005-0000-0000-0000EF050000}"/>
    <cellStyle name="Normal 2 4 3 9" xfId="1520" xr:uid="{00000000-0005-0000-0000-0000F0050000}"/>
    <cellStyle name="Normal 2 4 3 9 2" xfId="1521" xr:uid="{00000000-0005-0000-0000-0000F1050000}"/>
    <cellStyle name="Normal 2 4 4" xfId="1522" xr:uid="{00000000-0005-0000-0000-0000F2050000}"/>
    <cellStyle name="Normal 2 4 4 2" xfId="1523" xr:uid="{00000000-0005-0000-0000-0000F3050000}"/>
    <cellStyle name="Normal 2 4 4 2 2" xfId="1524" xr:uid="{00000000-0005-0000-0000-0000F4050000}"/>
    <cellStyle name="Normal 2 4 4 3" xfId="1525" xr:uid="{00000000-0005-0000-0000-0000F5050000}"/>
    <cellStyle name="Normal 2 4 4 3 2" xfId="1526" xr:uid="{00000000-0005-0000-0000-0000F6050000}"/>
    <cellStyle name="Normal 2 4 4 4" xfId="1527" xr:uid="{00000000-0005-0000-0000-0000F7050000}"/>
    <cellStyle name="Normal 2 4 4 4 2" xfId="1528" xr:uid="{00000000-0005-0000-0000-0000F8050000}"/>
    <cellStyle name="Normal 2 4 4 5" xfId="1529" xr:uid="{00000000-0005-0000-0000-0000F9050000}"/>
    <cellStyle name="Normal 2 4 4 5 2" xfId="1530" xr:uid="{00000000-0005-0000-0000-0000FA050000}"/>
    <cellStyle name="Normal 2 4 4 6" xfId="1531" xr:uid="{00000000-0005-0000-0000-0000FB050000}"/>
    <cellStyle name="Normal 2 4 4 6 2" xfId="1532" xr:uid="{00000000-0005-0000-0000-0000FC050000}"/>
    <cellStyle name="Normal 2 4 4 7" xfId="1533" xr:uid="{00000000-0005-0000-0000-0000FD050000}"/>
    <cellStyle name="Normal 2 4 4 7 2" xfId="1534" xr:uid="{00000000-0005-0000-0000-0000FE050000}"/>
    <cellStyle name="Normal 2 4 4 8" xfId="1535" xr:uid="{00000000-0005-0000-0000-0000FF050000}"/>
    <cellStyle name="Normal 2 4 4 8 2" xfId="1536" xr:uid="{00000000-0005-0000-0000-000000060000}"/>
    <cellStyle name="Normal 2 4 4 9" xfId="1537" xr:uid="{00000000-0005-0000-0000-000001060000}"/>
    <cellStyle name="Normal 2 4 5" xfId="1538" xr:uid="{00000000-0005-0000-0000-000002060000}"/>
    <cellStyle name="Normal 2 4 5 2" xfId="1539" xr:uid="{00000000-0005-0000-0000-000003060000}"/>
    <cellStyle name="Normal 2 4 5 2 2" xfId="1540" xr:uid="{00000000-0005-0000-0000-000004060000}"/>
    <cellStyle name="Normal 2 4 5 3" xfId="1541" xr:uid="{00000000-0005-0000-0000-000005060000}"/>
    <cellStyle name="Normal 2 4 5 3 2" xfId="1542" xr:uid="{00000000-0005-0000-0000-000006060000}"/>
    <cellStyle name="Normal 2 4 5 4" xfId="1543" xr:uid="{00000000-0005-0000-0000-000007060000}"/>
    <cellStyle name="Normal 2 4 5 4 2" xfId="1544" xr:uid="{00000000-0005-0000-0000-000008060000}"/>
    <cellStyle name="Normal 2 4 5 5" xfId="1545" xr:uid="{00000000-0005-0000-0000-000009060000}"/>
    <cellStyle name="Normal 2 4 5 5 2" xfId="1546" xr:uid="{00000000-0005-0000-0000-00000A060000}"/>
    <cellStyle name="Normal 2 4 5 6" xfId="1547" xr:uid="{00000000-0005-0000-0000-00000B060000}"/>
    <cellStyle name="Normal 2 4 5 6 2" xfId="1548" xr:uid="{00000000-0005-0000-0000-00000C060000}"/>
    <cellStyle name="Normal 2 4 5 7" xfId="1549" xr:uid="{00000000-0005-0000-0000-00000D060000}"/>
    <cellStyle name="Normal 2 4 5 7 2" xfId="1550" xr:uid="{00000000-0005-0000-0000-00000E060000}"/>
    <cellStyle name="Normal 2 4 5 8" xfId="1551" xr:uid="{00000000-0005-0000-0000-00000F060000}"/>
    <cellStyle name="Normal 2 4 5 8 2" xfId="1552" xr:uid="{00000000-0005-0000-0000-000010060000}"/>
    <cellStyle name="Normal 2 4 5 9" xfId="1553" xr:uid="{00000000-0005-0000-0000-000011060000}"/>
    <cellStyle name="Normal 2 4 6" xfId="1554" xr:uid="{00000000-0005-0000-0000-000012060000}"/>
    <cellStyle name="Normal 2 4 6 2" xfId="1555" xr:uid="{00000000-0005-0000-0000-000013060000}"/>
    <cellStyle name="Normal 2 4 6 2 2" xfId="1556" xr:uid="{00000000-0005-0000-0000-000014060000}"/>
    <cellStyle name="Normal 2 4 6 3" xfId="1557" xr:uid="{00000000-0005-0000-0000-000015060000}"/>
    <cellStyle name="Normal 2 4 6 3 2" xfId="1558" xr:uid="{00000000-0005-0000-0000-000016060000}"/>
    <cellStyle name="Normal 2 4 6 4" xfId="1559" xr:uid="{00000000-0005-0000-0000-000017060000}"/>
    <cellStyle name="Normal 2 4 6 4 2" xfId="1560" xr:uid="{00000000-0005-0000-0000-000018060000}"/>
    <cellStyle name="Normal 2 4 6 5" xfId="1561" xr:uid="{00000000-0005-0000-0000-000019060000}"/>
    <cellStyle name="Normal 2 4 6 5 2" xfId="1562" xr:uid="{00000000-0005-0000-0000-00001A060000}"/>
    <cellStyle name="Normal 2 4 6 6" xfId="1563" xr:uid="{00000000-0005-0000-0000-00001B060000}"/>
    <cellStyle name="Normal 2 4 6 6 2" xfId="1564" xr:uid="{00000000-0005-0000-0000-00001C060000}"/>
    <cellStyle name="Normal 2 4 6 7" xfId="1565" xr:uid="{00000000-0005-0000-0000-00001D060000}"/>
    <cellStyle name="Normal 2 4 6 7 2" xfId="1566" xr:uid="{00000000-0005-0000-0000-00001E060000}"/>
    <cellStyle name="Normal 2 4 6 8" xfId="1567" xr:uid="{00000000-0005-0000-0000-00001F060000}"/>
    <cellStyle name="Normal 2 4 6 8 2" xfId="1568" xr:uid="{00000000-0005-0000-0000-000020060000}"/>
    <cellStyle name="Normal 2 4 6 9" xfId="1569" xr:uid="{00000000-0005-0000-0000-000021060000}"/>
    <cellStyle name="Normal 2 4 7" xfId="1570" xr:uid="{00000000-0005-0000-0000-000022060000}"/>
    <cellStyle name="Normal 2 4 7 2" xfId="1571" xr:uid="{00000000-0005-0000-0000-000023060000}"/>
    <cellStyle name="Normal 2 4 7 2 2" xfId="1572" xr:uid="{00000000-0005-0000-0000-000024060000}"/>
    <cellStyle name="Normal 2 4 7 3" xfId="1573" xr:uid="{00000000-0005-0000-0000-000025060000}"/>
    <cellStyle name="Normal 2 4 7 3 2" xfId="1574" xr:uid="{00000000-0005-0000-0000-000026060000}"/>
    <cellStyle name="Normal 2 4 7 4" xfId="1575" xr:uid="{00000000-0005-0000-0000-000027060000}"/>
    <cellStyle name="Normal 2 4 7 4 2" xfId="1576" xr:uid="{00000000-0005-0000-0000-000028060000}"/>
    <cellStyle name="Normal 2 4 7 5" xfId="1577" xr:uid="{00000000-0005-0000-0000-000029060000}"/>
    <cellStyle name="Normal 2 4 7 5 2" xfId="1578" xr:uid="{00000000-0005-0000-0000-00002A060000}"/>
    <cellStyle name="Normal 2 4 7 6" xfId="1579" xr:uid="{00000000-0005-0000-0000-00002B060000}"/>
    <cellStyle name="Normal 2 4 7 6 2" xfId="1580" xr:uid="{00000000-0005-0000-0000-00002C060000}"/>
    <cellStyle name="Normal 2 4 7 7" xfId="1581" xr:uid="{00000000-0005-0000-0000-00002D060000}"/>
    <cellStyle name="Normal 2 4 7 7 2" xfId="1582" xr:uid="{00000000-0005-0000-0000-00002E060000}"/>
    <cellStyle name="Normal 2 4 7 8" xfId="1583" xr:uid="{00000000-0005-0000-0000-00002F060000}"/>
    <cellStyle name="Normal 2 4 7 8 2" xfId="1584" xr:uid="{00000000-0005-0000-0000-000030060000}"/>
    <cellStyle name="Normal 2 4 7 9" xfId="1585" xr:uid="{00000000-0005-0000-0000-000031060000}"/>
    <cellStyle name="Normal 2 4 8" xfId="1586" xr:uid="{00000000-0005-0000-0000-000032060000}"/>
    <cellStyle name="Normal 2 4 8 2" xfId="1587" xr:uid="{00000000-0005-0000-0000-000033060000}"/>
    <cellStyle name="Normal 2 4 8 2 2" xfId="1588" xr:uid="{00000000-0005-0000-0000-000034060000}"/>
    <cellStyle name="Normal 2 4 8 3" xfId="1589" xr:uid="{00000000-0005-0000-0000-000035060000}"/>
    <cellStyle name="Normal 2 4 8 3 2" xfId="1590" xr:uid="{00000000-0005-0000-0000-000036060000}"/>
    <cellStyle name="Normal 2 4 8 4" xfId="1591" xr:uid="{00000000-0005-0000-0000-000037060000}"/>
    <cellStyle name="Normal 2 4 8 4 2" xfId="1592" xr:uid="{00000000-0005-0000-0000-000038060000}"/>
    <cellStyle name="Normal 2 4 8 5" xfId="1593" xr:uid="{00000000-0005-0000-0000-000039060000}"/>
    <cellStyle name="Normal 2 4 8 5 2" xfId="1594" xr:uid="{00000000-0005-0000-0000-00003A060000}"/>
    <cellStyle name="Normal 2 4 8 6" xfId="1595" xr:uid="{00000000-0005-0000-0000-00003B060000}"/>
    <cellStyle name="Normal 2 4 8 6 2" xfId="1596" xr:uid="{00000000-0005-0000-0000-00003C060000}"/>
    <cellStyle name="Normal 2 4 8 7" xfId="1597" xr:uid="{00000000-0005-0000-0000-00003D060000}"/>
    <cellStyle name="Normal 2 4 8 7 2" xfId="1598" xr:uid="{00000000-0005-0000-0000-00003E060000}"/>
    <cellStyle name="Normal 2 4 8 8" xfId="1599" xr:uid="{00000000-0005-0000-0000-00003F060000}"/>
    <cellStyle name="Normal 2 4 8 8 2" xfId="1600" xr:uid="{00000000-0005-0000-0000-000040060000}"/>
    <cellStyle name="Normal 2 4 8 9" xfId="1601" xr:uid="{00000000-0005-0000-0000-000041060000}"/>
    <cellStyle name="Normal 2 4 9" xfId="1602" xr:uid="{00000000-0005-0000-0000-000042060000}"/>
    <cellStyle name="Normal 2 4 9 2" xfId="1603" xr:uid="{00000000-0005-0000-0000-000043060000}"/>
    <cellStyle name="Normal 2 5" xfId="1604" xr:uid="{00000000-0005-0000-0000-000044060000}"/>
    <cellStyle name="Normal 2 5 10" xfId="1605" xr:uid="{00000000-0005-0000-0000-000045060000}"/>
    <cellStyle name="Normal 2 5 10 2" xfId="1606" xr:uid="{00000000-0005-0000-0000-000046060000}"/>
    <cellStyle name="Normal 2 5 11" xfId="1607" xr:uid="{00000000-0005-0000-0000-000047060000}"/>
    <cellStyle name="Normal 2 5 11 2" xfId="1608" xr:uid="{00000000-0005-0000-0000-000048060000}"/>
    <cellStyle name="Normal 2 5 12" xfId="1609" xr:uid="{00000000-0005-0000-0000-000049060000}"/>
    <cellStyle name="Normal 2 5 12 2" xfId="1610" xr:uid="{00000000-0005-0000-0000-00004A060000}"/>
    <cellStyle name="Normal 2 5 13" xfId="1611" xr:uid="{00000000-0005-0000-0000-00004B060000}"/>
    <cellStyle name="Normal 2 5 13 2" xfId="1612" xr:uid="{00000000-0005-0000-0000-00004C060000}"/>
    <cellStyle name="Normal 2 5 14" xfId="1613" xr:uid="{00000000-0005-0000-0000-00004D060000}"/>
    <cellStyle name="Normal 2 5 14 2" xfId="1614" xr:uid="{00000000-0005-0000-0000-00004E060000}"/>
    <cellStyle name="Normal 2 5 15" xfId="1615" xr:uid="{00000000-0005-0000-0000-00004F060000}"/>
    <cellStyle name="Normal 2 5 15 2" xfId="1616" xr:uid="{00000000-0005-0000-0000-000050060000}"/>
    <cellStyle name="Normal 2 5 16" xfId="1617" xr:uid="{00000000-0005-0000-0000-000051060000}"/>
    <cellStyle name="Normal 2 5 16 2" xfId="1618" xr:uid="{00000000-0005-0000-0000-000052060000}"/>
    <cellStyle name="Normal 2 5 17" xfId="1619" xr:uid="{00000000-0005-0000-0000-000053060000}"/>
    <cellStyle name="Normal 2 5 17 2" xfId="1620" xr:uid="{00000000-0005-0000-0000-000054060000}"/>
    <cellStyle name="Normal 2 5 18" xfId="1621" xr:uid="{00000000-0005-0000-0000-000055060000}"/>
    <cellStyle name="Normal 2 5 18 2" xfId="1622" xr:uid="{00000000-0005-0000-0000-000056060000}"/>
    <cellStyle name="Normal 2 5 19" xfId="1623" xr:uid="{00000000-0005-0000-0000-000057060000}"/>
    <cellStyle name="Normal 2 5 19 2" xfId="1624" xr:uid="{00000000-0005-0000-0000-000058060000}"/>
    <cellStyle name="Normal 2 5 2" xfId="1625" xr:uid="{00000000-0005-0000-0000-000059060000}"/>
    <cellStyle name="Normal 2 5 2 10" xfId="1626" xr:uid="{00000000-0005-0000-0000-00005A060000}"/>
    <cellStyle name="Normal 2 5 2 10 2" xfId="1627" xr:uid="{00000000-0005-0000-0000-00005B060000}"/>
    <cellStyle name="Normal 2 5 2 11" xfId="1628" xr:uid="{00000000-0005-0000-0000-00005C060000}"/>
    <cellStyle name="Normal 2 5 2 2" xfId="1629" xr:uid="{00000000-0005-0000-0000-00005D060000}"/>
    <cellStyle name="Normal 2 5 2 2 2" xfId="1630" xr:uid="{00000000-0005-0000-0000-00005E060000}"/>
    <cellStyle name="Normal 2 5 2 2 2 2" xfId="1631" xr:uid="{00000000-0005-0000-0000-00005F060000}"/>
    <cellStyle name="Normal 2 5 2 2 3" xfId="1632" xr:uid="{00000000-0005-0000-0000-000060060000}"/>
    <cellStyle name="Normal 2 5 2 2 3 2" xfId="1633" xr:uid="{00000000-0005-0000-0000-000061060000}"/>
    <cellStyle name="Normal 2 5 2 2 4" xfId="1634" xr:uid="{00000000-0005-0000-0000-000062060000}"/>
    <cellStyle name="Normal 2 5 2 2 4 2" xfId="1635" xr:uid="{00000000-0005-0000-0000-000063060000}"/>
    <cellStyle name="Normal 2 5 2 2 5" xfId="1636" xr:uid="{00000000-0005-0000-0000-000064060000}"/>
    <cellStyle name="Normal 2 5 2 2 5 2" xfId="1637" xr:uid="{00000000-0005-0000-0000-000065060000}"/>
    <cellStyle name="Normal 2 5 2 2 6" xfId="1638" xr:uid="{00000000-0005-0000-0000-000066060000}"/>
    <cellStyle name="Normal 2 5 2 2 6 2" xfId="1639" xr:uid="{00000000-0005-0000-0000-000067060000}"/>
    <cellStyle name="Normal 2 5 2 2 7" xfId="1640" xr:uid="{00000000-0005-0000-0000-000068060000}"/>
    <cellStyle name="Normal 2 5 2 2 7 2" xfId="1641" xr:uid="{00000000-0005-0000-0000-000069060000}"/>
    <cellStyle name="Normal 2 5 2 2 8" xfId="1642" xr:uid="{00000000-0005-0000-0000-00006A060000}"/>
    <cellStyle name="Normal 2 5 2 2 8 2" xfId="1643" xr:uid="{00000000-0005-0000-0000-00006B060000}"/>
    <cellStyle name="Normal 2 5 2 2 9" xfId="1644" xr:uid="{00000000-0005-0000-0000-00006C060000}"/>
    <cellStyle name="Normal 2 5 2 3" xfId="1645" xr:uid="{00000000-0005-0000-0000-00006D060000}"/>
    <cellStyle name="Normal 2 5 2 3 2" xfId="1646" xr:uid="{00000000-0005-0000-0000-00006E060000}"/>
    <cellStyle name="Normal 2 5 2 3 2 2" xfId="1647" xr:uid="{00000000-0005-0000-0000-00006F060000}"/>
    <cellStyle name="Normal 2 5 2 3 3" xfId="1648" xr:uid="{00000000-0005-0000-0000-000070060000}"/>
    <cellStyle name="Normal 2 5 2 3 3 2" xfId="1649" xr:uid="{00000000-0005-0000-0000-000071060000}"/>
    <cellStyle name="Normal 2 5 2 3 4" xfId="1650" xr:uid="{00000000-0005-0000-0000-000072060000}"/>
    <cellStyle name="Normal 2 5 2 3 4 2" xfId="1651" xr:uid="{00000000-0005-0000-0000-000073060000}"/>
    <cellStyle name="Normal 2 5 2 3 5" xfId="1652" xr:uid="{00000000-0005-0000-0000-000074060000}"/>
    <cellStyle name="Normal 2 5 2 3 5 2" xfId="1653" xr:uid="{00000000-0005-0000-0000-000075060000}"/>
    <cellStyle name="Normal 2 5 2 3 6" xfId="1654" xr:uid="{00000000-0005-0000-0000-000076060000}"/>
    <cellStyle name="Normal 2 5 2 3 6 2" xfId="1655" xr:uid="{00000000-0005-0000-0000-000077060000}"/>
    <cellStyle name="Normal 2 5 2 3 7" xfId="1656" xr:uid="{00000000-0005-0000-0000-000078060000}"/>
    <cellStyle name="Normal 2 5 2 3 7 2" xfId="1657" xr:uid="{00000000-0005-0000-0000-000079060000}"/>
    <cellStyle name="Normal 2 5 2 3 8" xfId="1658" xr:uid="{00000000-0005-0000-0000-00007A060000}"/>
    <cellStyle name="Normal 2 5 2 3 8 2" xfId="1659" xr:uid="{00000000-0005-0000-0000-00007B060000}"/>
    <cellStyle name="Normal 2 5 2 3 9" xfId="1660" xr:uid="{00000000-0005-0000-0000-00007C060000}"/>
    <cellStyle name="Normal 2 5 2 4" xfId="1661" xr:uid="{00000000-0005-0000-0000-00007D060000}"/>
    <cellStyle name="Normal 2 5 2 4 2" xfId="1662" xr:uid="{00000000-0005-0000-0000-00007E060000}"/>
    <cellStyle name="Normal 2 5 2 5" xfId="1663" xr:uid="{00000000-0005-0000-0000-00007F060000}"/>
    <cellStyle name="Normal 2 5 2 5 2" xfId="1664" xr:uid="{00000000-0005-0000-0000-000080060000}"/>
    <cellStyle name="Normal 2 5 2 6" xfId="1665" xr:uid="{00000000-0005-0000-0000-000081060000}"/>
    <cellStyle name="Normal 2 5 2 6 2" xfId="1666" xr:uid="{00000000-0005-0000-0000-000082060000}"/>
    <cellStyle name="Normal 2 5 2 7" xfId="1667" xr:uid="{00000000-0005-0000-0000-000083060000}"/>
    <cellStyle name="Normal 2 5 2 7 2" xfId="1668" xr:uid="{00000000-0005-0000-0000-000084060000}"/>
    <cellStyle name="Normal 2 5 2 8" xfId="1669" xr:uid="{00000000-0005-0000-0000-000085060000}"/>
    <cellStyle name="Normal 2 5 2 8 2" xfId="1670" xr:uid="{00000000-0005-0000-0000-000086060000}"/>
    <cellStyle name="Normal 2 5 2 9" xfId="1671" xr:uid="{00000000-0005-0000-0000-000087060000}"/>
    <cellStyle name="Normal 2 5 2 9 2" xfId="1672" xr:uid="{00000000-0005-0000-0000-000088060000}"/>
    <cellStyle name="Normal 2 5 20" xfId="1673" xr:uid="{00000000-0005-0000-0000-000089060000}"/>
    <cellStyle name="Normal 2 5 21" xfId="1674" xr:uid="{00000000-0005-0000-0000-00008A060000}"/>
    <cellStyle name="Normal 2 5 3" xfId="1675" xr:uid="{00000000-0005-0000-0000-00008B060000}"/>
    <cellStyle name="Normal 2 5 3 10" xfId="1676" xr:uid="{00000000-0005-0000-0000-00008C060000}"/>
    <cellStyle name="Normal 2 5 3 10 2" xfId="1677" xr:uid="{00000000-0005-0000-0000-00008D060000}"/>
    <cellStyle name="Normal 2 5 3 11" xfId="1678" xr:uid="{00000000-0005-0000-0000-00008E060000}"/>
    <cellStyle name="Normal 2 5 3 2" xfId="1679" xr:uid="{00000000-0005-0000-0000-00008F060000}"/>
    <cellStyle name="Normal 2 5 3 2 2" xfId="1680" xr:uid="{00000000-0005-0000-0000-000090060000}"/>
    <cellStyle name="Normal 2 5 3 2 2 2" xfId="1681" xr:uid="{00000000-0005-0000-0000-000091060000}"/>
    <cellStyle name="Normal 2 5 3 2 3" xfId="1682" xr:uid="{00000000-0005-0000-0000-000092060000}"/>
    <cellStyle name="Normal 2 5 3 2 3 2" xfId="1683" xr:uid="{00000000-0005-0000-0000-000093060000}"/>
    <cellStyle name="Normal 2 5 3 2 4" xfId="1684" xr:uid="{00000000-0005-0000-0000-000094060000}"/>
    <cellStyle name="Normal 2 5 3 2 4 2" xfId="1685" xr:uid="{00000000-0005-0000-0000-000095060000}"/>
    <cellStyle name="Normal 2 5 3 2 5" xfId="1686" xr:uid="{00000000-0005-0000-0000-000096060000}"/>
    <cellStyle name="Normal 2 5 3 2 5 2" xfId="1687" xr:uid="{00000000-0005-0000-0000-000097060000}"/>
    <cellStyle name="Normal 2 5 3 2 6" xfId="1688" xr:uid="{00000000-0005-0000-0000-000098060000}"/>
    <cellStyle name="Normal 2 5 3 2 6 2" xfId="1689" xr:uid="{00000000-0005-0000-0000-000099060000}"/>
    <cellStyle name="Normal 2 5 3 2 7" xfId="1690" xr:uid="{00000000-0005-0000-0000-00009A060000}"/>
    <cellStyle name="Normal 2 5 3 2 7 2" xfId="1691" xr:uid="{00000000-0005-0000-0000-00009B060000}"/>
    <cellStyle name="Normal 2 5 3 2 8" xfId="1692" xr:uid="{00000000-0005-0000-0000-00009C060000}"/>
    <cellStyle name="Normal 2 5 3 2 8 2" xfId="1693" xr:uid="{00000000-0005-0000-0000-00009D060000}"/>
    <cellStyle name="Normal 2 5 3 2 9" xfId="1694" xr:uid="{00000000-0005-0000-0000-00009E060000}"/>
    <cellStyle name="Normal 2 5 3 3" xfId="1695" xr:uid="{00000000-0005-0000-0000-00009F060000}"/>
    <cellStyle name="Normal 2 5 3 3 2" xfId="1696" xr:uid="{00000000-0005-0000-0000-0000A0060000}"/>
    <cellStyle name="Normal 2 5 3 3 2 2" xfId="1697" xr:uid="{00000000-0005-0000-0000-0000A1060000}"/>
    <cellStyle name="Normal 2 5 3 3 3" xfId="1698" xr:uid="{00000000-0005-0000-0000-0000A2060000}"/>
    <cellStyle name="Normal 2 5 3 3 3 2" xfId="1699" xr:uid="{00000000-0005-0000-0000-0000A3060000}"/>
    <cellStyle name="Normal 2 5 3 3 4" xfId="1700" xr:uid="{00000000-0005-0000-0000-0000A4060000}"/>
    <cellStyle name="Normal 2 5 3 3 4 2" xfId="1701" xr:uid="{00000000-0005-0000-0000-0000A5060000}"/>
    <cellStyle name="Normal 2 5 3 3 5" xfId="1702" xr:uid="{00000000-0005-0000-0000-0000A6060000}"/>
    <cellStyle name="Normal 2 5 3 3 5 2" xfId="1703" xr:uid="{00000000-0005-0000-0000-0000A7060000}"/>
    <cellStyle name="Normal 2 5 3 3 6" xfId="1704" xr:uid="{00000000-0005-0000-0000-0000A8060000}"/>
    <cellStyle name="Normal 2 5 3 3 6 2" xfId="1705" xr:uid="{00000000-0005-0000-0000-0000A9060000}"/>
    <cellStyle name="Normal 2 5 3 3 7" xfId="1706" xr:uid="{00000000-0005-0000-0000-0000AA060000}"/>
    <cellStyle name="Normal 2 5 3 3 7 2" xfId="1707" xr:uid="{00000000-0005-0000-0000-0000AB060000}"/>
    <cellStyle name="Normal 2 5 3 3 8" xfId="1708" xr:uid="{00000000-0005-0000-0000-0000AC060000}"/>
    <cellStyle name="Normal 2 5 3 3 8 2" xfId="1709" xr:uid="{00000000-0005-0000-0000-0000AD060000}"/>
    <cellStyle name="Normal 2 5 3 3 9" xfId="1710" xr:uid="{00000000-0005-0000-0000-0000AE060000}"/>
    <cellStyle name="Normal 2 5 3 4" xfId="1711" xr:uid="{00000000-0005-0000-0000-0000AF060000}"/>
    <cellStyle name="Normal 2 5 3 4 2" xfId="1712" xr:uid="{00000000-0005-0000-0000-0000B0060000}"/>
    <cellStyle name="Normal 2 5 3 5" xfId="1713" xr:uid="{00000000-0005-0000-0000-0000B1060000}"/>
    <cellStyle name="Normal 2 5 3 5 2" xfId="1714" xr:uid="{00000000-0005-0000-0000-0000B2060000}"/>
    <cellStyle name="Normal 2 5 3 6" xfId="1715" xr:uid="{00000000-0005-0000-0000-0000B3060000}"/>
    <cellStyle name="Normal 2 5 3 6 2" xfId="1716" xr:uid="{00000000-0005-0000-0000-0000B4060000}"/>
    <cellStyle name="Normal 2 5 3 7" xfId="1717" xr:uid="{00000000-0005-0000-0000-0000B5060000}"/>
    <cellStyle name="Normal 2 5 3 7 2" xfId="1718" xr:uid="{00000000-0005-0000-0000-0000B6060000}"/>
    <cellStyle name="Normal 2 5 3 8" xfId="1719" xr:uid="{00000000-0005-0000-0000-0000B7060000}"/>
    <cellStyle name="Normal 2 5 3 8 2" xfId="1720" xr:uid="{00000000-0005-0000-0000-0000B8060000}"/>
    <cellStyle name="Normal 2 5 3 9" xfId="1721" xr:uid="{00000000-0005-0000-0000-0000B9060000}"/>
    <cellStyle name="Normal 2 5 3 9 2" xfId="1722" xr:uid="{00000000-0005-0000-0000-0000BA060000}"/>
    <cellStyle name="Normal 2 5 4" xfId="1723" xr:uid="{00000000-0005-0000-0000-0000BB060000}"/>
    <cellStyle name="Normal 2 5 4 2" xfId="1724" xr:uid="{00000000-0005-0000-0000-0000BC060000}"/>
    <cellStyle name="Normal 2 5 4 2 2" xfId="1725" xr:uid="{00000000-0005-0000-0000-0000BD060000}"/>
    <cellStyle name="Normal 2 5 4 3" xfId="1726" xr:uid="{00000000-0005-0000-0000-0000BE060000}"/>
    <cellStyle name="Normal 2 5 4 3 2" xfId="1727" xr:uid="{00000000-0005-0000-0000-0000BF060000}"/>
    <cellStyle name="Normal 2 5 4 4" xfId="1728" xr:uid="{00000000-0005-0000-0000-0000C0060000}"/>
    <cellStyle name="Normal 2 5 4 4 2" xfId="1729" xr:uid="{00000000-0005-0000-0000-0000C1060000}"/>
    <cellStyle name="Normal 2 5 4 5" xfId="1730" xr:uid="{00000000-0005-0000-0000-0000C2060000}"/>
    <cellStyle name="Normal 2 5 4 5 2" xfId="1731" xr:uid="{00000000-0005-0000-0000-0000C3060000}"/>
    <cellStyle name="Normal 2 5 4 6" xfId="1732" xr:uid="{00000000-0005-0000-0000-0000C4060000}"/>
    <cellStyle name="Normal 2 5 4 6 2" xfId="1733" xr:uid="{00000000-0005-0000-0000-0000C5060000}"/>
    <cellStyle name="Normal 2 5 4 7" xfId="1734" xr:uid="{00000000-0005-0000-0000-0000C6060000}"/>
    <cellStyle name="Normal 2 5 4 7 2" xfId="1735" xr:uid="{00000000-0005-0000-0000-0000C7060000}"/>
    <cellStyle name="Normal 2 5 4 8" xfId="1736" xr:uid="{00000000-0005-0000-0000-0000C8060000}"/>
    <cellStyle name="Normal 2 5 4 8 2" xfId="1737" xr:uid="{00000000-0005-0000-0000-0000C9060000}"/>
    <cellStyle name="Normal 2 5 4 9" xfId="1738" xr:uid="{00000000-0005-0000-0000-0000CA060000}"/>
    <cellStyle name="Normal 2 5 5" xfId="1739" xr:uid="{00000000-0005-0000-0000-0000CB060000}"/>
    <cellStyle name="Normal 2 5 5 2" xfId="1740" xr:uid="{00000000-0005-0000-0000-0000CC060000}"/>
    <cellStyle name="Normal 2 5 5 2 2" xfId="1741" xr:uid="{00000000-0005-0000-0000-0000CD060000}"/>
    <cellStyle name="Normal 2 5 5 3" xfId="1742" xr:uid="{00000000-0005-0000-0000-0000CE060000}"/>
    <cellStyle name="Normal 2 5 5 3 2" xfId="1743" xr:uid="{00000000-0005-0000-0000-0000CF060000}"/>
    <cellStyle name="Normal 2 5 5 4" xfId="1744" xr:uid="{00000000-0005-0000-0000-0000D0060000}"/>
    <cellStyle name="Normal 2 5 5 4 2" xfId="1745" xr:uid="{00000000-0005-0000-0000-0000D1060000}"/>
    <cellStyle name="Normal 2 5 5 5" xfId="1746" xr:uid="{00000000-0005-0000-0000-0000D2060000}"/>
    <cellStyle name="Normal 2 5 5 5 2" xfId="1747" xr:uid="{00000000-0005-0000-0000-0000D3060000}"/>
    <cellStyle name="Normal 2 5 5 6" xfId="1748" xr:uid="{00000000-0005-0000-0000-0000D4060000}"/>
    <cellStyle name="Normal 2 5 5 6 2" xfId="1749" xr:uid="{00000000-0005-0000-0000-0000D5060000}"/>
    <cellStyle name="Normal 2 5 5 7" xfId="1750" xr:uid="{00000000-0005-0000-0000-0000D6060000}"/>
    <cellStyle name="Normal 2 5 5 7 2" xfId="1751" xr:uid="{00000000-0005-0000-0000-0000D7060000}"/>
    <cellStyle name="Normal 2 5 5 8" xfId="1752" xr:uid="{00000000-0005-0000-0000-0000D8060000}"/>
    <cellStyle name="Normal 2 5 5 8 2" xfId="1753" xr:uid="{00000000-0005-0000-0000-0000D9060000}"/>
    <cellStyle name="Normal 2 5 5 9" xfId="1754" xr:uid="{00000000-0005-0000-0000-0000DA060000}"/>
    <cellStyle name="Normal 2 5 6" xfId="1755" xr:uid="{00000000-0005-0000-0000-0000DB060000}"/>
    <cellStyle name="Normal 2 5 6 2" xfId="1756" xr:uid="{00000000-0005-0000-0000-0000DC060000}"/>
    <cellStyle name="Normal 2 5 6 2 2" xfId="1757" xr:uid="{00000000-0005-0000-0000-0000DD060000}"/>
    <cellStyle name="Normal 2 5 6 3" xfId="1758" xr:uid="{00000000-0005-0000-0000-0000DE060000}"/>
    <cellStyle name="Normal 2 5 6 3 2" xfId="1759" xr:uid="{00000000-0005-0000-0000-0000DF060000}"/>
    <cellStyle name="Normal 2 5 6 4" xfId="1760" xr:uid="{00000000-0005-0000-0000-0000E0060000}"/>
    <cellStyle name="Normal 2 5 6 4 2" xfId="1761" xr:uid="{00000000-0005-0000-0000-0000E1060000}"/>
    <cellStyle name="Normal 2 5 6 5" xfId="1762" xr:uid="{00000000-0005-0000-0000-0000E2060000}"/>
    <cellStyle name="Normal 2 5 6 5 2" xfId="1763" xr:uid="{00000000-0005-0000-0000-0000E3060000}"/>
    <cellStyle name="Normal 2 5 6 6" xfId="1764" xr:uid="{00000000-0005-0000-0000-0000E4060000}"/>
    <cellStyle name="Normal 2 5 6 6 2" xfId="1765" xr:uid="{00000000-0005-0000-0000-0000E5060000}"/>
    <cellStyle name="Normal 2 5 6 7" xfId="1766" xr:uid="{00000000-0005-0000-0000-0000E6060000}"/>
    <cellStyle name="Normal 2 5 6 7 2" xfId="1767" xr:uid="{00000000-0005-0000-0000-0000E7060000}"/>
    <cellStyle name="Normal 2 5 6 8" xfId="1768" xr:uid="{00000000-0005-0000-0000-0000E8060000}"/>
    <cellStyle name="Normal 2 5 6 8 2" xfId="1769" xr:uid="{00000000-0005-0000-0000-0000E9060000}"/>
    <cellStyle name="Normal 2 5 6 9" xfId="1770" xr:uid="{00000000-0005-0000-0000-0000EA060000}"/>
    <cellStyle name="Normal 2 5 7" xfId="1771" xr:uid="{00000000-0005-0000-0000-0000EB060000}"/>
    <cellStyle name="Normal 2 5 7 2" xfId="1772" xr:uid="{00000000-0005-0000-0000-0000EC060000}"/>
    <cellStyle name="Normal 2 5 7 2 2" xfId="1773" xr:uid="{00000000-0005-0000-0000-0000ED060000}"/>
    <cellStyle name="Normal 2 5 7 3" xfId="1774" xr:uid="{00000000-0005-0000-0000-0000EE060000}"/>
    <cellStyle name="Normal 2 5 7 3 2" xfId="1775" xr:uid="{00000000-0005-0000-0000-0000EF060000}"/>
    <cellStyle name="Normal 2 5 7 4" xfId="1776" xr:uid="{00000000-0005-0000-0000-0000F0060000}"/>
    <cellStyle name="Normal 2 5 7 4 2" xfId="1777" xr:uid="{00000000-0005-0000-0000-0000F1060000}"/>
    <cellStyle name="Normal 2 5 7 5" xfId="1778" xr:uid="{00000000-0005-0000-0000-0000F2060000}"/>
    <cellStyle name="Normal 2 5 7 5 2" xfId="1779" xr:uid="{00000000-0005-0000-0000-0000F3060000}"/>
    <cellStyle name="Normal 2 5 7 6" xfId="1780" xr:uid="{00000000-0005-0000-0000-0000F4060000}"/>
    <cellStyle name="Normal 2 5 7 6 2" xfId="1781" xr:uid="{00000000-0005-0000-0000-0000F5060000}"/>
    <cellStyle name="Normal 2 5 7 7" xfId="1782" xr:uid="{00000000-0005-0000-0000-0000F6060000}"/>
    <cellStyle name="Normal 2 5 7 7 2" xfId="1783" xr:uid="{00000000-0005-0000-0000-0000F7060000}"/>
    <cellStyle name="Normal 2 5 7 8" xfId="1784" xr:uid="{00000000-0005-0000-0000-0000F8060000}"/>
    <cellStyle name="Normal 2 5 7 8 2" xfId="1785" xr:uid="{00000000-0005-0000-0000-0000F9060000}"/>
    <cellStyle name="Normal 2 5 7 9" xfId="1786" xr:uid="{00000000-0005-0000-0000-0000FA060000}"/>
    <cellStyle name="Normal 2 5 8" xfId="1787" xr:uid="{00000000-0005-0000-0000-0000FB060000}"/>
    <cellStyle name="Normal 2 5 8 2" xfId="1788" xr:uid="{00000000-0005-0000-0000-0000FC060000}"/>
    <cellStyle name="Normal 2 5 8 2 2" xfId="1789" xr:uid="{00000000-0005-0000-0000-0000FD060000}"/>
    <cellStyle name="Normal 2 5 8 3" xfId="1790" xr:uid="{00000000-0005-0000-0000-0000FE060000}"/>
    <cellStyle name="Normal 2 5 8 3 2" xfId="1791" xr:uid="{00000000-0005-0000-0000-0000FF060000}"/>
    <cellStyle name="Normal 2 5 8 4" xfId="1792" xr:uid="{00000000-0005-0000-0000-000000070000}"/>
    <cellStyle name="Normal 2 5 8 4 2" xfId="1793" xr:uid="{00000000-0005-0000-0000-000001070000}"/>
    <cellStyle name="Normal 2 5 8 5" xfId="1794" xr:uid="{00000000-0005-0000-0000-000002070000}"/>
    <cellStyle name="Normal 2 5 8 5 2" xfId="1795" xr:uid="{00000000-0005-0000-0000-000003070000}"/>
    <cellStyle name="Normal 2 5 8 6" xfId="1796" xr:uid="{00000000-0005-0000-0000-000004070000}"/>
    <cellStyle name="Normal 2 5 8 6 2" xfId="1797" xr:uid="{00000000-0005-0000-0000-000005070000}"/>
    <cellStyle name="Normal 2 5 8 7" xfId="1798" xr:uid="{00000000-0005-0000-0000-000006070000}"/>
    <cellStyle name="Normal 2 5 8 7 2" xfId="1799" xr:uid="{00000000-0005-0000-0000-000007070000}"/>
    <cellStyle name="Normal 2 5 8 8" xfId="1800" xr:uid="{00000000-0005-0000-0000-000008070000}"/>
    <cellStyle name="Normal 2 5 8 8 2" xfId="1801" xr:uid="{00000000-0005-0000-0000-000009070000}"/>
    <cellStyle name="Normal 2 5 8 9" xfId="1802" xr:uid="{00000000-0005-0000-0000-00000A070000}"/>
    <cellStyle name="Normal 2 5 9" xfId="1803" xr:uid="{00000000-0005-0000-0000-00000B070000}"/>
    <cellStyle name="Normal 2 5 9 2" xfId="1804" xr:uid="{00000000-0005-0000-0000-00000C070000}"/>
    <cellStyle name="Normal 2 6" xfId="1805" xr:uid="{00000000-0005-0000-0000-00000D070000}"/>
    <cellStyle name="Normal 2 6 10" xfId="1806" xr:uid="{00000000-0005-0000-0000-00000E070000}"/>
    <cellStyle name="Normal 2 6 10 2" xfId="1807" xr:uid="{00000000-0005-0000-0000-00000F070000}"/>
    <cellStyle name="Normal 2 6 11" xfId="1808" xr:uid="{00000000-0005-0000-0000-000010070000}"/>
    <cellStyle name="Normal 2 6 11 2" xfId="1809" xr:uid="{00000000-0005-0000-0000-000011070000}"/>
    <cellStyle name="Normal 2 6 12" xfId="1810" xr:uid="{00000000-0005-0000-0000-000012070000}"/>
    <cellStyle name="Normal 2 6 12 2" xfId="1811" xr:uid="{00000000-0005-0000-0000-000013070000}"/>
    <cellStyle name="Normal 2 6 13" xfId="1812" xr:uid="{00000000-0005-0000-0000-000014070000}"/>
    <cellStyle name="Normal 2 6 13 2" xfId="1813" xr:uid="{00000000-0005-0000-0000-000015070000}"/>
    <cellStyle name="Normal 2 6 14" xfId="1814" xr:uid="{00000000-0005-0000-0000-000016070000}"/>
    <cellStyle name="Normal 2 6 14 2" xfId="1815" xr:uid="{00000000-0005-0000-0000-000017070000}"/>
    <cellStyle name="Normal 2 6 15" xfId="1816" xr:uid="{00000000-0005-0000-0000-000018070000}"/>
    <cellStyle name="Normal 2 6 15 2" xfId="1817" xr:uid="{00000000-0005-0000-0000-000019070000}"/>
    <cellStyle name="Normal 2 6 16" xfId="1818" xr:uid="{00000000-0005-0000-0000-00001A070000}"/>
    <cellStyle name="Normal 2 6 16 2" xfId="1819" xr:uid="{00000000-0005-0000-0000-00001B070000}"/>
    <cellStyle name="Normal 2 6 17" xfId="1820" xr:uid="{00000000-0005-0000-0000-00001C070000}"/>
    <cellStyle name="Normal 2 6 17 2" xfId="1821" xr:uid="{00000000-0005-0000-0000-00001D070000}"/>
    <cellStyle name="Normal 2 6 18" xfId="1822" xr:uid="{00000000-0005-0000-0000-00001E070000}"/>
    <cellStyle name="Normal 2 6 18 2" xfId="1823" xr:uid="{00000000-0005-0000-0000-00001F070000}"/>
    <cellStyle name="Normal 2 6 19" xfId="1824" xr:uid="{00000000-0005-0000-0000-000020070000}"/>
    <cellStyle name="Normal 2 6 19 2" xfId="1825" xr:uid="{00000000-0005-0000-0000-000021070000}"/>
    <cellStyle name="Normal 2 6 2" xfId="1826" xr:uid="{00000000-0005-0000-0000-000022070000}"/>
    <cellStyle name="Normal 2 6 2 10" xfId="1827" xr:uid="{00000000-0005-0000-0000-000023070000}"/>
    <cellStyle name="Normal 2 6 2 10 2" xfId="1828" xr:uid="{00000000-0005-0000-0000-000024070000}"/>
    <cellStyle name="Normal 2 6 2 11" xfId="1829" xr:uid="{00000000-0005-0000-0000-000025070000}"/>
    <cellStyle name="Normal 2 6 2 2" xfId="1830" xr:uid="{00000000-0005-0000-0000-000026070000}"/>
    <cellStyle name="Normal 2 6 2 2 2" xfId="1831" xr:uid="{00000000-0005-0000-0000-000027070000}"/>
    <cellStyle name="Normal 2 6 2 2 2 2" xfId="1832" xr:uid="{00000000-0005-0000-0000-000028070000}"/>
    <cellStyle name="Normal 2 6 2 2 3" xfId="1833" xr:uid="{00000000-0005-0000-0000-000029070000}"/>
    <cellStyle name="Normal 2 6 2 2 3 2" xfId="1834" xr:uid="{00000000-0005-0000-0000-00002A070000}"/>
    <cellStyle name="Normal 2 6 2 2 4" xfId="1835" xr:uid="{00000000-0005-0000-0000-00002B070000}"/>
    <cellStyle name="Normal 2 6 2 2 4 2" xfId="1836" xr:uid="{00000000-0005-0000-0000-00002C070000}"/>
    <cellStyle name="Normal 2 6 2 2 5" xfId="1837" xr:uid="{00000000-0005-0000-0000-00002D070000}"/>
    <cellStyle name="Normal 2 6 2 2 5 2" xfId="1838" xr:uid="{00000000-0005-0000-0000-00002E070000}"/>
    <cellStyle name="Normal 2 6 2 2 6" xfId="1839" xr:uid="{00000000-0005-0000-0000-00002F070000}"/>
    <cellStyle name="Normal 2 6 2 2 6 2" xfId="1840" xr:uid="{00000000-0005-0000-0000-000030070000}"/>
    <cellStyle name="Normal 2 6 2 2 7" xfId="1841" xr:uid="{00000000-0005-0000-0000-000031070000}"/>
    <cellStyle name="Normal 2 6 2 2 7 2" xfId="1842" xr:uid="{00000000-0005-0000-0000-000032070000}"/>
    <cellStyle name="Normal 2 6 2 2 8" xfId="1843" xr:uid="{00000000-0005-0000-0000-000033070000}"/>
    <cellStyle name="Normal 2 6 2 2 8 2" xfId="1844" xr:uid="{00000000-0005-0000-0000-000034070000}"/>
    <cellStyle name="Normal 2 6 2 2 9" xfId="1845" xr:uid="{00000000-0005-0000-0000-000035070000}"/>
    <cellStyle name="Normal 2 6 2 3" xfId="1846" xr:uid="{00000000-0005-0000-0000-000036070000}"/>
    <cellStyle name="Normal 2 6 2 3 2" xfId="1847" xr:uid="{00000000-0005-0000-0000-000037070000}"/>
    <cellStyle name="Normal 2 6 2 3 2 2" xfId="1848" xr:uid="{00000000-0005-0000-0000-000038070000}"/>
    <cellStyle name="Normal 2 6 2 3 3" xfId="1849" xr:uid="{00000000-0005-0000-0000-000039070000}"/>
    <cellStyle name="Normal 2 6 2 3 3 2" xfId="1850" xr:uid="{00000000-0005-0000-0000-00003A070000}"/>
    <cellStyle name="Normal 2 6 2 3 4" xfId="1851" xr:uid="{00000000-0005-0000-0000-00003B070000}"/>
    <cellStyle name="Normal 2 6 2 3 4 2" xfId="1852" xr:uid="{00000000-0005-0000-0000-00003C070000}"/>
    <cellStyle name="Normal 2 6 2 3 5" xfId="1853" xr:uid="{00000000-0005-0000-0000-00003D070000}"/>
    <cellStyle name="Normal 2 6 2 3 5 2" xfId="1854" xr:uid="{00000000-0005-0000-0000-00003E070000}"/>
    <cellStyle name="Normal 2 6 2 3 6" xfId="1855" xr:uid="{00000000-0005-0000-0000-00003F070000}"/>
    <cellStyle name="Normal 2 6 2 3 6 2" xfId="1856" xr:uid="{00000000-0005-0000-0000-000040070000}"/>
    <cellStyle name="Normal 2 6 2 3 7" xfId="1857" xr:uid="{00000000-0005-0000-0000-000041070000}"/>
    <cellStyle name="Normal 2 6 2 3 7 2" xfId="1858" xr:uid="{00000000-0005-0000-0000-000042070000}"/>
    <cellStyle name="Normal 2 6 2 3 8" xfId="1859" xr:uid="{00000000-0005-0000-0000-000043070000}"/>
    <cellStyle name="Normal 2 6 2 3 8 2" xfId="1860" xr:uid="{00000000-0005-0000-0000-000044070000}"/>
    <cellStyle name="Normal 2 6 2 3 9" xfId="1861" xr:uid="{00000000-0005-0000-0000-000045070000}"/>
    <cellStyle name="Normal 2 6 2 4" xfId="1862" xr:uid="{00000000-0005-0000-0000-000046070000}"/>
    <cellStyle name="Normal 2 6 2 4 2" xfId="1863" xr:uid="{00000000-0005-0000-0000-000047070000}"/>
    <cellStyle name="Normal 2 6 2 5" xfId="1864" xr:uid="{00000000-0005-0000-0000-000048070000}"/>
    <cellStyle name="Normal 2 6 2 5 2" xfId="1865" xr:uid="{00000000-0005-0000-0000-000049070000}"/>
    <cellStyle name="Normal 2 6 2 6" xfId="1866" xr:uid="{00000000-0005-0000-0000-00004A070000}"/>
    <cellStyle name="Normal 2 6 2 6 2" xfId="1867" xr:uid="{00000000-0005-0000-0000-00004B070000}"/>
    <cellStyle name="Normal 2 6 2 7" xfId="1868" xr:uid="{00000000-0005-0000-0000-00004C070000}"/>
    <cellStyle name="Normal 2 6 2 7 2" xfId="1869" xr:uid="{00000000-0005-0000-0000-00004D070000}"/>
    <cellStyle name="Normal 2 6 2 8" xfId="1870" xr:uid="{00000000-0005-0000-0000-00004E070000}"/>
    <cellStyle name="Normal 2 6 2 8 2" xfId="1871" xr:uid="{00000000-0005-0000-0000-00004F070000}"/>
    <cellStyle name="Normal 2 6 2 9" xfId="1872" xr:uid="{00000000-0005-0000-0000-000050070000}"/>
    <cellStyle name="Normal 2 6 2 9 2" xfId="1873" xr:uid="{00000000-0005-0000-0000-000051070000}"/>
    <cellStyle name="Normal 2 6 20" xfId="1874" xr:uid="{00000000-0005-0000-0000-000052070000}"/>
    <cellStyle name="Normal 2 6 21" xfId="1875" xr:uid="{00000000-0005-0000-0000-000053070000}"/>
    <cellStyle name="Normal 2 6 3" xfId="1876" xr:uid="{00000000-0005-0000-0000-000054070000}"/>
    <cellStyle name="Normal 2 6 3 10" xfId="1877" xr:uid="{00000000-0005-0000-0000-000055070000}"/>
    <cellStyle name="Normal 2 6 3 10 2" xfId="1878" xr:uid="{00000000-0005-0000-0000-000056070000}"/>
    <cellStyle name="Normal 2 6 3 11" xfId="1879" xr:uid="{00000000-0005-0000-0000-000057070000}"/>
    <cellStyle name="Normal 2 6 3 2" xfId="1880" xr:uid="{00000000-0005-0000-0000-000058070000}"/>
    <cellStyle name="Normal 2 6 3 2 2" xfId="1881" xr:uid="{00000000-0005-0000-0000-000059070000}"/>
    <cellStyle name="Normal 2 6 3 2 2 2" xfId="1882" xr:uid="{00000000-0005-0000-0000-00005A070000}"/>
    <cellStyle name="Normal 2 6 3 2 3" xfId="1883" xr:uid="{00000000-0005-0000-0000-00005B070000}"/>
    <cellStyle name="Normal 2 6 3 2 3 2" xfId="1884" xr:uid="{00000000-0005-0000-0000-00005C070000}"/>
    <cellStyle name="Normal 2 6 3 2 4" xfId="1885" xr:uid="{00000000-0005-0000-0000-00005D070000}"/>
    <cellStyle name="Normal 2 6 3 2 4 2" xfId="1886" xr:uid="{00000000-0005-0000-0000-00005E070000}"/>
    <cellStyle name="Normal 2 6 3 2 5" xfId="1887" xr:uid="{00000000-0005-0000-0000-00005F070000}"/>
    <cellStyle name="Normal 2 6 3 2 5 2" xfId="1888" xr:uid="{00000000-0005-0000-0000-000060070000}"/>
    <cellStyle name="Normal 2 6 3 2 6" xfId="1889" xr:uid="{00000000-0005-0000-0000-000061070000}"/>
    <cellStyle name="Normal 2 6 3 2 6 2" xfId="1890" xr:uid="{00000000-0005-0000-0000-000062070000}"/>
    <cellStyle name="Normal 2 6 3 2 7" xfId="1891" xr:uid="{00000000-0005-0000-0000-000063070000}"/>
    <cellStyle name="Normal 2 6 3 2 7 2" xfId="1892" xr:uid="{00000000-0005-0000-0000-000064070000}"/>
    <cellStyle name="Normal 2 6 3 2 8" xfId="1893" xr:uid="{00000000-0005-0000-0000-000065070000}"/>
    <cellStyle name="Normal 2 6 3 2 8 2" xfId="1894" xr:uid="{00000000-0005-0000-0000-000066070000}"/>
    <cellStyle name="Normal 2 6 3 2 9" xfId="1895" xr:uid="{00000000-0005-0000-0000-000067070000}"/>
    <cellStyle name="Normal 2 6 3 3" xfId="1896" xr:uid="{00000000-0005-0000-0000-000068070000}"/>
    <cellStyle name="Normal 2 6 3 3 2" xfId="1897" xr:uid="{00000000-0005-0000-0000-000069070000}"/>
    <cellStyle name="Normal 2 6 3 3 2 2" xfId="1898" xr:uid="{00000000-0005-0000-0000-00006A070000}"/>
    <cellStyle name="Normal 2 6 3 3 3" xfId="1899" xr:uid="{00000000-0005-0000-0000-00006B070000}"/>
    <cellStyle name="Normal 2 6 3 3 3 2" xfId="1900" xr:uid="{00000000-0005-0000-0000-00006C070000}"/>
    <cellStyle name="Normal 2 6 3 3 4" xfId="1901" xr:uid="{00000000-0005-0000-0000-00006D070000}"/>
    <cellStyle name="Normal 2 6 3 3 4 2" xfId="1902" xr:uid="{00000000-0005-0000-0000-00006E070000}"/>
    <cellStyle name="Normal 2 6 3 3 5" xfId="1903" xr:uid="{00000000-0005-0000-0000-00006F070000}"/>
    <cellStyle name="Normal 2 6 3 3 5 2" xfId="1904" xr:uid="{00000000-0005-0000-0000-000070070000}"/>
    <cellStyle name="Normal 2 6 3 3 6" xfId="1905" xr:uid="{00000000-0005-0000-0000-000071070000}"/>
    <cellStyle name="Normal 2 6 3 3 6 2" xfId="1906" xr:uid="{00000000-0005-0000-0000-000072070000}"/>
    <cellStyle name="Normal 2 6 3 3 7" xfId="1907" xr:uid="{00000000-0005-0000-0000-000073070000}"/>
    <cellStyle name="Normal 2 6 3 3 7 2" xfId="1908" xr:uid="{00000000-0005-0000-0000-000074070000}"/>
    <cellStyle name="Normal 2 6 3 3 8" xfId="1909" xr:uid="{00000000-0005-0000-0000-000075070000}"/>
    <cellStyle name="Normal 2 6 3 3 8 2" xfId="1910" xr:uid="{00000000-0005-0000-0000-000076070000}"/>
    <cellStyle name="Normal 2 6 3 3 9" xfId="1911" xr:uid="{00000000-0005-0000-0000-000077070000}"/>
    <cellStyle name="Normal 2 6 3 4" xfId="1912" xr:uid="{00000000-0005-0000-0000-000078070000}"/>
    <cellStyle name="Normal 2 6 3 4 2" xfId="1913" xr:uid="{00000000-0005-0000-0000-000079070000}"/>
    <cellStyle name="Normal 2 6 3 5" xfId="1914" xr:uid="{00000000-0005-0000-0000-00007A070000}"/>
    <cellStyle name="Normal 2 6 3 5 2" xfId="1915" xr:uid="{00000000-0005-0000-0000-00007B070000}"/>
    <cellStyle name="Normal 2 6 3 6" xfId="1916" xr:uid="{00000000-0005-0000-0000-00007C070000}"/>
    <cellStyle name="Normal 2 6 3 6 2" xfId="1917" xr:uid="{00000000-0005-0000-0000-00007D070000}"/>
    <cellStyle name="Normal 2 6 3 7" xfId="1918" xr:uid="{00000000-0005-0000-0000-00007E070000}"/>
    <cellStyle name="Normal 2 6 3 7 2" xfId="1919" xr:uid="{00000000-0005-0000-0000-00007F070000}"/>
    <cellStyle name="Normal 2 6 3 8" xfId="1920" xr:uid="{00000000-0005-0000-0000-000080070000}"/>
    <cellStyle name="Normal 2 6 3 8 2" xfId="1921" xr:uid="{00000000-0005-0000-0000-000081070000}"/>
    <cellStyle name="Normal 2 6 3 9" xfId="1922" xr:uid="{00000000-0005-0000-0000-000082070000}"/>
    <cellStyle name="Normal 2 6 3 9 2" xfId="1923" xr:uid="{00000000-0005-0000-0000-000083070000}"/>
    <cellStyle name="Normal 2 6 4" xfId="1924" xr:uid="{00000000-0005-0000-0000-000084070000}"/>
    <cellStyle name="Normal 2 6 4 2" xfId="1925" xr:uid="{00000000-0005-0000-0000-000085070000}"/>
    <cellStyle name="Normal 2 6 4 2 2" xfId="1926" xr:uid="{00000000-0005-0000-0000-000086070000}"/>
    <cellStyle name="Normal 2 6 4 3" xfId="1927" xr:uid="{00000000-0005-0000-0000-000087070000}"/>
    <cellStyle name="Normal 2 6 4 3 2" xfId="1928" xr:uid="{00000000-0005-0000-0000-000088070000}"/>
    <cellStyle name="Normal 2 6 4 4" xfId="1929" xr:uid="{00000000-0005-0000-0000-000089070000}"/>
    <cellStyle name="Normal 2 6 4 4 2" xfId="1930" xr:uid="{00000000-0005-0000-0000-00008A070000}"/>
    <cellStyle name="Normal 2 6 4 5" xfId="1931" xr:uid="{00000000-0005-0000-0000-00008B070000}"/>
    <cellStyle name="Normal 2 6 4 5 2" xfId="1932" xr:uid="{00000000-0005-0000-0000-00008C070000}"/>
    <cellStyle name="Normal 2 6 4 6" xfId="1933" xr:uid="{00000000-0005-0000-0000-00008D070000}"/>
    <cellStyle name="Normal 2 6 4 6 2" xfId="1934" xr:uid="{00000000-0005-0000-0000-00008E070000}"/>
    <cellStyle name="Normal 2 6 4 7" xfId="1935" xr:uid="{00000000-0005-0000-0000-00008F070000}"/>
    <cellStyle name="Normal 2 6 4 7 2" xfId="1936" xr:uid="{00000000-0005-0000-0000-000090070000}"/>
    <cellStyle name="Normal 2 6 4 8" xfId="1937" xr:uid="{00000000-0005-0000-0000-000091070000}"/>
    <cellStyle name="Normal 2 6 4 8 2" xfId="1938" xr:uid="{00000000-0005-0000-0000-000092070000}"/>
    <cellStyle name="Normal 2 6 4 9" xfId="1939" xr:uid="{00000000-0005-0000-0000-000093070000}"/>
    <cellStyle name="Normal 2 6 5" xfId="1940" xr:uid="{00000000-0005-0000-0000-000094070000}"/>
    <cellStyle name="Normal 2 6 5 2" xfId="1941" xr:uid="{00000000-0005-0000-0000-000095070000}"/>
    <cellStyle name="Normal 2 6 5 2 2" xfId="1942" xr:uid="{00000000-0005-0000-0000-000096070000}"/>
    <cellStyle name="Normal 2 6 5 3" xfId="1943" xr:uid="{00000000-0005-0000-0000-000097070000}"/>
    <cellStyle name="Normal 2 6 5 3 2" xfId="1944" xr:uid="{00000000-0005-0000-0000-000098070000}"/>
    <cellStyle name="Normal 2 6 5 4" xfId="1945" xr:uid="{00000000-0005-0000-0000-000099070000}"/>
    <cellStyle name="Normal 2 6 5 4 2" xfId="1946" xr:uid="{00000000-0005-0000-0000-00009A070000}"/>
    <cellStyle name="Normal 2 6 5 5" xfId="1947" xr:uid="{00000000-0005-0000-0000-00009B070000}"/>
    <cellStyle name="Normal 2 6 5 5 2" xfId="1948" xr:uid="{00000000-0005-0000-0000-00009C070000}"/>
    <cellStyle name="Normal 2 6 5 6" xfId="1949" xr:uid="{00000000-0005-0000-0000-00009D070000}"/>
    <cellStyle name="Normal 2 6 5 6 2" xfId="1950" xr:uid="{00000000-0005-0000-0000-00009E070000}"/>
    <cellStyle name="Normal 2 6 5 7" xfId="1951" xr:uid="{00000000-0005-0000-0000-00009F070000}"/>
    <cellStyle name="Normal 2 6 5 7 2" xfId="1952" xr:uid="{00000000-0005-0000-0000-0000A0070000}"/>
    <cellStyle name="Normal 2 6 5 8" xfId="1953" xr:uid="{00000000-0005-0000-0000-0000A1070000}"/>
    <cellStyle name="Normal 2 6 5 8 2" xfId="1954" xr:uid="{00000000-0005-0000-0000-0000A2070000}"/>
    <cellStyle name="Normal 2 6 5 9" xfId="1955" xr:uid="{00000000-0005-0000-0000-0000A3070000}"/>
    <cellStyle name="Normal 2 6 6" xfId="1956" xr:uid="{00000000-0005-0000-0000-0000A4070000}"/>
    <cellStyle name="Normal 2 6 6 2" xfId="1957" xr:uid="{00000000-0005-0000-0000-0000A5070000}"/>
    <cellStyle name="Normal 2 6 6 2 2" xfId="1958" xr:uid="{00000000-0005-0000-0000-0000A6070000}"/>
    <cellStyle name="Normal 2 6 6 3" xfId="1959" xr:uid="{00000000-0005-0000-0000-0000A7070000}"/>
    <cellStyle name="Normal 2 6 6 3 2" xfId="1960" xr:uid="{00000000-0005-0000-0000-0000A8070000}"/>
    <cellStyle name="Normal 2 6 6 4" xfId="1961" xr:uid="{00000000-0005-0000-0000-0000A9070000}"/>
    <cellStyle name="Normal 2 6 6 4 2" xfId="1962" xr:uid="{00000000-0005-0000-0000-0000AA070000}"/>
    <cellStyle name="Normal 2 6 6 5" xfId="1963" xr:uid="{00000000-0005-0000-0000-0000AB070000}"/>
    <cellStyle name="Normal 2 6 6 5 2" xfId="1964" xr:uid="{00000000-0005-0000-0000-0000AC070000}"/>
    <cellStyle name="Normal 2 6 6 6" xfId="1965" xr:uid="{00000000-0005-0000-0000-0000AD070000}"/>
    <cellStyle name="Normal 2 6 6 6 2" xfId="1966" xr:uid="{00000000-0005-0000-0000-0000AE070000}"/>
    <cellStyle name="Normal 2 6 6 7" xfId="1967" xr:uid="{00000000-0005-0000-0000-0000AF070000}"/>
    <cellStyle name="Normal 2 6 6 7 2" xfId="1968" xr:uid="{00000000-0005-0000-0000-0000B0070000}"/>
    <cellStyle name="Normal 2 6 6 8" xfId="1969" xr:uid="{00000000-0005-0000-0000-0000B1070000}"/>
    <cellStyle name="Normal 2 6 6 8 2" xfId="1970" xr:uid="{00000000-0005-0000-0000-0000B2070000}"/>
    <cellStyle name="Normal 2 6 6 9" xfId="1971" xr:uid="{00000000-0005-0000-0000-0000B3070000}"/>
    <cellStyle name="Normal 2 6 7" xfId="1972" xr:uid="{00000000-0005-0000-0000-0000B4070000}"/>
    <cellStyle name="Normal 2 6 7 2" xfId="1973" xr:uid="{00000000-0005-0000-0000-0000B5070000}"/>
    <cellStyle name="Normal 2 6 7 2 2" xfId="1974" xr:uid="{00000000-0005-0000-0000-0000B6070000}"/>
    <cellStyle name="Normal 2 6 7 3" xfId="1975" xr:uid="{00000000-0005-0000-0000-0000B7070000}"/>
    <cellStyle name="Normal 2 6 7 3 2" xfId="1976" xr:uid="{00000000-0005-0000-0000-0000B8070000}"/>
    <cellStyle name="Normal 2 6 7 4" xfId="1977" xr:uid="{00000000-0005-0000-0000-0000B9070000}"/>
    <cellStyle name="Normal 2 6 7 4 2" xfId="1978" xr:uid="{00000000-0005-0000-0000-0000BA070000}"/>
    <cellStyle name="Normal 2 6 7 5" xfId="1979" xr:uid="{00000000-0005-0000-0000-0000BB070000}"/>
    <cellStyle name="Normal 2 6 7 5 2" xfId="1980" xr:uid="{00000000-0005-0000-0000-0000BC070000}"/>
    <cellStyle name="Normal 2 6 7 6" xfId="1981" xr:uid="{00000000-0005-0000-0000-0000BD070000}"/>
    <cellStyle name="Normal 2 6 7 6 2" xfId="1982" xr:uid="{00000000-0005-0000-0000-0000BE070000}"/>
    <cellStyle name="Normal 2 6 7 7" xfId="1983" xr:uid="{00000000-0005-0000-0000-0000BF070000}"/>
    <cellStyle name="Normal 2 6 7 7 2" xfId="1984" xr:uid="{00000000-0005-0000-0000-0000C0070000}"/>
    <cellStyle name="Normal 2 6 7 8" xfId="1985" xr:uid="{00000000-0005-0000-0000-0000C1070000}"/>
    <cellStyle name="Normal 2 6 7 8 2" xfId="1986" xr:uid="{00000000-0005-0000-0000-0000C2070000}"/>
    <cellStyle name="Normal 2 6 7 9" xfId="1987" xr:uid="{00000000-0005-0000-0000-0000C3070000}"/>
    <cellStyle name="Normal 2 6 8" xfId="1988" xr:uid="{00000000-0005-0000-0000-0000C4070000}"/>
    <cellStyle name="Normal 2 6 8 2" xfId="1989" xr:uid="{00000000-0005-0000-0000-0000C5070000}"/>
    <cellStyle name="Normal 2 6 8 2 2" xfId="1990" xr:uid="{00000000-0005-0000-0000-0000C6070000}"/>
    <cellStyle name="Normal 2 6 8 3" xfId="1991" xr:uid="{00000000-0005-0000-0000-0000C7070000}"/>
    <cellStyle name="Normal 2 6 8 3 2" xfId="1992" xr:uid="{00000000-0005-0000-0000-0000C8070000}"/>
    <cellStyle name="Normal 2 6 8 4" xfId="1993" xr:uid="{00000000-0005-0000-0000-0000C9070000}"/>
    <cellStyle name="Normal 2 6 8 4 2" xfId="1994" xr:uid="{00000000-0005-0000-0000-0000CA070000}"/>
    <cellStyle name="Normal 2 6 8 5" xfId="1995" xr:uid="{00000000-0005-0000-0000-0000CB070000}"/>
    <cellStyle name="Normal 2 6 8 5 2" xfId="1996" xr:uid="{00000000-0005-0000-0000-0000CC070000}"/>
    <cellStyle name="Normal 2 6 8 6" xfId="1997" xr:uid="{00000000-0005-0000-0000-0000CD070000}"/>
    <cellStyle name="Normal 2 6 8 6 2" xfId="1998" xr:uid="{00000000-0005-0000-0000-0000CE070000}"/>
    <cellStyle name="Normal 2 6 8 7" xfId="1999" xr:uid="{00000000-0005-0000-0000-0000CF070000}"/>
    <cellStyle name="Normal 2 6 8 7 2" xfId="2000" xr:uid="{00000000-0005-0000-0000-0000D0070000}"/>
    <cellStyle name="Normal 2 6 8 8" xfId="2001" xr:uid="{00000000-0005-0000-0000-0000D1070000}"/>
    <cellStyle name="Normal 2 6 8 8 2" xfId="2002" xr:uid="{00000000-0005-0000-0000-0000D2070000}"/>
    <cellStyle name="Normal 2 6 8 9" xfId="2003" xr:uid="{00000000-0005-0000-0000-0000D3070000}"/>
    <cellStyle name="Normal 2 6 9" xfId="2004" xr:uid="{00000000-0005-0000-0000-0000D4070000}"/>
    <cellStyle name="Normal 2 6 9 2" xfId="2005" xr:uid="{00000000-0005-0000-0000-0000D5070000}"/>
    <cellStyle name="Normal 2 7" xfId="2006" xr:uid="{00000000-0005-0000-0000-0000D6070000}"/>
    <cellStyle name="Normal 2 7 10" xfId="2007" xr:uid="{00000000-0005-0000-0000-0000D7070000}"/>
    <cellStyle name="Normal 2 7 10 2" xfId="2008" xr:uid="{00000000-0005-0000-0000-0000D8070000}"/>
    <cellStyle name="Normal 2 7 11" xfId="2009" xr:uid="{00000000-0005-0000-0000-0000D9070000}"/>
    <cellStyle name="Normal 2 7 11 2" xfId="2010" xr:uid="{00000000-0005-0000-0000-0000DA070000}"/>
    <cellStyle name="Normal 2 7 12" xfId="2011" xr:uid="{00000000-0005-0000-0000-0000DB070000}"/>
    <cellStyle name="Normal 2 7 12 2" xfId="2012" xr:uid="{00000000-0005-0000-0000-0000DC070000}"/>
    <cellStyle name="Normal 2 7 13" xfId="2013" xr:uid="{00000000-0005-0000-0000-0000DD070000}"/>
    <cellStyle name="Normal 2 7 13 2" xfId="2014" xr:uid="{00000000-0005-0000-0000-0000DE070000}"/>
    <cellStyle name="Normal 2 7 14" xfId="2015" xr:uid="{00000000-0005-0000-0000-0000DF070000}"/>
    <cellStyle name="Normal 2 7 14 2" xfId="2016" xr:uid="{00000000-0005-0000-0000-0000E0070000}"/>
    <cellStyle name="Normal 2 7 15" xfId="2017" xr:uid="{00000000-0005-0000-0000-0000E1070000}"/>
    <cellStyle name="Normal 2 7 15 2" xfId="2018" xr:uid="{00000000-0005-0000-0000-0000E2070000}"/>
    <cellStyle name="Normal 2 7 16" xfId="2019" xr:uid="{00000000-0005-0000-0000-0000E3070000}"/>
    <cellStyle name="Normal 2 7 16 2" xfId="2020" xr:uid="{00000000-0005-0000-0000-0000E4070000}"/>
    <cellStyle name="Normal 2 7 17" xfId="2021" xr:uid="{00000000-0005-0000-0000-0000E5070000}"/>
    <cellStyle name="Normal 2 7 17 2" xfId="2022" xr:uid="{00000000-0005-0000-0000-0000E6070000}"/>
    <cellStyle name="Normal 2 7 18" xfId="2023" xr:uid="{00000000-0005-0000-0000-0000E7070000}"/>
    <cellStyle name="Normal 2 7 19" xfId="2024" xr:uid="{00000000-0005-0000-0000-0000E8070000}"/>
    <cellStyle name="Normal 2 7 2" xfId="2025" xr:uid="{00000000-0005-0000-0000-0000E9070000}"/>
    <cellStyle name="Normal 2 7 2 2" xfId="2026" xr:uid="{00000000-0005-0000-0000-0000EA070000}"/>
    <cellStyle name="Normal 2 7 2 2 2" xfId="2027" xr:uid="{00000000-0005-0000-0000-0000EB070000}"/>
    <cellStyle name="Normal 2 7 2 3" xfId="2028" xr:uid="{00000000-0005-0000-0000-0000EC070000}"/>
    <cellStyle name="Normal 2 7 2 3 2" xfId="2029" xr:uid="{00000000-0005-0000-0000-0000ED070000}"/>
    <cellStyle name="Normal 2 7 2 4" xfId="2030" xr:uid="{00000000-0005-0000-0000-0000EE070000}"/>
    <cellStyle name="Normal 2 7 2 4 2" xfId="2031" xr:uid="{00000000-0005-0000-0000-0000EF070000}"/>
    <cellStyle name="Normal 2 7 2 5" xfId="2032" xr:uid="{00000000-0005-0000-0000-0000F0070000}"/>
    <cellStyle name="Normal 2 7 2 5 2" xfId="2033" xr:uid="{00000000-0005-0000-0000-0000F1070000}"/>
    <cellStyle name="Normal 2 7 2 6" xfId="2034" xr:uid="{00000000-0005-0000-0000-0000F2070000}"/>
    <cellStyle name="Normal 2 7 2 6 2" xfId="2035" xr:uid="{00000000-0005-0000-0000-0000F3070000}"/>
    <cellStyle name="Normal 2 7 2 7" xfId="2036" xr:uid="{00000000-0005-0000-0000-0000F4070000}"/>
    <cellStyle name="Normal 2 7 2 7 2" xfId="2037" xr:uid="{00000000-0005-0000-0000-0000F5070000}"/>
    <cellStyle name="Normal 2 7 2 8" xfId="2038" xr:uid="{00000000-0005-0000-0000-0000F6070000}"/>
    <cellStyle name="Normal 2 7 2 8 2" xfId="2039" xr:uid="{00000000-0005-0000-0000-0000F7070000}"/>
    <cellStyle name="Normal 2 7 2 9" xfId="2040" xr:uid="{00000000-0005-0000-0000-0000F8070000}"/>
    <cellStyle name="Normal 2 7 3" xfId="2041" xr:uid="{00000000-0005-0000-0000-0000F9070000}"/>
    <cellStyle name="Normal 2 7 3 2" xfId="2042" xr:uid="{00000000-0005-0000-0000-0000FA070000}"/>
    <cellStyle name="Normal 2 7 3 2 2" xfId="2043" xr:uid="{00000000-0005-0000-0000-0000FB070000}"/>
    <cellStyle name="Normal 2 7 3 3" xfId="2044" xr:uid="{00000000-0005-0000-0000-0000FC070000}"/>
    <cellStyle name="Normal 2 7 3 3 2" xfId="2045" xr:uid="{00000000-0005-0000-0000-0000FD070000}"/>
    <cellStyle name="Normal 2 7 3 4" xfId="2046" xr:uid="{00000000-0005-0000-0000-0000FE070000}"/>
    <cellStyle name="Normal 2 7 3 4 2" xfId="2047" xr:uid="{00000000-0005-0000-0000-0000FF070000}"/>
    <cellStyle name="Normal 2 7 3 5" xfId="2048" xr:uid="{00000000-0005-0000-0000-000000080000}"/>
    <cellStyle name="Normal 2 7 3 5 2" xfId="2049" xr:uid="{00000000-0005-0000-0000-000001080000}"/>
    <cellStyle name="Normal 2 7 3 6" xfId="2050" xr:uid="{00000000-0005-0000-0000-000002080000}"/>
    <cellStyle name="Normal 2 7 3 6 2" xfId="2051" xr:uid="{00000000-0005-0000-0000-000003080000}"/>
    <cellStyle name="Normal 2 7 3 7" xfId="2052" xr:uid="{00000000-0005-0000-0000-000004080000}"/>
    <cellStyle name="Normal 2 7 3 7 2" xfId="2053" xr:uid="{00000000-0005-0000-0000-000005080000}"/>
    <cellStyle name="Normal 2 7 3 8" xfId="2054" xr:uid="{00000000-0005-0000-0000-000006080000}"/>
    <cellStyle name="Normal 2 7 3 8 2" xfId="2055" xr:uid="{00000000-0005-0000-0000-000007080000}"/>
    <cellStyle name="Normal 2 7 3 9" xfId="2056" xr:uid="{00000000-0005-0000-0000-000008080000}"/>
    <cellStyle name="Normal 2 7 4" xfId="2057" xr:uid="{00000000-0005-0000-0000-000009080000}"/>
    <cellStyle name="Normal 2 7 4 2" xfId="2058" xr:uid="{00000000-0005-0000-0000-00000A080000}"/>
    <cellStyle name="Normal 2 7 4 2 2" xfId="2059" xr:uid="{00000000-0005-0000-0000-00000B080000}"/>
    <cellStyle name="Normal 2 7 4 3" xfId="2060" xr:uid="{00000000-0005-0000-0000-00000C080000}"/>
    <cellStyle name="Normal 2 7 4 3 2" xfId="2061" xr:uid="{00000000-0005-0000-0000-00000D080000}"/>
    <cellStyle name="Normal 2 7 4 4" xfId="2062" xr:uid="{00000000-0005-0000-0000-00000E080000}"/>
    <cellStyle name="Normal 2 7 4 4 2" xfId="2063" xr:uid="{00000000-0005-0000-0000-00000F080000}"/>
    <cellStyle name="Normal 2 7 4 5" xfId="2064" xr:uid="{00000000-0005-0000-0000-000010080000}"/>
    <cellStyle name="Normal 2 7 4 5 2" xfId="2065" xr:uid="{00000000-0005-0000-0000-000011080000}"/>
    <cellStyle name="Normal 2 7 4 6" xfId="2066" xr:uid="{00000000-0005-0000-0000-000012080000}"/>
    <cellStyle name="Normal 2 7 4 6 2" xfId="2067" xr:uid="{00000000-0005-0000-0000-000013080000}"/>
    <cellStyle name="Normal 2 7 4 7" xfId="2068" xr:uid="{00000000-0005-0000-0000-000014080000}"/>
    <cellStyle name="Normal 2 7 4 7 2" xfId="2069" xr:uid="{00000000-0005-0000-0000-000015080000}"/>
    <cellStyle name="Normal 2 7 4 8" xfId="2070" xr:uid="{00000000-0005-0000-0000-000016080000}"/>
    <cellStyle name="Normal 2 7 4 8 2" xfId="2071" xr:uid="{00000000-0005-0000-0000-000017080000}"/>
    <cellStyle name="Normal 2 7 4 9" xfId="2072" xr:uid="{00000000-0005-0000-0000-000018080000}"/>
    <cellStyle name="Normal 2 7 5" xfId="2073" xr:uid="{00000000-0005-0000-0000-000019080000}"/>
    <cellStyle name="Normal 2 7 5 2" xfId="2074" xr:uid="{00000000-0005-0000-0000-00001A080000}"/>
    <cellStyle name="Normal 2 7 5 2 2" xfId="2075" xr:uid="{00000000-0005-0000-0000-00001B080000}"/>
    <cellStyle name="Normal 2 7 5 3" xfId="2076" xr:uid="{00000000-0005-0000-0000-00001C080000}"/>
    <cellStyle name="Normal 2 7 5 3 2" xfId="2077" xr:uid="{00000000-0005-0000-0000-00001D080000}"/>
    <cellStyle name="Normal 2 7 5 4" xfId="2078" xr:uid="{00000000-0005-0000-0000-00001E080000}"/>
    <cellStyle name="Normal 2 7 5 4 2" xfId="2079" xr:uid="{00000000-0005-0000-0000-00001F080000}"/>
    <cellStyle name="Normal 2 7 5 5" xfId="2080" xr:uid="{00000000-0005-0000-0000-000020080000}"/>
    <cellStyle name="Normal 2 7 5 5 2" xfId="2081" xr:uid="{00000000-0005-0000-0000-000021080000}"/>
    <cellStyle name="Normal 2 7 5 6" xfId="2082" xr:uid="{00000000-0005-0000-0000-000022080000}"/>
    <cellStyle name="Normal 2 7 5 6 2" xfId="2083" xr:uid="{00000000-0005-0000-0000-000023080000}"/>
    <cellStyle name="Normal 2 7 5 7" xfId="2084" xr:uid="{00000000-0005-0000-0000-000024080000}"/>
    <cellStyle name="Normal 2 7 5 7 2" xfId="2085" xr:uid="{00000000-0005-0000-0000-000025080000}"/>
    <cellStyle name="Normal 2 7 5 8" xfId="2086" xr:uid="{00000000-0005-0000-0000-000026080000}"/>
    <cellStyle name="Normal 2 7 5 8 2" xfId="2087" xr:uid="{00000000-0005-0000-0000-000027080000}"/>
    <cellStyle name="Normal 2 7 5 9" xfId="2088" xr:uid="{00000000-0005-0000-0000-000028080000}"/>
    <cellStyle name="Normal 2 7 6" xfId="2089" xr:uid="{00000000-0005-0000-0000-000029080000}"/>
    <cellStyle name="Normal 2 7 6 2" xfId="2090" xr:uid="{00000000-0005-0000-0000-00002A080000}"/>
    <cellStyle name="Normal 2 7 6 2 2" xfId="2091" xr:uid="{00000000-0005-0000-0000-00002B080000}"/>
    <cellStyle name="Normal 2 7 6 3" xfId="2092" xr:uid="{00000000-0005-0000-0000-00002C080000}"/>
    <cellStyle name="Normal 2 7 6 3 2" xfId="2093" xr:uid="{00000000-0005-0000-0000-00002D080000}"/>
    <cellStyle name="Normal 2 7 6 4" xfId="2094" xr:uid="{00000000-0005-0000-0000-00002E080000}"/>
    <cellStyle name="Normal 2 7 6 4 2" xfId="2095" xr:uid="{00000000-0005-0000-0000-00002F080000}"/>
    <cellStyle name="Normal 2 7 6 5" xfId="2096" xr:uid="{00000000-0005-0000-0000-000030080000}"/>
    <cellStyle name="Normal 2 7 6 5 2" xfId="2097" xr:uid="{00000000-0005-0000-0000-000031080000}"/>
    <cellStyle name="Normal 2 7 6 6" xfId="2098" xr:uid="{00000000-0005-0000-0000-000032080000}"/>
    <cellStyle name="Normal 2 7 6 6 2" xfId="2099" xr:uid="{00000000-0005-0000-0000-000033080000}"/>
    <cellStyle name="Normal 2 7 6 7" xfId="2100" xr:uid="{00000000-0005-0000-0000-000034080000}"/>
    <cellStyle name="Normal 2 7 6 7 2" xfId="2101" xr:uid="{00000000-0005-0000-0000-000035080000}"/>
    <cellStyle name="Normal 2 7 6 8" xfId="2102" xr:uid="{00000000-0005-0000-0000-000036080000}"/>
    <cellStyle name="Normal 2 7 6 8 2" xfId="2103" xr:uid="{00000000-0005-0000-0000-000037080000}"/>
    <cellStyle name="Normal 2 7 6 9" xfId="2104" xr:uid="{00000000-0005-0000-0000-000038080000}"/>
    <cellStyle name="Normal 2 7 7" xfId="2105" xr:uid="{00000000-0005-0000-0000-000039080000}"/>
    <cellStyle name="Normal 2 7 7 2" xfId="2106" xr:uid="{00000000-0005-0000-0000-00003A080000}"/>
    <cellStyle name="Normal 2 7 8" xfId="2107" xr:uid="{00000000-0005-0000-0000-00003B080000}"/>
    <cellStyle name="Normal 2 7 8 2" xfId="2108" xr:uid="{00000000-0005-0000-0000-00003C080000}"/>
    <cellStyle name="Normal 2 7 9" xfId="2109" xr:uid="{00000000-0005-0000-0000-00003D080000}"/>
    <cellStyle name="Normal 2 7 9 2" xfId="2110" xr:uid="{00000000-0005-0000-0000-00003E080000}"/>
    <cellStyle name="Normal 2 8" xfId="2111" xr:uid="{00000000-0005-0000-0000-00003F080000}"/>
    <cellStyle name="Normal 2 8 10" xfId="2112" xr:uid="{00000000-0005-0000-0000-000040080000}"/>
    <cellStyle name="Normal 2 8 10 2" xfId="2113" xr:uid="{00000000-0005-0000-0000-000041080000}"/>
    <cellStyle name="Normal 2 8 11" xfId="2114" xr:uid="{00000000-0005-0000-0000-000042080000}"/>
    <cellStyle name="Normal 2 8 11 2" xfId="2115" xr:uid="{00000000-0005-0000-0000-000043080000}"/>
    <cellStyle name="Normal 2 8 12" xfId="2116" xr:uid="{00000000-0005-0000-0000-000044080000}"/>
    <cellStyle name="Normal 2 8 12 2" xfId="2117" xr:uid="{00000000-0005-0000-0000-000045080000}"/>
    <cellStyle name="Normal 2 8 13" xfId="2118" xr:uid="{00000000-0005-0000-0000-000046080000}"/>
    <cellStyle name="Normal 2 8 13 2" xfId="2119" xr:uid="{00000000-0005-0000-0000-000047080000}"/>
    <cellStyle name="Normal 2 8 14" xfId="2120" xr:uid="{00000000-0005-0000-0000-000048080000}"/>
    <cellStyle name="Normal 2 8 14 2" xfId="2121" xr:uid="{00000000-0005-0000-0000-000049080000}"/>
    <cellStyle name="Normal 2 8 15" xfId="2122" xr:uid="{00000000-0005-0000-0000-00004A080000}"/>
    <cellStyle name="Normal 2 8 15 2" xfId="2123" xr:uid="{00000000-0005-0000-0000-00004B080000}"/>
    <cellStyle name="Normal 2 8 16" xfId="2124" xr:uid="{00000000-0005-0000-0000-00004C080000}"/>
    <cellStyle name="Normal 2 8 16 2" xfId="2125" xr:uid="{00000000-0005-0000-0000-00004D080000}"/>
    <cellStyle name="Normal 2 8 17" xfId="2126" xr:uid="{00000000-0005-0000-0000-00004E080000}"/>
    <cellStyle name="Normal 2 8 17 2" xfId="2127" xr:uid="{00000000-0005-0000-0000-00004F080000}"/>
    <cellStyle name="Normal 2 8 18" xfId="2128" xr:uid="{00000000-0005-0000-0000-000050080000}"/>
    <cellStyle name="Normal 2 8 19" xfId="2129" xr:uid="{00000000-0005-0000-0000-000051080000}"/>
    <cellStyle name="Normal 2 8 2" xfId="2130" xr:uid="{00000000-0005-0000-0000-000052080000}"/>
    <cellStyle name="Normal 2 8 2 2" xfId="2131" xr:uid="{00000000-0005-0000-0000-000053080000}"/>
    <cellStyle name="Normal 2 8 2 2 2" xfId="2132" xr:uid="{00000000-0005-0000-0000-000054080000}"/>
    <cellStyle name="Normal 2 8 2 3" xfId="2133" xr:uid="{00000000-0005-0000-0000-000055080000}"/>
    <cellStyle name="Normal 2 8 2 3 2" xfId="2134" xr:uid="{00000000-0005-0000-0000-000056080000}"/>
    <cellStyle name="Normal 2 8 2 4" xfId="2135" xr:uid="{00000000-0005-0000-0000-000057080000}"/>
    <cellStyle name="Normal 2 8 2 4 2" xfId="2136" xr:uid="{00000000-0005-0000-0000-000058080000}"/>
    <cellStyle name="Normal 2 8 2 5" xfId="2137" xr:uid="{00000000-0005-0000-0000-000059080000}"/>
    <cellStyle name="Normal 2 8 2 5 2" xfId="2138" xr:uid="{00000000-0005-0000-0000-00005A080000}"/>
    <cellStyle name="Normal 2 8 2 6" xfId="2139" xr:uid="{00000000-0005-0000-0000-00005B080000}"/>
    <cellStyle name="Normal 2 8 2 6 2" xfId="2140" xr:uid="{00000000-0005-0000-0000-00005C080000}"/>
    <cellStyle name="Normal 2 8 2 7" xfId="2141" xr:uid="{00000000-0005-0000-0000-00005D080000}"/>
    <cellStyle name="Normal 2 8 2 7 2" xfId="2142" xr:uid="{00000000-0005-0000-0000-00005E080000}"/>
    <cellStyle name="Normal 2 8 2 8" xfId="2143" xr:uid="{00000000-0005-0000-0000-00005F080000}"/>
    <cellStyle name="Normal 2 8 2 8 2" xfId="2144" xr:uid="{00000000-0005-0000-0000-000060080000}"/>
    <cellStyle name="Normal 2 8 2 9" xfId="2145" xr:uid="{00000000-0005-0000-0000-000061080000}"/>
    <cellStyle name="Normal 2 8 3" xfId="2146" xr:uid="{00000000-0005-0000-0000-000062080000}"/>
    <cellStyle name="Normal 2 8 3 2" xfId="2147" xr:uid="{00000000-0005-0000-0000-000063080000}"/>
    <cellStyle name="Normal 2 8 3 2 2" xfId="2148" xr:uid="{00000000-0005-0000-0000-000064080000}"/>
    <cellStyle name="Normal 2 8 3 3" xfId="2149" xr:uid="{00000000-0005-0000-0000-000065080000}"/>
    <cellStyle name="Normal 2 8 3 3 2" xfId="2150" xr:uid="{00000000-0005-0000-0000-000066080000}"/>
    <cellStyle name="Normal 2 8 3 4" xfId="2151" xr:uid="{00000000-0005-0000-0000-000067080000}"/>
    <cellStyle name="Normal 2 8 3 4 2" xfId="2152" xr:uid="{00000000-0005-0000-0000-000068080000}"/>
    <cellStyle name="Normal 2 8 3 5" xfId="2153" xr:uid="{00000000-0005-0000-0000-000069080000}"/>
    <cellStyle name="Normal 2 8 3 5 2" xfId="2154" xr:uid="{00000000-0005-0000-0000-00006A080000}"/>
    <cellStyle name="Normal 2 8 3 6" xfId="2155" xr:uid="{00000000-0005-0000-0000-00006B080000}"/>
    <cellStyle name="Normal 2 8 3 6 2" xfId="2156" xr:uid="{00000000-0005-0000-0000-00006C080000}"/>
    <cellStyle name="Normal 2 8 3 7" xfId="2157" xr:uid="{00000000-0005-0000-0000-00006D080000}"/>
    <cellStyle name="Normal 2 8 3 7 2" xfId="2158" xr:uid="{00000000-0005-0000-0000-00006E080000}"/>
    <cellStyle name="Normal 2 8 3 8" xfId="2159" xr:uid="{00000000-0005-0000-0000-00006F080000}"/>
    <cellStyle name="Normal 2 8 3 8 2" xfId="2160" xr:uid="{00000000-0005-0000-0000-000070080000}"/>
    <cellStyle name="Normal 2 8 3 9" xfId="2161" xr:uid="{00000000-0005-0000-0000-000071080000}"/>
    <cellStyle name="Normal 2 8 4" xfId="2162" xr:uid="{00000000-0005-0000-0000-000072080000}"/>
    <cellStyle name="Normal 2 8 4 2" xfId="2163" xr:uid="{00000000-0005-0000-0000-000073080000}"/>
    <cellStyle name="Normal 2 8 4 2 2" xfId="2164" xr:uid="{00000000-0005-0000-0000-000074080000}"/>
    <cellStyle name="Normal 2 8 4 3" xfId="2165" xr:uid="{00000000-0005-0000-0000-000075080000}"/>
    <cellStyle name="Normal 2 8 4 3 2" xfId="2166" xr:uid="{00000000-0005-0000-0000-000076080000}"/>
    <cellStyle name="Normal 2 8 4 4" xfId="2167" xr:uid="{00000000-0005-0000-0000-000077080000}"/>
    <cellStyle name="Normal 2 8 4 4 2" xfId="2168" xr:uid="{00000000-0005-0000-0000-000078080000}"/>
    <cellStyle name="Normal 2 8 4 5" xfId="2169" xr:uid="{00000000-0005-0000-0000-000079080000}"/>
    <cellStyle name="Normal 2 8 4 5 2" xfId="2170" xr:uid="{00000000-0005-0000-0000-00007A080000}"/>
    <cellStyle name="Normal 2 8 4 6" xfId="2171" xr:uid="{00000000-0005-0000-0000-00007B080000}"/>
    <cellStyle name="Normal 2 8 4 6 2" xfId="2172" xr:uid="{00000000-0005-0000-0000-00007C080000}"/>
    <cellStyle name="Normal 2 8 4 7" xfId="2173" xr:uid="{00000000-0005-0000-0000-00007D080000}"/>
    <cellStyle name="Normal 2 8 4 7 2" xfId="2174" xr:uid="{00000000-0005-0000-0000-00007E080000}"/>
    <cellStyle name="Normal 2 8 4 8" xfId="2175" xr:uid="{00000000-0005-0000-0000-00007F080000}"/>
    <cellStyle name="Normal 2 8 4 8 2" xfId="2176" xr:uid="{00000000-0005-0000-0000-000080080000}"/>
    <cellStyle name="Normal 2 8 4 9" xfId="2177" xr:uid="{00000000-0005-0000-0000-000081080000}"/>
    <cellStyle name="Normal 2 8 5" xfId="2178" xr:uid="{00000000-0005-0000-0000-000082080000}"/>
    <cellStyle name="Normal 2 8 5 2" xfId="2179" xr:uid="{00000000-0005-0000-0000-000083080000}"/>
    <cellStyle name="Normal 2 8 5 2 2" xfId="2180" xr:uid="{00000000-0005-0000-0000-000084080000}"/>
    <cellStyle name="Normal 2 8 5 3" xfId="2181" xr:uid="{00000000-0005-0000-0000-000085080000}"/>
    <cellStyle name="Normal 2 8 5 3 2" xfId="2182" xr:uid="{00000000-0005-0000-0000-000086080000}"/>
    <cellStyle name="Normal 2 8 5 4" xfId="2183" xr:uid="{00000000-0005-0000-0000-000087080000}"/>
    <cellStyle name="Normal 2 8 5 4 2" xfId="2184" xr:uid="{00000000-0005-0000-0000-000088080000}"/>
    <cellStyle name="Normal 2 8 5 5" xfId="2185" xr:uid="{00000000-0005-0000-0000-000089080000}"/>
    <cellStyle name="Normal 2 8 5 5 2" xfId="2186" xr:uid="{00000000-0005-0000-0000-00008A080000}"/>
    <cellStyle name="Normal 2 8 5 6" xfId="2187" xr:uid="{00000000-0005-0000-0000-00008B080000}"/>
    <cellStyle name="Normal 2 8 5 6 2" xfId="2188" xr:uid="{00000000-0005-0000-0000-00008C080000}"/>
    <cellStyle name="Normal 2 8 5 7" xfId="2189" xr:uid="{00000000-0005-0000-0000-00008D080000}"/>
    <cellStyle name="Normal 2 8 5 7 2" xfId="2190" xr:uid="{00000000-0005-0000-0000-00008E080000}"/>
    <cellStyle name="Normal 2 8 5 8" xfId="2191" xr:uid="{00000000-0005-0000-0000-00008F080000}"/>
    <cellStyle name="Normal 2 8 5 8 2" xfId="2192" xr:uid="{00000000-0005-0000-0000-000090080000}"/>
    <cellStyle name="Normal 2 8 5 9" xfId="2193" xr:uid="{00000000-0005-0000-0000-000091080000}"/>
    <cellStyle name="Normal 2 8 6" xfId="2194" xr:uid="{00000000-0005-0000-0000-000092080000}"/>
    <cellStyle name="Normal 2 8 6 2" xfId="2195" xr:uid="{00000000-0005-0000-0000-000093080000}"/>
    <cellStyle name="Normal 2 8 6 2 2" xfId="2196" xr:uid="{00000000-0005-0000-0000-000094080000}"/>
    <cellStyle name="Normal 2 8 6 3" xfId="2197" xr:uid="{00000000-0005-0000-0000-000095080000}"/>
    <cellStyle name="Normal 2 8 6 3 2" xfId="2198" xr:uid="{00000000-0005-0000-0000-000096080000}"/>
    <cellStyle name="Normal 2 8 6 4" xfId="2199" xr:uid="{00000000-0005-0000-0000-000097080000}"/>
    <cellStyle name="Normal 2 8 6 4 2" xfId="2200" xr:uid="{00000000-0005-0000-0000-000098080000}"/>
    <cellStyle name="Normal 2 8 6 5" xfId="2201" xr:uid="{00000000-0005-0000-0000-000099080000}"/>
    <cellStyle name="Normal 2 8 6 5 2" xfId="2202" xr:uid="{00000000-0005-0000-0000-00009A080000}"/>
    <cellStyle name="Normal 2 8 6 6" xfId="2203" xr:uid="{00000000-0005-0000-0000-00009B080000}"/>
    <cellStyle name="Normal 2 8 6 6 2" xfId="2204" xr:uid="{00000000-0005-0000-0000-00009C080000}"/>
    <cellStyle name="Normal 2 8 6 7" xfId="2205" xr:uid="{00000000-0005-0000-0000-00009D080000}"/>
    <cellStyle name="Normal 2 8 6 7 2" xfId="2206" xr:uid="{00000000-0005-0000-0000-00009E080000}"/>
    <cellStyle name="Normal 2 8 6 8" xfId="2207" xr:uid="{00000000-0005-0000-0000-00009F080000}"/>
    <cellStyle name="Normal 2 8 6 8 2" xfId="2208" xr:uid="{00000000-0005-0000-0000-0000A0080000}"/>
    <cellStyle name="Normal 2 8 6 9" xfId="2209" xr:uid="{00000000-0005-0000-0000-0000A1080000}"/>
    <cellStyle name="Normal 2 8 7" xfId="2210" xr:uid="{00000000-0005-0000-0000-0000A2080000}"/>
    <cellStyle name="Normal 2 8 7 2" xfId="2211" xr:uid="{00000000-0005-0000-0000-0000A3080000}"/>
    <cellStyle name="Normal 2 8 8" xfId="2212" xr:uid="{00000000-0005-0000-0000-0000A4080000}"/>
    <cellStyle name="Normal 2 8 8 2" xfId="2213" xr:uid="{00000000-0005-0000-0000-0000A5080000}"/>
    <cellStyle name="Normal 2 8 9" xfId="2214" xr:uid="{00000000-0005-0000-0000-0000A6080000}"/>
    <cellStyle name="Normal 2 8 9 2" xfId="2215" xr:uid="{00000000-0005-0000-0000-0000A7080000}"/>
    <cellStyle name="Normal 2 9" xfId="2216" xr:uid="{00000000-0005-0000-0000-0000A8080000}"/>
    <cellStyle name="Normal 2 9 10" xfId="2217" xr:uid="{00000000-0005-0000-0000-0000A9080000}"/>
    <cellStyle name="Normal 2 9 10 2" xfId="2218" xr:uid="{00000000-0005-0000-0000-0000AA080000}"/>
    <cellStyle name="Normal 2 9 11" xfId="2219" xr:uid="{00000000-0005-0000-0000-0000AB080000}"/>
    <cellStyle name="Normal 2 9 12" xfId="2220" xr:uid="{00000000-0005-0000-0000-0000AC080000}"/>
    <cellStyle name="Normal 2 9 2" xfId="2221" xr:uid="{00000000-0005-0000-0000-0000AD080000}"/>
    <cellStyle name="Normal 2 9 2 2" xfId="2222" xr:uid="{00000000-0005-0000-0000-0000AE080000}"/>
    <cellStyle name="Normal 2 9 2 2 2" xfId="2223" xr:uid="{00000000-0005-0000-0000-0000AF080000}"/>
    <cellStyle name="Normal 2 9 2 3" xfId="2224" xr:uid="{00000000-0005-0000-0000-0000B0080000}"/>
    <cellStyle name="Normal 2 9 2 3 2" xfId="2225" xr:uid="{00000000-0005-0000-0000-0000B1080000}"/>
    <cellStyle name="Normal 2 9 2 4" xfId="2226" xr:uid="{00000000-0005-0000-0000-0000B2080000}"/>
    <cellStyle name="Normal 2 9 2 4 2" xfId="2227" xr:uid="{00000000-0005-0000-0000-0000B3080000}"/>
    <cellStyle name="Normal 2 9 2 5" xfId="2228" xr:uid="{00000000-0005-0000-0000-0000B4080000}"/>
    <cellStyle name="Normal 2 9 2 5 2" xfId="2229" xr:uid="{00000000-0005-0000-0000-0000B5080000}"/>
    <cellStyle name="Normal 2 9 2 6" xfId="2230" xr:uid="{00000000-0005-0000-0000-0000B6080000}"/>
    <cellStyle name="Normal 2 9 2 6 2" xfId="2231" xr:uid="{00000000-0005-0000-0000-0000B7080000}"/>
    <cellStyle name="Normal 2 9 2 7" xfId="2232" xr:uid="{00000000-0005-0000-0000-0000B8080000}"/>
    <cellStyle name="Normal 2 9 2 7 2" xfId="2233" xr:uid="{00000000-0005-0000-0000-0000B9080000}"/>
    <cellStyle name="Normal 2 9 2 8" xfId="2234" xr:uid="{00000000-0005-0000-0000-0000BA080000}"/>
    <cellStyle name="Normal 2 9 2 8 2" xfId="2235" xr:uid="{00000000-0005-0000-0000-0000BB080000}"/>
    <cellStyle name="Normal 2 9 2 9" xfId="2236" xr:uid="{00000000-0005-0000-0000-0000BC080000}"/>
    <cellStyle name="Normal 2 9 3" xfId="2237" xr:uid="{00000000-0005-0000-0000-0000BD080000}"/>
    <cellStyle name="Normal 2 9 3 2" xfId="2238" xr:uid="{00000000-0005-0000-0000-0000BE080000}"/>
    <cellStyle name="Normal 2 9 3 2 2" xfId="2239" xr:uid="{00000000-0005-0000-0000-0000BF080000}"/>
    <cellStyle name="Normal 2 9 3 3" xfId="2240" xr:uid="{00000000-0005-0000-0000-0000C0080000}"/>
    <cellStyle name="Normal 2 9 3 3 2" xfId="2241" xr:uid="{00000000-0005-0000-0000-0000C1080000}"/>
    <cellStyle name="Normal 2 9 3 4" xfId="2242" xr:uid="{00000000-0005-0000-0000-0000C2080000}"/>
    <cellStyle name="Normal 2 9 3 4 2" xfId="2243" xr:uid="{00000000-0005-0000-0000-0000C3080000}"/>
    <cellStyle name="Normal 2 9 3 5" xfId="2244" xr:uid="{00000000-0005-0000-0000-0000C4080000}"/>
    <cellStyle name="Normal 2 9 3 5 2" xfId="2245" xr:uid="{00000000-0005-0000-0000-0000C5080000}"/>
    <cellStyle name="Normal 2 9 3 6" xfId="2246" xr:uid="{00000000-0005-0000-0000-0000C6080000}"/>
    <cellStyle name="Normal 2 9 3 6 2" xfId="2247" xr:uid="{00000000-0005-0000-0000-0000C7080000}"/>
    <cellStyle name="Normal 2 9 3 7" xfId="2248" xr:uid="{00000000-0005-0000-0000-0000C8080000}"/>
    <cellStyle name="Normal 2 9 3 7 2" xfId="2249" xr:uid="{00000000-0005-0000-0000-0000C9080000}"/>
    <cellStyle name="Normal 2 9 3 8" xfId="2250" xr:uid="{00000000-0005-0000-0000-0000CA080000}"/>
    <cellStyle name="Normal 2 9 3 8 2" xfId="2251" xr:uid="{00000000-0005-0000-0000-0000CB080000}"/>
    <cellStyle name="Normal 2 9 3 9" xfId="2252" xr:uid="{00000000-0005-0000-0000-0000CC080000}"/>
    <cellStyle name="Normal 2 9 4" xfId="2253" xr:uid="{00000000-0005-0000-0000-0000CD080000}"/>
    <cellStyle name="Normal 2 9 4 2" xfId="2254" xr:uid="{00000000-0005-0000-0000-0000CE080000}"/>
    <cellStyle name="Normal 2 9 5" xfId="2255" xr:uid="{00000000-0005-0000-0000-0000CF080000}"/>
    <cellStyle name="Normal 2 9 5 2" xfId="2256" xr:uid="{00000000-0005-0000-0000-0000D0080000}"/>
    <cellStyle name="Normal 2 9 6" xfId="2257" xr:uid="{00000000-0005-0000-0000-0000D1080000}"/>
    <cellStyle name="Normal 2 9 6 2" xfId="2258" xr:uid="{00000000-0005-0000-0000-0000D2080000}"/>
    <cellStyle name="Normal 2 9 7" xfId="2259" xr:uid="{00000000-0005-0000-0000-0000D3080000}"/>
    <cellStyle name="Normal 2 9 7 2" xfId="2260" xr:uid="{00000000-0005-0000-0000-0000D4080000}"/>
    <cellStyle name="Normal 2 9 8" xfId="2261" xr:uid="{00000000-0005-0000-0000-0000D5080000}"/>
    <cellStyle name="Normal 2 9 8 2" xfId="2262" xr:uid="{00000000-0005-0000-0000-0000D6080000}"/>
    <cellStyle name="Normal 2 9 9" xfId="2263" xr:uid="{00000000-0005-0000-0000-0000D7080000}"/>
    <cellStyle name="Normal 2 9 9 2" xfId="2264" xr:uid="{00000000-0005-0000-0000-0000D8080000}"/>
    <cellStyle name="Normal 20" xfId="2265" xr:uid="{00000000-0005-0000-0000-0000D9080000}"/>
    <cellStyle name="Normal 21" xfId="2266" xr:uid="{00000000-0005-0000-0000-0000DA080000}"/>
    <cellStyle name="Normal 22" xfId="2267" xr:uid="{00000000-0005-0000-0000-0000DB080000}"/>
    <cellStyle name="Normal 22 2" xfId="2268" xr:uid="{00000000-0005-0000-0000-0000DC080000}"/>
    <cellStyle name="Normal 23" xfId="2269" xr:uid="{00000000-0005-0000-0000-0000DD080000}"/>
    <cellStyle name="Normal 24" xfId="2270" xr:uid="{00000000-0005-0000-0000-0000DE080000}"/>
    <cellStyle name="Normal 3" xfId="2271" xr:uid="{00000000-0005-0000-0000-0000DF080000}"/>
    <cellStyle name="Normal 3 10" xfId="2272" xr:uid="{00000000-0005-0000-0000-0000E0080000}"/>
    <cellStyle name="Normal 3 10 2" xfId="2273" xr:uid="{00000000-0005-0000-0000-0000E1080000}"/>
    <cellStyle name="Normal 3 10 2 2" xfId="2274" xr:uid="{00000000-0005-0000-0000-0000E2080000}"/>
    <cellStyle name="Normal 3 10 3" xfId="2275" xr:uid="{00000000-0005-0000-0000-0000E3080000}"/>
    <cellStyle name="Normal 3 10 3 2" xfId="2276" xr:uid="{00000000-0005-0000-0000-0000E4080000}"/>
    <cellStyle name="Normal 3 10 4" xfId="2277" xr:uid="{00000000-0005-0000-0000-0000E5080000}"/>
    <cellStyle name="Normal 3 10 4 2" xfId="2278" xr:uid="{00000000-0005-0000-0000-0000E6080000}"/>
    <cellStyle name="Normal 3 10 5" xfId="2279" xr:uid="{00000000-0005-0000-0000-0000E7080000}"/>
    <cellStyle name="Normal 3 10 5 2" xfId="2280" xr:uid="{00000000-0005-0000-0000-0000E8080000}"/>
    <cellStyle name="Normal 3 10 6" xfId="2281" xr:uid="{00000000-0005-0000-0000-0000E9080000}"/>
    <cellStyle name="Normal 3 10 6 2" xfId="2282" xr:uid="{00000000-0005-0000-0000-0000EA080000}"/>
    <cellStyle name="Normal 3 10 7" xfId="2283" xr:uid="{00000000-0005-0000-0000-0000EB080000}"/>
    <cellStyle name="Normal 3 10 7 2" xfId="2284" xr:uid="{00000000-0005-0000-0000-0000EC080000}"/>
    <cellStyle name="Normal 3 10 8" xfId="2285" xr:uid="{00000000-0005-0000-0000-0000ED080000}"/>
    <cellStyle name="Normal 3 10 8 2" xfId="2286" xr:uid="{00000000-0005-0000-0000-0000EE080000}"/>
    <cellStyle name="Normal 3 10 9" xfId="2287" xr:uid="{00000000-0005-0000-0000-0000EF080000}"/>
    <cellStyle name="Normal 3 11" xfId="2288" xr:uid="{00000000-0005-0000-0000-0000F0080000}"/>
    <cellStyle name="Normal 3 11 2" xfId="2289" xr:uid="{00000000-0005-0000-0000-0000F1080000}"/>
    <cellStyle name="Normal 3 11 2 2" xfId="2290" xr:uid="{00000000-0005-0000-0000-0000F2080000}"/>
    <cellStyle name="Normal 3 11 3" xfId="2291" xr:uid="{00000000-0005-0000-0000-0000F3080000}"/>
    <cellStyle name="Normal 3 11 3 2" xfId="2292" xr:uid="{00000000-0005-0000-0000-0000F4080000}"/>
    <cellStyle name="Normal 3 11 4" xfId="2293" xr:uid="{00000000-0005-0000-0000-0000F5080000}"/>
    <cellStyle name="Normal 3 11 4 2" xfId="2294" xr:uid="{00000000-0005-0000-0000-0000F6080000}"/>
    <cellStyle name="Normal 3 11 5" xfId="2295" xr:uid="{00000000-0005-0000-0000-0000F7080000}"/>
    <cellStyle name="Normal 3 11 5 2" xfId="2296" xr:uid="{00000000-0005-0000-0000-0000F8080000}"/>
    <cellStyle name="Normal 3 11 6" xfId="2297" xr:uid="{00000000-0005-0000-0000-0000F9080000}"/>
    <cellStyle name="Normal 3 11 6 2" xfId="2298" xr:uid="{00000000-0005-0000-0000-0000FA080000}"/>
    <cellStyle name="Normal 3 11 7" xfId="2299" xr:uid="{00000000-0005-0000-0000-0000FB080000}"/>
    <cellStyle name="Normal 3 11 7 2" xfId="2300" xr:uid="{00000000-0005-0000-0000-0000FC080000}"/>
    <cellStyle name="Normal 3 11 8" xfId="2301" xr:uid="{00000000-0005-0000-0000-0000FD080000}"/>
    <cellStyle name="Normal 3 11 8 2" xfId="2302" xr:uid="{00000000-0005-0000-0000-0000FE080000}"/>
    <cellStyle name="Normal 3 11 9" xfId="2303" xr:uid="{00000000-0005-0000-0000-0000FF080000}"/>
    <cellStyle name="Normal 3 12" xfId="2304" xr:uid="{00000000-0005-0000-0000-000000090000}"/>
    <cellStyle name="Normal 3 12 2" xfId="2305" xr:uid="{00000000-0005-0000-0000-000001090000}"/>
    <cellStyle name="Normal 3 13" xfId="2306" xr:uid="{00000000-0005-0000-0000-000002090000}"/>
    <cellStyle name="Normal 3 13 2" xfId="2307" xr:uid="{00000000-0005-0000-0000-000003090000}"/>
    <cellStyle name="Normal 3 14" xfId="2308" xr:uid="{00000000-0005-0000-0000-000004090000}"/>
    <cellStyle name="Normal 3 14 2" xfId="2309" xr:uid="{00000000-0005-0000-0000-000005090000}"/>
    <cellStyle name="Normal 3 15" xfId="2310" xr:uid="{00000000-0005-0000-0000-000006090000}"/>
    <cellStyle name="Normal 3 15 2" xfId="2311" xr:uid="{00000000-0005-0000-0000-000007090000}"/>
    <cellStyle name="Normal 3 16" xfId="2312" xr:uid="{00000000-0005-0000-0000-000008090000}"/>
    <cellStyle name="Normal 3 16 2" xfId="2313" xr:uid="{00000000-0005-0000-0000-000009090000}"/>
    <cellStyle name="Normal 3 17" xfId="2314" xr:uid="{00000000-0005-0000-0000-00000A090000}"/>
    <cellStyle name="Normal 3 17 2" xfId="2315" xr:uid="{00000000-0005-0000-0000-00000B090000}"/>
    <cellStyle name="Normal 3 18" xfId="2316" xr:uid="{00000000-0005-0000-0000-00000C090000}"/>
    <cellStyle name="Normal 3 18 2" xfId="2317" xr:uid="{00000000-0005-0000-0000-00000D090000}"/>
    <cellStyle name="Normal 3 19" xfId="2318" xr:uid="{00000000-0005-0000-0000-00000E090000}"/>
    <cellStyle name="Normal 3 19 2" xfId="2319" xr:uid="{00000000-0005-0000-0000-00000F090000}"/>
    <cellStyle name="Normal 3 2" xfId="2320" xr:uid="{00000000-0005-0000-0000-000010090000}"/>
    <cellStyle name="Normal 3 2 10" xfId="2321" xr:uid="{00000000-0005-0000-0000-000011090000}"/>
    <cellStyle name="Normal 3 2 10 2" xfId="2322" xr:uid="{00000000-0005-0000-0000-000012090000}"/>
    <cellStyle name="Normal 3 2 11" xfId="2323" xr:uid="{00000000-0005-0000-0000-000013090000}"/>
    <cellStyle name="Normal 3 2 11 2" xfId="2324" xr:uid="{00000000-0005-0000-0000-000014090000}"/>
    <cellStyle name="Normal 3 2 12" xfId="2325" xr:uid="{00000000-0005-0000-0000-000015090000}"/>
    <cellStyle name="Normal 3 2 12 2" xfId="2326" xr:uid="{00000000-0005-0000-0000-000016090000}"/>
    <cellStyle name="Normal 3 2 13" xfId="2327" xr:uid="{00000000-0005-0000-0000-000017090000}"/>
    <cellStyle name="Normal 3 2 13 2" xfId="2328" xr:uid="{00000000-0005-0000-0000-000018090000}"/>
    <cellStyle name="Normal 3 2 14" xfId="2329" xr:uid="{00000000-0005-0000-0000-000019090000}"/>
    <cellStyle name="Normal 3 2 14 2" xfId="2330" xr:uid="{00000000-0005-0000-0000-00001A090000}"/>
    <cellStyle name="Normal 3 2 15" xfId="2331" xr:uid="{00000000-0005-0000-0000-00001B090000}"/>
    <cellStyle name="Normal 3 2 15 2" xfId="2332" xr:uid="{00000000-0005-0000-0000-00001C090000}"/>
    <cellStyle name="Normal 3 2 16" xfId="2333" xr:uid="{00000000-0005-0000-0000-00001D090000}"/>
    <cellStyle name="Normal 3 2 16 2" xfId="2334" xr:uid="{00000000-0005-0000-0000-00001E090000}"/>
    <cellStyle name="Normal 3 2 17" xfId="2335" xr:uid="{00000000-0005-0000-0000-00001F090000}"/>
    <cellStyle name="Normal 3 2 17 2" xfId="2336" xr:uid="{00000000-0005-0000-0000-000020090000}"/>
    <cellStyle name="Normal 3 2 18" xfId="2337" xr:uid="{00000000-0005-0000-0000-000021090000}"/>
    <cellStyle name="Normal 3 2 18 2" xfId="2338" xr:uid="{00000000-0005-0000-0000-000022090000}"/>
    <cellStyle name="Normal 3 2 19" xfId="2339" xr:uid="{00000000-0005-0000-0000-000023090000}"/>
    <cellStyle name="Normal 3 2 19 2" xfId="2340" xr:uid="{00000000-0005-0000-0000-000024090000}"/>
    <cellStyle name="Normal 3 2 2" xfId="2341" xr:uid="{00000000-0005-0000-0000-000025090000}"/>
    <cellStyle name="Normal 3 2 2 10" xfId="2342" xr:uid="{00000000-0005-0000-0000-000026090000}"/>
    <cellStyle name="Normal 3 2 2 10 2" xfId="2343" xr:uid="{00000000-0005-0000-0000-000027090000}"/>
    <cellStyle name="Normal 3 2 2 11" xfId="2344" xr:uid="{00000000-0005-0000-0000-000028090000}"/>
    <cellStyle name="Normal 3 2 2 2" xfId="2345" xr:uid="{00000000-0005-0000-0000-000029090000}"/>
    <cellStyle name="Normal 3 2 2 2 2" xfId="2346" xr:uid="{00000000-0005-0000-0000-00002A090000}"/>
    <cellStyle name="Normal 3 2 2 2 2 2" xfId="2347" xr:uid="{00000000-0005-0000-0000-00002B090000}"/>
    <cellStyle name="Normal 3 2 2 2 3" xfId="2348" xr:uid="{00000000-0005-0000-0000-00002C090000}"/>
    <cellStyle name="Normal 3 2 2 2 3 2" xfId="2349" xr:uid="{00000000-0005-0000-0000-00002D090000}"/>
    <cellStyle name="Normal 3 2 2 2 4" xfId="2350" xr:uid="{00000000-0005-0000-0000-00002E090000}"/>
    <cellStyle name="Normal 3 2 2 2 4 2" xfId="2351" xr:uid="{00000000-0005-0000-0000-00002F090000}"/>
    <cellStyle name="Normal 3 2 2 2 5" xfId="2352" xr:uid="{00000000-0005-0000-0000-000030090000}"/>
    <cellStyle name="Normal 3 2 2 2 5 2" xfId="2353" xr:uid="{00000000-0005-0000-0000-000031090000}"/>
    <cellStyle name="Normal 3 2 2 2 6" xfId="2354" xr:uid="{00000000-0005-0000-0000-000032090000}"/>
    <cellStyle name="Normal 3 2 2 2 6 2" xfId="2355" xr:uid="{00000000-0005-0000-0000-000033090000}"/>
    <cellStyle name="Normal 3 2 2 2 7" xfId="2356" xr:uid="{00000000-0005-0000-0000-000034090000}"/>
    <cellStyle name="Normal 3 2 2 2 7 2" xfId="2357" xr:uid="{00000000-0005-0000-0000-000035090000}"/>
    <cellStyle name="Normal 3 2 2 2 8" xfId="2358" xr:uid="{00000000-0005-0000-0000-000036090000}"/>
    <cellStyle name="Normal 3 2 2 2 8 2" xfId="2359" xr:uid="{00000000-0005-0000-0000-000037090000}"/>
    <cellStyle name="Normal 3 2 2 2 9" xfId="2360" xr:uid="{00000000-0005-0000-0000-000038090000}"/>
    <cellStyle name="Normal 3 2 2 3" xfId="2361" xr:uid="{00000000-0005-0000-0000-000039090000}"/>
    <cellStyle name="Normal 3 2 2 3 2" xfId="2362" xr:uid="{00000000-0005-0000-0000-00003A090000}"/>
    <cellStyle name="Normal 3 2 2 3 2 2" xfId="2363" xr:uid="{00000000-0005-0000-0000-00003B090000}"/>
    <cellStyle name="Normal 3 2 2 3 3" xfId="2364" xr:uid="{00000000-0005-0000-0000-00003C090000}"/>
    <cellStyle name="Normal 3 2 2 3 3 2" xfId="2365" xr:uid="{00000000-0005-0000-0000-00003D090000}"/>
    <cellStyle name="Normal 3 2 2 3 4" xfId="2366" xr:uid="{00000000-0005-0000-0000-00003E090000}"/>
    <cellStyle name="Normal 3 2 2 3 4 2" xfId="2367" xr:uid="{00000000-0005-0000-0000-00003F090000}"/>
    <cellStyle name="Normal 3 2 2 3 5" xfId="2368" xr:uid="{00000000-0005-0000-0000-000040090000}"/>
    <cellStyle name="Normal 3 2 2 3 5 2" xfId="2369" xr:uid="{00000000-0005-0000-0000-000041090000}"/>
    <cellStyle name="Normal 3 2 2 3 6" xfId="2370" xr:uid="{00000000-0005-0000-0000-000042090000}"/>
    <cellStyle name="Normal 3 2 2 3 6 2" xfId="2371" xr:uid="{00000000-0005-0000-0000-000043090000}"/>
    <cellStyle name="Normal 3 2 2 3 7" xfId="2372" xr:uid="{00000000-0005-0000-0000-000044090000}"/>
    <cellStyle name="Normal 3 2 2 3 7 2" xfId="2373" xr:uid="{00000000-0005-0000-0000-000045090000}"/>
    <cellStyle name="Normal 3 2 2 3 8" xfId="2374" xr:uid="{00000000-0005-0000-0000-000046090000}"/>
    <cellStyle name="Normal 3 2 2 3 8 2" xfId="2375" xr:uid="{00000000-0005-0000-0000-000047090000}"/>
    <cellStyle name="Normal 3 2 2 3 9" xfId="2376" xr:uid="{00000000-0005-0000-0000-000048090000}"/>
    <cellStyle name="Normal 3 2 2 4" xfId="2377" xr:uid="{00000000-0005-0000-0000-000049090000}"/>
    <cellStyle name="Normal 3 2 2 4 2" xfId="2378" xr:uid="{00000000-0005-0000-0000-00004A090000}"/>
    <cellStyle name="Normal 3 2 2 5" xfId="2379" xr:uid="{00000000-0005-0000-0000-00004B090000}"/>
    <cellStyle name="Normal 3 2 2 5 2" xfId="2380" xr:uid="{00000000-0005-0000-0000-00004C090000}"/>
    <cellStyle name="Normal 3 2 2 6" xfId="2381" xr:uid="{00000000-0005-0000-0000-00004D090000}"/>
    <cellStyle name="Normal 3 2 2 6 2" xfId="2382" xr:uid="{00000000-0005-0000-0000-00004E090000}"/>
    <cellStyle name="Normal 3 2 2 7" xfId="2383" xr:uid="{00000000-0005-0000-0000-00004F090000}"/>
    <cellStyle name="Normal 3 2 2 7 2" xfId="2384" xr:uid="{00000000-0005-0000-0000-000050090000}"/>
    <cellStyle name="Normal 3 2 2 8" xfId="2385" xr:uid="{00000000-0005-0000-0000-000051090000}"/>
    <cellStyle name="Normal 3 2 2 8 2" xfId="2386" xr:uid="{00000000-0005-0000-0000-000052090000}"/>
    <cellStyle name="Normal 3 2 2 9" xfId="2387" xr:uid="{00000000-0005-0000-0000-000053090000}"/>
    <cellStyle name="Normal 3 2 2 9 2" xfId="2388" xr:uid="{00000000-0005-0000-0000-000054090000}"/>
    <cellStyle name="Normal 3 2 20" xfId="2389" xr:uid="{00000000-0005-0000-0000-000055090000}"/>
    <cellStyle name="Normal 3 2 3" xfId="2390" xr:uid="{00000000-0005-0000-0000-000056090000}"/>
    <cellStyle name="Normal 3 2 3 10" xfId="2391" xr:uid="{00000000-0005-0000-0000-000057090000}"/>
    <cellStyle name="Normal 3 2 3 10 2" xfId="2392" xr:uid="{00000000-0005-0000-0000-000058090000}"/>
    <cellStyle name="Normal 3 2 3 11" xfId="2393" xr:uid="{00000000-0005-0000-0000-000059090000}"/>
    <cellStyle name="Normal 3 2 3 2" xfId="2394" xr:uid="{00000000-0005-0000-0000-00005A090000}"/>
    <cellStyle name="Normal 3 2 3 2 2" xfId="2395" xr:uid="{00000000-0005-0000-0000-00005B090000}"/>
    <cellStyle name="Normal 3 2 3 2 2 2" xfId="2396" xr:uid="{00000000-0005-0000-0000-00005C090000}"/>
    <cellStyle name="Normal 3 2 3 2 3" xfId="2397" xr:uid="{00000000-0005-0000-0000-00005D090000}"/>
    <cellStyle name="Normal 3 2 3 2 3 2" xfId="2398" xr:uid="{00000000-0005-0000-0000-00005E090000}"/>
    <cellStyle name="Normal 3 2 3 2 4" xfId="2399" xr:uid="{00000000-0005-0000-0000-00005F090000}"/>
    <cellStyle name="Normal 3 2 3 2 4 2" xfId="2400" xr:uid="{00000000-0005-0000-0000-000060090000}"/>
    <cellStyle name="Normal 3 2 3 2 5" xfId="2401" xr:uid="{00000000-0005-0000-0000-000061090000}"/>
    <cellStyle name="Normal 3 2 3 2 5 2" xfId="2402" xr:uid="{00000000-0005-0000-0000-000062090000}"/>
    <cellStyle name="Normal 3 2 3 2 6" xfId="2403" xr:uid="{00000000-0005-0000-0000-000063090000}"/>
    <cellStyle name="Normal 3 2 3 2 6 2" xfId="2404" xr:uid="{00000000-0005-0000-0000-000064090000}"/>
    <cellStyle name="Normal 3 2 3 2 7" xfId="2405" xr:uid="{00000000-0005-0000-0000-000065090000}"/>
    <cellStyle name="Normal 3 2 3 2 7 2" xfId="2406" xr:uid="{00000000-0005-0000-0000-000066090000}"/>
    <cellStyle name="Normal 3 2 3 2 8" xfId="2407" xr:uid="{00000000-0005-0000-0000-000067090000}"/>
    <cellStyle name="Normal 3 2 3 2 8 2" xfId="2408" xr:uid="{00000000-0005-0000-0000-000068090000}"/>
    <cellStyle name="Normal 3 2 3 2 9" xfId="2409" xr:uid="{00000000-0005-0000-0000-000069090000}"/>
    <cellStyle name="Normal 3 2 3 3" xfId="2410" xr:uid="{00000000-0005-0000-0000-00006A090000}"/>
    <cellStyle name="Normal 3 2 3 3 2" xfId="2411" xr:uid="{00000000-0005-0000-0000-00006B090000}"/>
    <cellStyle name="Normal 3 2 3 3 2 2" xfId="2412" xr:uid="{00000000-0005-0000-0000-00006C090000}"/>
    <cellStyle name="Normal 3 2 3 3 3" xfId="2413" xr:uid="{00000000-0005-0000-0000-00006D090000}"/>
    <cellStyle name="Normal 3 2 3 3 3 2" xfId="2414" xr:uid="{00000000-0005-0000-0000-00006E090000}"/>
    <cellStyle name="Normal 3 2 3 3 4" xfId="2415" xr:uid="{00000000-0005-0000-0000-00006F090000}"/>
    <cellStyle name="Normal 3 2 3 3 4 2" xfId="2416" xr:uid="{00000000-0005-0000-0000-000070090000}"/>
    <cellStyle name="Normal 3 2 3 3 5" xfId="2417" xr:uid="{00000000-0005-0000-0000-000071090000}"/>
    <cellStyle name="Normal 3 2 3 3 5 2" xfId="2418" xr:uid="{00000000-0005-0000-0000-000072090000}"/>
    <cellStyle name="Normal 3 2 3 3 6" xfId="2419" xr:uid="{00000000-0005-0000-0000-000073090000}"/>
    <cellStyle name="Normal 3 2 3 3 6 2" xfId="2420" xr:uid="{00000000-0005-0000-0000-000074090000}"/>
    <cellStyle name="Normal 3 2 3 3 7" xfId="2421" xr:uid="{00000000-0005-0000-0000-000075090000}"/>
    <cellStyle name="Normal 3 2 3 3 7 2" xfId="2422" xr:uid="{00000000-0005-0000-0000-000076090000}"/>
    <cellStyle name="Normal 3 2 3 3 8" xfId="2423" xr:uid="{00000000-0005-0000-0000-000077090000}"/>
    <cellStyle name="Normal 3 2 3 3 8 2" xfId="2424" xr:uid="{00000000-0005-0000-0000-000078090000}"/>
    <cellStyle name="Normal 3 2 3 3 9" xfId="2425" xr:uid="{00000000-0005-0000-0000-000079090000}"/>
    <cellStyle name="Normal 3 2 3 4" xfId="2426" xr:uid="{00000000-0005-0000-0000-00007A090000}"/>
    <cellStyle name="Normal 3 2 3 4 2" xfId="2427" xr:uid="{00000000-0005-0000-0000-00007B090000}"/>
    <cellStyle name="Normal 3 2 3 5" xfId="2428" xr:uid="{00000000-0005-0000-0000-00007C090000}"/>
    <cellStyle name="Normal 3 2 3 5 2" xfId="2429" xr:uid="{00000000-0005-0000-0000-00007D090000}"/>
    <cellStyle name="Normal 3 2 3 6" xfId="2430" xr:uid="{00000000-0005-0000-0000-00007E090000}"/>
    <cellStyle name="Normal 3 2 3 6 2" xfId="2431" xr:uid="{00000000-0005-0000-0000-00007F090000}"/>
    <cellStyle name="Normal 3 2 3 7" xfId="2432" xr:uid="{00000000-0005-0000-0000-000080090000}"/>
    <cellStyle name="Normal 3 2 3 7 2" xfId="2433" xr:uid="{00000000-0005-0000-0000-000081090000}"/>
    <cellStyle name="Normal 3 2 3 8" xfId="2434" xr:uid="{00000000-0005-0000-0000-000082090000}"/>
    <cellStyle name="Normal 3 2 3 8 2" xfId="2435" xr:uid="{00000000-0005-0000-0000-000083090000}"/>
    <cellStyle name="Normal 3 2 3 9" xfId="2436" xr:uid="{00000000-0005-0000-0000-000084090000}"/>
    <cellStyle name="Normal 3 2 3 9 2" xfId="2437" xr:uid="{00000000-0005-0000-0000-000085090000}"/>
    <cellStyle name="Normal 3 2 4" xfId="2438" xr:uid="{00000000-0005-0000-0000-000086090000}"/>
    <cellStyle name="Normal 3 2 4 2" xfId="2439" xr:uid="{00000000-0005-0000-0000-000087090000}"/>
    <cellStyle name="Normal 3 2 4 2 2" xfId="2440" xr:uid="{00000000-0005-0000-0000-000088090000}"/>
    <cellStyle name="Normal 3 2 4 3" xfId="2441" xr:uid="{00000000-0005-0000-0000-000089090000}"/>
    <cellStyle name="Normal 3 2 4 3 2" xfId="2442" xr:uid="{00000000-0005-0000-0000-00008A090000}"/>
    <cellStyle name="Normal 3 2 4 4" xfId="2443" xr:uid="{00000000-0005-0000-0000-00008B090000}"/>
    <cellStyle name="Normal 3 2 4 4 2" xfId="2444" xr:uid="{00000000-0005-0000-0000-00008C090000}"/>
    <cellStyle name="Normal 3 2 4 5" xfId="2445" xr:uid="{00000000-0005-0000-0000-00008D090000}"/>
    <cellStyle name="Normal 3 2 4 5 2" xfId="2446" xr:uid="{00000000-0005-0000-0000-00008E090000}"/>
    <cellStyle name="Normal 3 2 4 6" xfId="2447" xr:uid="{00000000-0005-0000-0000-00008F090000}"/>
    <cellStyle name="Normal 3 2 4 6 2" xfId="2448" xr:uid="{00000000-0005-0000-0000-000090090000}"/>
    <cellStyle name="Normal 3 2 4 7" xfId="2449" xr:uid="{00000000-0005-0000-0000-000091090000}"/>
    <cellStyle name="Normal 3 2 4 7 2" xfId="2450" xr:uid="{00000000-0005-0000-0000-000092090000}"/>
    <cellStyle name="Normal 3 2 4 8" xfId="2451" xr:uid="{00000000-0005-0000-0000-000093090000}"/>
    <cellStyle name="Normal 3 2 4 8 2" xfId="2452" xr:uid="{00000000-0005-0000-0000-000094090000}"/>
    <cellStyle name="Normal 3 2 4 9" xfId="2453" xr:uid="{00000000-0005-0000-0000-000095090000}"/>
    <cellStyle name="Normal 3 2 5" xfId="2454" xr:uid="{00000000-0005-0000-0000-000096090000}"/>
    <cellStyle name="Normal 3 2 5 2" xfId="2455" xr:uid="{00000000-0005-0000-0000-000097090000}"/>
    <cellStyle name="Normal 3 2 5 2 2" xfId="2456" xr:uid="{00000000-0005-0000-0000-000098090000}"/>
    <cellStyle name="Normal 3 2 5 3" xfId="2457" xr:uid="{00000000-0005-0000-0000-000099090000}"/>
    <cellStyle name="Normal 3 2 5 3 2" xfId="2458" xr:uid="{00000000-0005-0000-0000-00009A090000}"/>
    <cellStyle name="Normal 3 2 5 4" xfId="2459" xr:uid="{00000000-0005-0000-0000-00009B090000}"/>
    <cellStyle name="Normal 3 2 5 4 2" xfId="2460" xr:uid="{00000000-0005-0000-0000-00009C090000}"/>
    <cellStyle name="Normal 3 2 5 5" xfId="2461" xr:uid="{00000000-0005-0000-0000-00009D090000}"/>
    <cellStyle name="Normal 3 2 5 5 2" xfId="2462" xr:uid="{00000000-0005-0000-0000-00009E090000}"/>
    <cellStyle name="Normal 3 2 5 6" xfId="2463" xr:uid="{00000000-0005-0000-0000-00009F090000}"/>
    <cellStyle name="Normal 3 2 5 6 2" xfId="2464" xr:uid="{00000000-0005-0000-0000-0000A0090000}"/>
    <cellStyle name="Normal 3 2 5 7" xfId="2465" xr:uid="{00000000-0005-0000-0000-0000A1090000}"/>
    <cellStyle name="Normal 3 2 5 7 2" xfId="2466" xr:uid="{00000000-0005-0000-0000-0000A2090000}"/>
    <cellStyle name="Normal 3 2 5 8" xfId="2467" xr:uid="{00000000-0005-0000-0000-0000A3090000}"/>
    <cellStyle name="Normal 3 2 5 8 2" xfId="2468" xr:uid="{00000000-0005-0000-0000-0000A4090000}"/>
    <cellStyle name="Normal 3 2 5 9" xfId="2469" xr:uid="{00000000-0005-0000-0000-0000A5090000}"/>
    <cellStyle name="Normal 3 2 6" xfId="2470" xr:uid="{00000000-0005-0000-0000-0000A6090000}"/>
    <cellStyle name="Normal 3 2 6 2" xfId="2471" xr:uid="{00000000-0005-0000-0000-0000A7090000}"/>
    <cellStyle name="Normal 3 2 6 2 2" xfId="2472" xr:uid="{00000000-0005-0000-0000-0000A8090000}"/>
    <cellStyle name="Normal 3 2 6 3" xfId="2473" xr:uid="{00000000-0005-0000-0000-0000A9090000}"/>
    <cellStyle name="Normal 3 2 6 3 2" xfId="2474" xr:uid="{00000000-0005-0000-0000-0000AA090000}"/>
    <cellStyle name="Normal 3 2 6 4" xfId="2475" xr:uid="{00000000-0005-0000-0000-0000AB090000}"/>
    <cellStyle name="Normal 3 2 6 4 2" xfId="2476" xr:uid="{00000000-0005-0000-0000-0000AC090000}"/>
    <cellStyle name="Normal 3 2 6 5" xfId="2477" xr:uid="{00000000-0005-0000-0000-0000AD090000}"/>
    <cellStyle name="Normal 3 2 6 5 2" xfId="2478" xr:uid="{00000000-0005-0000-0000-0000AE090000}"/>
    <cellStyle name="Normal 3 2 6 6" xfId="2479" xr:uid="{00000000-0005-0000-0000-0000AF090000}"/>
    <cellStyle name="Normal 3 2 6 6 2" xfId="2480" xr:uid="{00000000-0005-0000-0000-0000B0090000}"/>
    <cellStyle name="Normal 3 2 6 7" xfId="2481" xr:uid="{00000000-0005-0000-0000-0000B1090000}"/>
    <cellStyle name="Normal 3 2 6 7 2" xfId="2482" xr:uid="{00000000-0005-0000-0000-0000B2090000}"/>
    <cellStyle name="Normal 3 2 6 8" xfId="2483" xr:uid="{00000000-0005-0000-0000-0000B3090000}"/>
    <cellStyle name="Normal 3 2 6 8 2" xfId="2484" xr:uid="{00000000-0005-0000-0000-0000B4090000}"/>
    <cellStyle name="Normal 3 2 6 9" xfId="2485" xr:uid="{00000000-0005-0000-0000-0000B5090000}"/>
    <cellStyle name="Normal 3 2 7" xfId="2486" xr:uid="{00000000-0005-0000-0000-0000B6090000}"/>
    <cellStyle name="Normal 3 2 7 2" xfId="2487" xr:uid="{00000000-0005-0000-0000-0000B7090000}"/>
    <cellStyle name="Normal 3 2 7 2 2" xfId="2488" xr:uid="{00000000-0005-0000-0000-0000B8090000}"/>
    <cellStyle name="Normal 3 2 7 3" xfId="2489" xr:uid="{00000000-0005-0000-0000-0000B9090000}"/>
    <cellStyle name="Normal 3 2 7 3 2" xfId="2490" xr:uid="{00000000-0005-0000-0000-0000BA090000}"/>
    <cellStyle name="Normal 3 2 7 4" xfId="2491" xr:uid="{00000000-0005-0000-0000-0000BB090000}"/>
    <cellStyle name="Normal 3 2 7 4 2" xfId="2492" xr:uid="{00000000-0005-0000-0000-0000BC090000}"/>
    <cellStyle name="Normal 3 2 7 5" xfId="2493" xr:uid="{00000000-0005-0000-0000-0000BD090000}"/>
    <cellStyle name="Normal 3 2 7 5 2" xfId="2494" xr:uid="{00000000-0005-0000-0000-0000BE090000}"/>
    <cellStyle name="Normal 3 2 7 6" xfId="2495" xr:uid="{00000000-0005-0000-0000-0000BF090000}"/>
    <cellStyle name="Normal 3 2 7 6 2" xfId="2496" xr:uid="{00000000-0005-0000-0000-0000C0090000}"/>
    <cellStyle name="Normal 3 2 7 7" xfId="2497" xr:uid="{00000000-0005-0000-0000-0000C1090000}"/>
    <cellStyle name="Normal 3 2 7 7 2" xfId="2498" xr:uid="{00000000-0005-0000-0000-0000C2090000}"/>
    <cellStyle name="Normal 3 2 7 8" xfId="2499" xr:uid="{00000000-0005-0000-0000-0000C3090000}"/>
    <cellStyle name="Normal 3 2 7 8 2" xfId="2500" xr:uid="{00000000-0005-0000-0000-0000C4090000}"/>
    <cellStyle name="Normal 3 2 7 9" xfId="2501" xr:uid="{00000000-0005-0000-0000-0000C5090000}"/>
    <cellStyle name="Normal 3 2 8" xfId="2502" xr:uid="{00000000-0005-0000-0000-0000C6090000}"/>
    <cellStyle name="Normal 3 2 8 2" xfId="2503" xr:uid="{00000000-0005-0000-0000-0000C7090000}"/>
    <cellStyle name="Normal 3 2 8 2 2" xfId="2504" xr:uid="{00000000-0005-0000-0000-0000C8090000}"/>
    <cellStyle name="Normal 3 2 8 3" xfId="2505" xr:uid="{00000000-0005-0000-0000-0000C9090000}"/>
    <cellStyle name="Normal 3 2 8 3 2" xfId="2506" xr:uid="{00000000-0005-0000-0000-0000CA090000}"/>
    <cellStyle name="Normal 3 2 8 4" xfId="2507" xr:uid="{00000000-0005-0000-0000-0000CB090000}"/>
    <cellStyle name="Normal 3 2 8 4 2" xfId="2508" xr:uid="{00000000-0005-0000-0000-0000CC090000}"/>
    <cellStyle name="Normal 3 2 8 5" xfId="2509" xr:uid="{00000000-0005-0000-0000-0000CD090000}"/>
    <cellStyle name="Normal 3 2 8 5 2" xfId="2510" xr:uid="{00000000-0005-0000-0000-0000CE090000}"/>
    <cellStyle name="Normal 3 2 8 6" xfId="2511" xr:uid="{00000000-0005-0000-0000-0000CF090000}"/>
    <cellStyle name="Normal 3 2 8 6 2" xfId="2512" xr:uid="{00000000-0005-0000-0000-0000D0090000}"/>
    <cellStyle name="Normal 3 2 8 7" xfId="2513" xr:uid="{00000000-0005-0000-0000-0000D1090000}"/>
    <cellStyle name="Normal 3 2 8 7 2" xfId="2514" xr:uid="{00000000-0005-0000-0000-0000D2090000}"/>
    <cellStyle name="Normal 3 2 8 8" xfId="2515" xr:uid="{00000000-0005-0000-0000-0000D3090000}"/>
    <cellStyle name="Normal 3 2 8 8 2" xfId="2516" xr:uid="{00000000-0005-0000-0000-0000D4090000}"/>
    <cellStyle name="Normal 3 2 8 9" xfId="2517" xr:uid="{00000000-0005-0000-0000-0000D5090000}"/>
    <cellStyle name="Normal 3 2 9" xfId="2518" xr:uid="{00000000-0005-0000-0000-0000D6090000}"/>
    <cellStyle name="Normal 3 2 9 2" xfId="2519" xr:uid="{00000000-0005-0000-0000-0000D7090000}"/>
    <cellStyle name="Normal 3 20" xfId="2520" xr:uid="{00000000-0005-0000-0000-0000D8090000}"/>
    <cellStyle name="Normal 3 20 2" xfId="2521" xr:uid="{00000000-0005-0000-0000-0000D9090000}"/>
    <cellStyle name="Normal 3 21" xfId="2522" xr:uid="{00000000-0005-0000-0000-0000DA090000}"/>
    <cellStyle name="Normal 3 21 2" xfId="2523" xr:uid="{00000000-0005-0000-0000-0000DB090000}"/>
    <cellStyle name="Normal 3 22" xfId="2524" xr:uid="{00000000-0005-0000-0000-0000DC090000}"/>
    <cellStyle name="Normal 3 22 2" xfId="2525" xr:uid="{00000000-0005-0000-0000-0000DD090000}"/>
    <cellStyle name="Normal 3 23" xfId="2526" xr:uid="{00000000-0005-0000-0000-0000DE090000}"/>
    <cellStyle name="Normal 3 3" xfId="2527" xr:uid="{00000000-0005-0000-0000-0000DF090000}"/>
    <cellStyle name="Normal 3 3 10" xfId="2528" xr:uid="{00000000-0005-0000-0000-0000E0090000}"/>
    <cellStyle name="Normal 3 3 10 2" xfId="2529" xr:uid="{00000000-0005-0000-0000-0000E1090000}"/>
    <cellStyle name="Normal 3 3 11" xfId="2530" xr:uid="{00000000-0005-0000-0000-0000E2090000}"/>
    <cellStyle name="Normal 3 3 11 2" xfId="2531" xr:uid="{00000000-0005-0000-0000-0000E3090000}"/>
    <cellStyle name="Normal 3 3 12" xfId="2532" xr:uid="{00000000-0005-0000-0000-0000E4090000}"/>
    <cellStyle name="Normal 3 3 12 2" xfId="2533" xr:uid="{00000000-0005-0000-0000-0000E5090000}"/>
    <cellStyle name="Normal 3 3 13" xfId="2534" xr:uid="{00000000-0005-0000-0000-0000E6090000}"/>
    <cellStyle name="Normal 3 3 13 2" xfId="2535" xr:uid="{00000000-0005-0000-0000-0000E7090000}"/>
    <cellStyle name="Normal 3 3 14" xfId="2536" xr:uid="{00000000-0005-0000-0000-0000E8090000}"/>
    <cellStyle name="Normal 3 3 14 2" xfId="2537" xr:uid="{00000000-0005-0000-0000-0000E9090000}"/>
    <cellStyle name="Normal 3 3 15" xfId="2538" xr:uid="{00000000-0005-0000-0000-0000EA090000}"/>
    <cellStyle name="Normal 3 3 15 2" xfId="2539" xr:uid="{00000000-0005-0000-0000-0000EB090000}"/>
    <cellStyle name="Normal 3 3 16" xfId="2540" xr:uid="{00000000-0005-0000-0000-0000EC090000}"/>
    <cellStyle name="Normal 3 3 16 2" xfId="2541" xr:uid="{00000000-0005-0000-0000-0000ED090000}"/>
    <cellStyle name="Normal 3 3 17" xfId="2542" xr:uid="{00000000-0005-0000-0000-0000EE090000}"/>
    <cellStyle name="Normal 3 3 17 2" xfId="2543" xr:uid="{00000000-0005-0000-0000-0000EF090000}"/>
    <cellStyle name="Normal 3 3 18" xfId="2544" xr:uid="{00000000-0005-0000-0000-0000F0090000}"/>
    <cellStyle name="Normal 3 3 18 2" xfId="2545" xr:uid="{00000000-0005-0000-0000-0000F1090000}"/>
    <cellStyle name="Normal 3 3 19" xfId="2546" xr:uid="{00000000-0005-0000-0000-0000F2090000}"/>
    <cellStyle name="Normal 3 3 19 2" xfId="2547" xr:uid="{00000000-0005-0000-0000-0000F3090000}"/>
    <cellStyle name="Normal 3 3 2" xfId="2548" xr:uid="{00000000-0005-0000-0000-0000F4090000}"/>
    <cellStyle name="Normal 3 3 2 10" xfId="2549" xr:uid="{00000000-0005-0000-0000-0000F5090000}"/>
    <cellStyle name="Normal 3 3 2 10 2" xfId="2550" xr:uid="{00000000-0005-0000-0000-0000F6090000}"/>
    <cellStyle name="Normal 3 3 2 11" xfId="2551" xr:uid="{00000000-0005-0000-0000-0000F7090000}"/>
    <cellStyle name="Normal 3 3 2 2" xfId="2552" xr:uid="{00000000-0005-0000-0000-0000F8090000}"/>
    <cellStyle name="Normal 3 3 2 2 2" xfId="2553" xr:uid="{00000000-0005-0000-0000-0000F9090000}"/>
    <cellStyle name="Normal 3 3 2 2 2 2" xfId="2554" xr:uid="{00000000-0005-0000-0000-0000FA090000}"/>
    <cellStyle name="Normal 3 3 2 2 3" xfId="2555" xr:uid="{00000000-0005-0000-0000-0000FB090000}"/>
    <cellStyle name="Normal 3 3 2 2 3 2" xfId="2556" xr:uid="{00000000-0005-0000-0000-0000FC090000}"/>
    <cellStyle name="Normal 3 3 2 2 4" xfId="2557" xr:uid="{00000000-0005-0000-0000-0000FD090000}"/>
    <cellStyle name="Normal 3 3 2 2 4 2" xfId="2558" xr:uid="{00000000-0005-0000-0000-0000FE090000}"/>
    <cellStyle name="Normal 3 3 2 2 5" xfId="2559" xr:uid="{00000000-0005-0000-0000-0000FF090000}"/>
    <cellStyle name="Normal 3 3 2 2 5 2" xfId="2560" xr:uid="{00000000-0005-0000-0000-0000000A0000}"/>
    <cellStyle name="Normal 3 3 2 2 6" xfId="2561" xr:uid="{00000000-0005-0000-0000-0000010A0000}"/>
    <cellStyle name="Normal 3 3 2 2 6 2" xfId="2562" xr:uid="{00000000-0005-0000-0000-0000020A0000}"/>
    <cellStyle name="Normal 3 3 2 2 7" xfId="2563" xr:uid="{00000000-0005-0000-0000-0000030A0000}"/>
    <cellStyle name="Normal 3 3 2 2 7 2" xfId="2564" xr:uid="{00000000-0005-0000-0000-0000040A0000}"/>
    <cellStyle name="Normal 3 3 2 2 8" xfId="2565" xr:uid="{00000000-0005-0000-0000-0000050A0000}"/>
    <cellStyle name="Normal 3 3 2 2 8 2" xfId="2566" xr:uid="{00000000-0005-0000-0000-0000060A0000}"/>
    <cellStyle name="Normal 3 3 2 2 9" xfId="2567" xr:uid="{00000000-0005-0000-0000-0000070A0000}"/>
    <cellStyle name="Normal 3 3 2 3" xfId="2568" xr:uid="{00000000-0005-0000-0000-0000080A0000}"/>
    <cellStyle name="Normal 3 3 2 3 2" xfId="2569" xr:uid="{00000000-0005-0000-0000-0000090A0000}"/>
    <cellStyle name="Normal 3 3 2 3 2 2" xfId="2570" xr:uid="{00000000-0005-0000-0000-00000A0A0000}"/>
    <cellStyle name="Normal 3 3 2 3 3" xfId="2571" xr:uid="{00000000-0005-0000-0000-00000B0A0000}"/>
    <cellStyle name="Normal 3 3 2 3 3 2" xfId="2572" xr:uid="{00000000-0005-0000-0000-00000C0A0000}"/>
    <cellStyle name="Normal 3 3 2 3 4" xfId="2573" xr:uid="{00000000-0005-0000-0000-00000D0A0000}"/>
    <cellStyle name="Normal 3 3 2 3 4 2" xfId="2574" xr:uid="{00000000-0005-0000-0000-00000E0A0000}"/>
    <cellStyle name="Normal 3 3 2 3 5" xfId="2575" xr:uid="{00000000-0005-0000-0000-00000F0A0000}"/>
    <cellStyle name="Normal 3 3 2 3 5 2" xfId="2576" xr:uid="{00000000-0005-0000-0000-0000100A0000}"/>
    <cellStyle name="Normal 3 3 2 3 6" xfId="2577" xr:uid="{00000000-0005-0000-0000-0000110A0000}"/>
    <cellStyle name="Normal 3 3 2 3 6 2" xfId="2578" xr:uid="{00000000-0005-0000-0000-0000120A0000}"/>
    <cellStyle name="Normal 3 3 2 3 7" xfId="2579" xr:uid="{00000000-0005-0000-0000-0000130A0000}"/>
    <cellStyle name="Normal 3 3 2 3 7 2" xfId="2580" xr:uid="{00000000-0005-0000-0000-0000140A0000}"/>
    <cellStyle name="Normal 3 3 2 3 8" xfId="2581" xr:uid="{00000000-0005-0000-0000-0000150A0000}"/>
    <cellStyle name="Normal 3 3 2 3 8 2" xfId="2582" xr:uid="{00000000-0005-0000-0000-0000160A0000}"/>
    <cellStyle name="Normal 3 3 2 3 9" xfId="2583" xr:uid="{00000000-0005-0000-0000-0000170A0000}"/>
    <cellStyle name="Normal 3 3 2 4" xfId="2584" xr:uid="{00000000-0005-0000-0000-0000180A0000}"/>
    <cellStyle name="Normal 3 3 2 4 2" xfId="2585" xr:uid="{00000000-0005-0000-0000-0000190A0000}"/>
    <cellStyle name="Normal 3 3 2 5" xfId="2586" xr:uid="{00000000-0005-0000-0000-00001A0A0000}"/>
    <cellStyle name="Normal 3 3 2 5 2" xfId="2587" xr:uid="{00000000-0005-0000-0000-00001B0A0000}"/>
    <cellStyle name="Normal 3 3 2 6" xfId="2588" xr:uid="{00000000-0005-0000-0000-00001C0A0000}"/>
    <cellStyle name="Normal 3 3 2 6 2" xfId="2589" xr:uid="{00000000-0005-0000-0000-00001D0A0000}"/>
    <cellStyle name="Normal 3 3 2 7" xfId="2590" xr:uid="{00000000-0005-0000-0000-00001E0A0000}"/>
    <cellStyle name="Normal 3 3 2 7 2" xfId="2591" xr:uid="{00000000-0005-0000-0000-00001F0A0000}"/>
    <cellStyle name="Normal 3 3 2 8" xfId="2592" xr:uid="{00000000-0005-0000-0000-0000200A0000}"/>
    <cellStyle name="Normal 3 3 2 8 2" xfId="2593" xr:uid="{00000000-0005-0000-0000-0000210A0000}"/>
    <cellStyle name="Normal 3 3 2 9" xfId="2594" xr:uid="{00000000-0005-0000-0000-0000220A0000}"/>
    <cellStyle name="Normal 3 3 2 9 2" xfId="2595" xr:uid="{00000000-0005-0000-0000-0000230A0000}"/>
    <cellStyle name="Normal 3 3 20" xfId="2596" xr:uid="{00000000-0005-0000-0000-0000240A0000}"/>
    <cellStyle name="Normal 3 3 3" xfId="2597" xr:uid="{00000000-0005-0000-0000-0000250A0000}"/>
    <cellStyle name="Normal 3 3 3 10" xfId="2598" xr:uid="{00000000-0005-0000-0000-0000260A0000}"/>
    <cellStyle name="Normal 3 3 3 10 2" xfId="2599" xr:uid="{00000000-0005-0000-0000-0000270A0000}"/>
    <cellStyle name="Normal 3 3 3 11" xfId="2600" xr:uid="{00000000-0005-0000-0000-0000280A0000}"/>
    <cellStyle name="Normal 3 3 3 2" xfId="2601" xr:uid="{00000000-0005-0000-0000-0000290A0000}"/>
    <cellStyle name="Normal 3 3 3 2 2" xfId="2602" xr:uid="{00000000-0005-0000-0000-00002A0A0000}"/>
    <cellStyle name="Normal 3 3 3 2 2 2" xfId="2603" xr:uid="{00000000-0005-0000-0000-00002B0A0000}"/>
    <cellStyle name="Normal 3 3 3 2 3" xfId="2604" xr:uid="{00000000-0005-0000-0000-00002C0A0000}"/>
    <cellStyle name="Normal 3 3 3 2 3 2" xfId="2605" xr:uid="{00000000-0005-0000-0000-00002D0A0000}"/>
    <cellStyle name="Normal 3 3 3 2 4" xfId="2606" xr:uid="{00000000-0005-0000-0000-00002E0A0000}"/>
    <cellStyle name="Normal 3 3 3 2 4 2" xfId="2607" xr:uid="{00000000-0005-0000-0000-00002F0A0000}"/>
    <cellStyle name="Normal 3 3 3 2 5" xfId="2608" xr:uid="{00000000-0005-0000-0000-0000300A0000}"/>
    <cellStyle name="Normal 3 3 3 2 5 2" xfId="2609" xr:uid="{00000000-0005-0000-0000-0000310A0000}"/>
    <cellStyle name="Normal 3 3 3 2 6" xfId="2610" xr:uid="{00000000-0005-0000-0000-0000320A0000}"/>
    <cellStyle name="Normal 3 3 3 2 6 2" xfId="2611" xr:uid="{00000000-0005-0000-0000-0000330A0000}"/>
    <cellStyle name="Normal 3 3 3 2 7" xfId="2612" xr:uid="{00000000-0005-0000-0000-0000340A0000}"/>
    <cellStyle name="Normal 3 3 3 2 7 2" xfId="2613" xr:uid="{00000000-0005-0000-0000-0000350A0000}"/>
    <cellStyle name="Normal 3 3 3 2 8" xfId="2614" xr:uid="{00000000-0005-0000-0000-0000360A0000}"/>
    <cellStyle name="Normal 3 3 3 2 8 2" xfId="2615" xr:uid="{00000000-0005-0000-0000-0000370A0000}"/>
    <cellStyle name="Normal 3 3 3 2 9" xfId="2616" xr:uid="{00000000-0005-0000-0000-0000380A0000}"/>
    <cellStyle name="Normal 3 3 3 3" xfId="2617" xr:uid="{00000000-0005-0000-0000-0000390A0000}"/>
    <cellStyle name="Normal 3 3 3 3 2" xfId="2618" xr:uid="{00000000-0005-0000-0000-00003A0A0000}"/>
    <cellStyle name="Normal 3 3 3 3 2 2" xfId="2619" xr:uid="{00000000-0005-0000-0000-00003B0A0000}"/>
    <cellStyle name="Normal 3 3 3 3 3" xfId="2620" xr:uid="{00000000-0005-0000-0000-00003C0A0000}"/>
    <cellStyle name="Normal 3 3 3 3 3 2" xfId="2621" xr:uid="{00000000-0005-0000-0000-00003D0A0000}"/>
    <cellStyle name="Normal 3 3 3 3 4" xfId="2622" xr:uid="{00000000-0005-0000-0000-00003E0A0000}"/>
    <cellStyle name="Normal 3 3 3 3 4 2" xfId="2623" xr:uid="{00000000-0005-0000-0000-00003F0A0000}"/>
    <cellStyle name="Normal 3 3 3 3 5" xfId="2624" xr:uid="{00000000-0005-0000-0000-0000400A0000}"/>
    <cellStyle name="Normal 3 3 3 3 5 2" xfId="2625" xr:uid="{00000000-0005-0000-0000-0000410A0000}"/>
    <cellStyle name="Normal 3 3 3 3 6" xfId="2626" xr:uid="{00000000-0005-0000-0000-0000420A0000}"/>
    <cellStyle name="Normal 3 3 3 3 6 2" xfId="2627" xr:uid="{00000000-0005-0000-0000-0000430A0000}"/>
    <cellStyle name="Normal 3 3 3 3 7" xfId="2628" xr:uid="{00000000-0005-0000-0000-0000440A0000}"/>
    <cellStyle name="Normal 3 3 3 3 7 2" xfId="2629" xr:uid="{00000000-0005-0000-0000-0000450A0000}"/>
    <cellStyle name="Normal 3 3 3 3 8" xfId="2630" xr:uid="{00000000-0005-0000-0000-0000460A0000}"/>
    <cellStyle name="Normal 3 3 3 3 8 2" xfId="2631" xr:uid="{00000000-0005-0000-0000-0000470A0000}"/>
    <cellStyle name="Normal 3 3 3 3 9" xfId="2632" xr:uid="{00000000-0005-0000-0000-0000480A0000}"/>
    <cellStyle name="Normal 3 3 3 4" xfId="2633" xr:uid="{00000000-0005-0000-0000-0000490A0000}"/>
    <cellStyle name="Normal 3 3 3 4 2" xfId="2634" xr:uid="{00000000-0005-0000-0000-00004A0A0000}"/>
    <cellStyle name="Normal 3 3 3 5" xfId="2635" xr:uid="{00000000-0005-0000-0000-00004B0A0000}"/>
    <cellStyle name="Normal 3 3 3 5 2" xfId="2636" xr:uid="{00000000-0005-0000-0000-00004C0A0000}"/>
    <cellStyle name="Normal 3 3 3 6" xfId="2637" xr:uid="{00000000-0005-0000-0000-00004D0A0000}"/>
    <cellStyle name="Normal 3 3 3 6 2" xfId="2638" xr:uid="{00000000-0005-0000-0000-00004E0A0000}"/>
    <cellStyle name="Normal 3 3 3 7" xfId="2639" xr:uid="{00000000-0005-0000-0000-00004F0A0000}"/>
    <cellStyle name="Normal 3 3 3 7 2" xfId="2640" xr:uid="{00000000-0005-0000-0000-0000500A0000}"/>
    <cellStyle name="Normal 3 3 3 8" xfId="2641" xr:uid="{00000000-0005-0000-0000-0000510A0000}"/>
    <cellStyle name="Normal 3 3 3 8 2" xfId="2642" xr:uid="{00000000-0005-0000-0000-0000520A0000}"/>
    <cellStyle name="Normal 3 3 3 9" xfId="2643" xr:uid="{00000000-0005-0000-0000-0000530A0000}"/>
    <cellStyle name="Normal 3 3 3 9 2" xfId="2644" xr:uid="{00000000-0005-0000-0000-0000540A0000}"/>
    <cellStyle name="Normal 3 3 4" xfId="2645" xr:uid="{00000000-0005-0000-0000-0000550A0000}"/>
    <cellStyle name="Normal 3 3 4 2" xfId="2646" xr:uid="{00000000-0005-0000-0000-0000560A0000}"/>
    <cellStyle name="Normal 3 3 4 2 2" xfId="2647" xr:uid="{00000000-0005-0000-0000-0000570A0000}"/>
    <cellStyle name="Normal 3 3 4 3" xfId="2648" xr:uid="{00000000-0005-0000-0000-0000580A0000}"/>
    <cellStyle name="Normal 3 3 4 3 2" xfId="2649" xr:uid="{00000000-0005-0000-0000-0000590A0000}"/>
    <cellStyle name="Normal 3 3 4 4" xfId="2650" xr:uid="{00000000-0005-0000-0000-00005A0A0000}"/>
    <cellStyle name="Normal 3 3 4 4 2" xfId="2651" xr:uid="{00000000-0005-0000-0000-00005B0A0000}"/>
    <cellStyle name="Normal 3 3 4 5" xfId="2652" xr:uid="{00000000-0005-0000-0000-00005C0A0000}"/>
    <cellStyle name="Normal 3 3 4 5 2" xfId="2653" xr:uid="{00000000-0005-0000-0000-00005D0A0000}"/>
    <cellStyle name="Normal 3 3 4 6" xfId="2654" xr:uid="{00000000-0005-0000-0000-00005E0A0000}"/>
    <cellStyle name="Normal 3 3 4 6 2" xfId="2655" xr:uid="{00000000-0005-0000-0000-00005F0A0000}"/>
    <cellStyle name="Normal 3 3 4 7" xfId="2656" xr:uid="{00000000-0005-0000-0000-0000600A0000}"/>
    <cellStyle name="Normal 3 3 4 7 2" xfId="2657" xr:uid="{00000000-0005-0000-0000-0000610A0000}"/>
    <cellStyle name="Normal 3 3 4 8" xfId="2658" xr:uid="{00000000-0005-0000-0000-0000620A0000}"/>
    <cellStyle name="Normal 3 3 4 8 2" xfId="2659" xr:uid="{00000000-0005-0000-0000-0000630A0000}"/>
    <cellStyle name="Normal 3 3 4 9" xfId="2660" xr:uid="{00000000-0005-0000-0000-0000640A0000}"/>
    <cellStyle name="Normal 3 3 5" xfId="2661" xr:uid="{00000000-0005-0000-0000-0000650A0000}"/>
    <cellStyle name="Normal 3 3 5 2" xfId="2662" xr:uid="{00000000-0005-0000-0000-0000660A0000}"/>
    <cellStyle name="Normal 3 3 5 2 2" xfId="2663" xr:uid="{00000000-0005-0000-0000-0000670A0000}"/>
    <cellStyle name="Normal 3 3 5 3" xfId="2664" xr:uid="{00000000-0005-0000-0000-0000680A0000}"/>
    <cellStyle name="Normal 3 3 5 3 2" xfId="2665" xr:uid="{00000000-0005-0000-0000-0000690A0000}"/>
    <cellStyle name="Normal 3 3 5 4" xfId="2666" xr:uid="{00000000-0005-0000-0000-00006A0A0000}"/>
    <cellStyle name="Normal 3 3 5 4 2" xfId="2667" xr:uid="{00000000-0005-0000-0000-00006B0A0000}"/>
    <cellStyle name="Normal 3 3 5 5" xfId="2668" xr:uid="{00000000-0005-0000-0000-00006C0A0000}"/>
    <cellStyle name="Normal 3 3 5 5 2" xfId="2669" xr:uid="{00000000-0005-0000-0000-00006D0A0000}"/>
    <cellStyle name="Normal 3 3 5 6" xfId="2670" xr:uid="{00000000-0005-0000-0000-00006E0A0000}"/>
    <cellStyle name="Normal 3 3 5 6 2" xfId="2671" xr:uid="{00000000-0005-0000-0000-00006F0A0000}"/>
    <cellStyle name="Normal 3 3 5 7" xfId="2672" xr:uid="{00000000-0005-0000-0000-0000700A0000}"/>
    <cellStyle name="Normal 3 3 5 7 2" xfId="2673" xr:uid="{00000000-0005-0000-0000-0000710A0000}"/>
    <cellStyle name="Normal 3 3 5 8" xfId="2674" xr:uid="{00000000-0005-0000-0000-0000720A0000}"/>
    <cellStyle name="Normal 3 3 5 8 2" xfId="2675" xr:uid="{00000000-0005-0000-0000-0000730A0000}"/>
    <cellStyle name="Normal 3 3 5 9" xfId="2676" xr:uid="{00000000-0005-0000-0000-0000740A0000}"/>
    <cellStyle name="Normal 3 3 6" xfId="2677" xr:uid="{00000000-0005-0000-0000-0000750A0000}"/>
    <cellStyle name="Normal 3 3 6 2" xfId="2678" xr:uid="{00000000-0005-0000-0000-0000760A0000}"/>
    <cellStyle name="Normal 3 3 6 2 2" xfId="2679" xr:uid="{00000000-0005-0000-0000-0000770A0000}"/>
    <cellStyle name="Normal 3 3 6 3" xfId="2680" xr:uid="{00000000-0005-0000-0000-0000780A0000}"/>
    <cellStyle name="Normal 3 3 6 3 2" xfId="2681" xr:uid="{00000000-0005-0000-0000-0000790A0000}"/>
    <cellStyle name="Normal 3 3 6 4" xfId="2682" xr:uid="{00000000-0005-0000-0000-00007A0A0000}"/>
    <cellStyle name="Normal 3 3 6 4 2" xfId="2683" xr:uid="{00000000-0005-0000-0000-00007B0A0000}"/>
    <cellStyle name="Normal 3 3 6 5" xfId="2684" xr:uid="{00000000-0005-0000-0000-00007C0A0000}"/>
    <cellStyle name="Normal 3 3 6 5 2" xfId="2685" xr:uid="{00000000-0005-0000-0000-00007D0A0000}"/>
    <cellStyle name="Normal 3 3 6 6" xfId="2686" xr:uid="{00000000-0005-0000-0000-00007E0A0000}"/>
    <cellStyle name="Normal 3 3 6 6 2" xfId="2687" xr:uid="{00000000-0005-0000-0000-00007F0A0000}"/>
    <cellStyle name="Normal 3 3 6 7" xfId="2688" xr:uid="{00000000-0005-0000-0000-0000800A0000}"/>
    <cellStyle name="Normal 3 3 6 7 2" xfId="2689" xr:uid="{00000000-0005-0000-0000-0000810A0000}"/>
    <cellStyle name="Normal 3 3 6 8" xfId="2690" xr:uid="{00000000-0005-0000-0000-0000820A0000}"/>
    <cellStyle name="Normal 3 3 6 8 2" xfId="2691" xr:uid="{00000000-0005-0000-0000-0000830A0000}"/>
    <cellStyle name="Normal 3 3 6 9" xfId="2692" xr:uid="{00000000-0005-0000-0000-0000840A0000}"/>
    <cellStyle name="Normal 3 3 7" xfId="2693" xr:uid="{00000000-0005-0000-0000-0000850A0000}"/>
    <cellStyle name="Normal 3 3 7 2" xfId="2694" xr:uid="{00000000-0005-0000-0000-0000860A0000}"/>
    <cellStyle name="Normal 3 3 7 2 2" xfId="2695" xr:uid="{00000000-0005-0000-0000-0000870A0000}"/>
    <cellStyle name="Normal 3 3 7 3" xfId="2696" xr:uid="{00000000-0005-0000-0000-0000880A0000}"/>
    <cellStyle name="Normal 3 3 7 3 2" xfId="2697" xr:uid="{00000000-0005-0000-0000-0000890A0000}"/>
    <cellStyle name="Normal 3 3 7 4" xfId="2698" xr:uid="{00000000-0005-0000-0000-00008A0A0000}"/>
    <cellStyle name="Normal 3 3 7 4 2" xfId="2699" xr:uid="{00000000-0005-0000-0000-00008B0A0000}"/>
    <cellStyle name="Normal 3 3 7 5" xfId="2700" xr:uid="{00000000-0005-0000-0000-00008C0A0000}"/>
    <cellStyle name="Normal 3 3 7 5 2" xfId="2701" xr:uid="{00000000-0005-0000-0000-00008D0A0000}"/>
    <cellStyle name="Normal 3 3 7 6" xfId="2702" xr:uid="{00000000-0005-0000-0000-00008E0A0000}"/>
    <cellStyle name="Normal 3 3 7 6 2" xfId="2703" xr:uid="{00000000-0005-0000-0000-00008F0A0000}"/>
    <cellStyle name="Normal 3 3 7 7" xfId="2704" xr:uid="{00000000-0005-0000-0000-0000900A0000}"/>
    <cellStyle name="Normal 3 3 7 7 2" xfId="2705" xr:uid="{00000000-0005-0000-0000-0000910A0000}"/>
    <cellStyle name="Normal 3 3 7 8" xfId="2706" xr:uid="{00000000-0005-0000-0000-0000920A0000}"/>
    <cellStyle name="Normal 3 3 7 8 2" xfId="2707" xr:uid="{00000000-0005-0000-0000-0000930A0000}"/>
    <cellStyle name="Normal 3 3 7 9" xfId="2708" xr:uid="{00000000-0005-0000-0000-0000940A0000}"/>
    <cellStyle name="Normal 3 3 8" xfId="2709" xr:uid="{00000000-0005-0000-0000-0000950A0000}"/>
    <cellStyle name="Normal 3 3 8 2" xfId="2710" xr:uid="{00000000-0005-0000-0000-0000960A0000}"/>
    <cellStyle name="Normal 3 3 8 2 2" xfId="2711" xr:uid="{00000000-0005-0000-0000-0000970A0000}"/>
    <cellStyle name="Normal 3 3 8 3" xfId="2712" xr:uid="{00000000-0005-0000-0000-0000980A0000}"/>
    <cellStyle name="Normal 3 3 8 3 2" xfId="2713" xr:uid="{00000000-0005-0000-0000-0000990A0000}"/>
    <cellStyle name="Normal 3 3 8 4" xfId="2714" xr:uid="{00000000-0005-0000-0000-00009A0A0000}"/>
    <cellStyle name="Normal 3 3 8 4 2" xfId="2715" xr:uid="{00000000-0005-0000-0000-00009B0A0000}"/>
    <cellStyle name="Normal 3 3 8 5" xfId="2716" xr:uid="{00000000-0005-0000-0000-00009C0A0000}"/>
    <cellStyle name="Normal 3 3 8 5 2" xfId="2717" xr:uid="{00000000-0005-0000-0000-00009D0A0000}"/>
    <cellStyle name="Normal 3 3 8 6" xfId="2718" xr:uid="{00000000-0005-0000-0000-00009E0A0000}"/>
    <cellStyle name="Normal 3 3 8 6 2" xfId="2719" xr:uid="{00000000-0005-0000-0000-00009F0A0000}"/>
    <cellStyle name="Normal 3 3 8 7" xfId="2720" xr:uid="{00000000-0005-0000-0000-0000A00A0000}"/>
    <cellStyle name="Normal 3 3 8 7 2" xfId="2721" xr:uid="{00000000-0005-0000-0000-0000A10A0000}"/>
    <cellStyle name="Normal 3 3 8 8" xfId="2722" xr:uid="{00000000-0005-0000-0000-0000A20A0000}"/>
    <cellStyle name="Normal 3 3 8 8 2" xfId="2723" xr:uid="{00000000-0005-0000-0000-0000A30A0000}"/>
    <cellStyle name="Normal 3 3 8 9" xfId="2724" xr:uid="{00000000-0005-0000-0000-0000A40A0000}"/>
    <cellStyle name="Normal 3 3 9" xfId="2725" xr:uid="{00000000-0005-0000-0000-0000A50A0000}"/>
    <cellStyle name="Normal 3 3 9 2" xfId="2726" xr:uid="{00000000-0005-0000-0000-0000A60A0000}"/>
    <cellStyle name="Normal 3 4" xfId="2727" xr:uid="{00000000-0005-0000-0000-0000A70A0000}"/>
    <cellStyle name="Normal 3 4 10" xfId="2728" xr:uid="{00000000-0005-0000-0000-0000A80A0000}"/>
    <cellStyle name="Normal 3 4 10 2" xfId="2729" xr:uid="{00000000-0005-0000-0000-0000A90A0000}"/>
    <cellStyle name="Normal 3 4 11" xfId="2730" xr:uid="{00000000-0005-0000-0000-0000AA0A0000}"/>
    <cellStyle name="Normal 3 4 11 2" xfId="2731" xr:uid="{00000000-0005-0000-0000-0000AB0A0000}"/>
    <cellStyle name="Normal 3 4 12" xfId="2732" xr:uid="{00000000-0005-0000-0000-0000AC0A0000}"/>
    <cellStyle name="Normal 3 4 12 2" xfId="2733" xr:uid="{00000000-0005-0000-0000-0000AD0A0000}"/>
    <cellStyle name="Normal 3 4 13" xfId="2734" xr:uid="{00000000-0005-0000-0000-0000AE0A0000}"/>
    <cellStyle name="Normal 3 4 13 2" xfId="2735" xr:uid="{00000000-0005-0000-0000-0000AF0A0000}"/>
    <cellStyle name="Normal 3 4 14" xfId="2736" xr:uid="{00000000-0005-0000-0000-0000B00A0000}"/>
    <cellStyle name="Normal 3 4 14 2" xfId="2737" xr:uid="{00000000-0005-0000-0000-0000B10A0000}"/>
    <cellStyle name="Normal 3 4 15" xfId="2738" xr:uid="{00000000-0005-0000-0000-0000B20A0000}"/>
    <cellStyle name="Normal 3 4 15 2" xfId="2739" xr:uid="{00000000-0005-0000-0000-0000B30A0000}"/>
    <cellStyle name="Normal 3 4 16" xfId="2740" xr:uid="{00000000-0005-0000-0000-0000B40A0000}"/>
    <cellStyle name="Normal 3 4 16 2" xfId="2741" xr:uid="{00000000-0005-0000-0000-0000B50A0000}"/>
    <cellStyle name="Normal 3 4 17" xfId="2742" xr:uid="{00000000-0005-0000-0000-0000B60A0000}"/>
    <cellStyle name="Normal 3 4 17 2" xfId="2743" xr:uid="{00000000-0005-0000-0000-0000B70A0000}"/>
    <cellStyle name="Normal 3 4 18" xfId="2744" xr:uid="{00000000-0005-0000-0000-0000B80A0000}"/>
    <cellStyle name="Normal 3 4 2" xfId="2745" xr:uid="{00000000-0005-0000-0000-0000B90A0000}"/>
    <cellStyle name="Normal 3 4 2 2" xfId="2746" xr:uid="{00000000-0005-0000-0000-0000BA0A0000}"/>
    <cellStyle name="Normal 3 4 2 2 2" xfId="2747" xr:uid="{00000000-0005-0000-0000-0000BB0A0000}"/>
    <cellStyle name="Normal 3 4 2 3" xfId="2748" xr:uid="{00000000-0005-0000-0000-0000BC0A0000}"/>
    <cellStyle name="Normal 3 4 2 3 2" xfId="2749" xr:uid="{00000000-0005-0000-0000-0000BD0A0000}"/>
    <cellStyle name="Normal 3 4 2 4" xfId="2750" xr:uid="{00000000-0005-0000-0000-0000BE0A0000}"/>
    <cellStyle name="Normal 3 4 2 4 2" xfId="2751" xr:uid="{00000000-0005-0000-0000-0000BF0A0000}"/>
    <cellStyle name="Normal 3 4 2 5" xfId="2752" xr:uid="{00000000-0005-0000-0000-0000C00A0000}"/>
    <cellStyle name="Normal 3 4 2 5 2" xfId="2753" xr:uid="{00000000-0005-0000-0000-0000C10A0000}"/>
    <cellStyle name="Normal 3 4 2 6" xfId="2754" xr:uid="{00000000-0005-0000-0000-0000C20A0000}"/>
    <cellStyle name="Normal 3 4 2 6 2" xfId="2755" xr:uid="{00000000-0005-0000-0000-0000C30A0000}"/>
    <cellStyle name="Normal 3 4 2 7" xfId="2756" xr:uid="{00000000-0005-0000-0000-0000C40A0000}"/>
    <cellStyle name="Normal 3 4 2 7 2" xfId="2757" xr:uid="{00000000-0005-0000-0000-0000C50A0000}"/>
    <cellStyle name="Normal 3 4 2 8" xfId="2758" xr:uid="{00000000-0005-0000-0000-0000C60A0000}"/>
    <cellStyle name="Normal 3 4 2 8 2" xfId="2759" xr:uid="{00000000-0005-0000-0000-0000C70A0000}"/>
    <cellStyle name="Normal 3 4 2 9" xfId="2760" xr:uid="{00000000-0005-0000-0000-0000C80A0000}"/>
    <cellStyle name="Normal 3 4 3" xfId="2761" xr:uid="{00000000-0005-0000-0000-0000C90A0000}"/>
    <cellStyle name="Normal 3 4 3 2" xfId="2762" xr:uid="{00000000-0005-0000-0000-0000CA0A0000}"/>
    <cellStyle name="Normal 3 4 3 2 2" xfId="2763" xr:uid="{00000000-0005-0000-0000-0000CB0A0000}"/>
    <cellStyle name="Normal 3 4 3 3" xfId="2764" xr:uid="{00000000-0005-0000-0000-0000CC0A0000}"/>
    <cellStyle name="Normal 3 4 3 3 2" xfId="2765" xr:uid="{00000000-0005-0000-0000-0000CD0A0000}"/>
    <cellStyle name="Normal 3 4 3 4" xfId="2766" xr:uid="{00000000-0005-0000-0000-0000CE0A0000}"/>
    <cellStyle name="Normal 3 4 3 4 2" xfId="2767" xr:uid="{00000000-0005-0000-0000-0000CF0A0000}"/>
    <cellStyle name="Normal 3 4 3 5" xfId="2768" xr:uid="{00000000-0005-0000-0000-0000D00A0000}"/>
    <cellStyle name="Normal 3 4 3 5 2" xfId="2769" xr:uid="{00000000-0005-0000-0000-0000D10A0000}"/>
    <cellStyle name="Normal 3 4 3 6" xfId="2770" xr:uid="{00000000-0005-0000-0000-0000D20A0000}"/>
    <cellStyle name="Normal 3 4 3 6 2" xfId="2771" xr:uid="{00000000-0005-0000-0000-0000D30A0000}"/>
    <cellStyle name="Normal 3 4 3 7" xfId="2772" xr:uid="{00000000-0005-0000-0000-0000D40A0000}"/>
    <cellStyle name="Normal 3 4 3 7 2" xfId="2773" xr:uid="{00000000-0005-0000-0000-0000D50A0000}"/>
    <cellStyle name="Normal 3 4 3 8" xfId="2774" xr:uid="{00000000-0005-0000-0000-0000D60A0000}"/>
    <cellStyle name="Normal 3 4 3 8 2" xfId="2775" xr:uid="{00000000-0005-0000-0000-0000D70A0000}"/>
    <cellStyle name="Normal 3 4 3 9" xfId="2776" xr:uid="{00000000-0005-0000-0000-0000D80A0000}"/>
    <cellStyle name="Normal 3 4 4" xfId="2777" xr:uid="{00000000-0005-0000-0000-0000D90A0000}"/>
    <cellStyle name="Normal 3 4 4 2" xfId="2778" xr:uid="{00000000-0005-0000-0000-0000DA0A0000}"/>
    <cellStyle name="Normal 3 4 4 2 2" xfId="2779" xr:uid="{00000000-0005-0000-0000-0000DB0A0000}"/>
    <cellStyle name="Normal 3 4 4 3" xfId="2780" xr:uid="{00000000-0005-0000-0000-0000DC0A0000}"/>
    <cellStyle name="Normal 3 4 4 3 2" xfId="2781" xr:uid="{00000000-0005-0000-0000-0000DD0A0000}"/>
    <cellStyle name="Normal 3 4 4 4" xfId="2782" xr:uid="{00000000-0005-0000-0000-0000DE0A0000}"/>
    <cellStyle name="Normal 3 4 4 4 2" xfId="2783" xr:uid="{00000000-0005-0000-0000-0000DF0A0000}"/>
    <cellStyle name="Normal 3 4 4 5" xfId="2784" xr:uid="{00000000-0005-0000-0000-0000E00A0000}"/>
    <cellStyle name="Normal 3 4 4 5 2" xfId="2785" xr:uid="{00000000-0005-0000-0000-0000E10A0000}"/>
    <cellStyle name="Normal 3 4 4 6" xfId="2786" xr:uid="{00000000-0005-0000-0000-0000E20A0000}"/>
    <cellStyle name="Normal 3 4 4 6 2" xfId="2787" xr:uid="{00000000-0005-0000-0000-0000E30A0000}"/>
    <cellStyle name="Normal 3 4 4 7" xfId="2788" xr:uid="{00000000-0005-0000-0000-0000E40A0000}"/>
    <cellStyle name="Normal 3 4 4 7 2" xfId="2789" xr:uid="{00000000-0005-0000-0000-0000E50A0000}"/>
    <cellStyle name="Normal 3 4 4 8" xfId="2790" xr:uid="{00000000-0005-0000-0000-0000E60A0000}"/>
    <cellStyle name="Normal 3 4 4 8 2" xfId="2791" xr:uid="{00000000-0005-0000-0000-0000E70A0000}"/>
    <cellStyle name="Normal 3 4 4 9" xfId="2792" xr:uid="{00000000-0005-0000-0000-0000E80A0000}"/>
    <cellStyle name="Normal 3 4 5" xfId="2793" xr:uid="{00000000-0005-0000-0000-0000E90A0000}"/>
    <cellStyle name="Normal 3 4 5 2" xfId="2794" xr:uid="{00000000-0005-0000-0000-0000EA0A0000}"/>
    <cellStyle name="Normal 3 4 5 2 2" xfId="2795" xr:uid="{00000000-0005-0000-0000-0000EB0A0000}"/>
    <cellStyle name="Normal 3 4 5 3" xfId="2796" xr:uid="{00000000-0005-0000-0000-0000EC0A0000}"/>
    <cellStyle name="Normal 3 4 5 3 2" xfId="2797" xr:uid="{00000000-0005-0000-0000-0000ED0A0000}"/>
    <cellStyle name="Normal 3 4 5 4" xfId="2798" xr:uid="{00000000-0005-0000-0000-0000EE0A0000}"/>
    <cellStyle name="Normal 3 4 5 4 2" xfId="2799" xr:uid="{00000000-0005-0000-0000-0000EF0A0000}"/>
    <cellStyle name="Normal 3 4 5 5" xfId="2800" xr:uid="{00000000-0005-0000-0000-0000F00A0000}"/>
    <cellStyle name="Normal 3 4 5 5 2" xfId="2801" xr:uid="{00000000-0005-0000-0000-0000F10A0000}"/>
    <cellStyle name="Normal 3 4 5 6" xfId="2802" xr:uid="{00000000-0005-0000-0000-0000F20A0000}"/>
    <cellStyle name="Normal 3 4 5 6 2" xfId="2803" xr:uid="{00000000-0005-0000-0000-0000F30A0000}"/>
    <cellStyle name="Normal 3 4 5 7" xfId="2804" xr:uid="{00000000-0005-0000-0000-0000F40A0000}"/>
    <cellStyle name="Normal 3 4 5 7 2" xfId="2805" xr:uid="{00000000-0005-0000-0000-0000F50A0000}"/>
    <cellStyle name="Normal 3 4 5 8" xfId="2806" xr:uid="{00000000-0005-0000-0000-0000F60A0000}"/>
    <cellStyle name="Normal 3 4 5 8 2" xfId="2807" xr:uid="{00000000-0005-0000-0000-0000F70A0000}"/>
    <cellStyle name="Normal 3 4 5 9" xfId="2808" xr:uid="{00000000-0005-0000-0000-0000F80A0000}"/>
    <cellStyle name="Normal 3 4 6" xfId="2809" xr:uid="{00000000-0005-0000-0000-0000F90A0000}"/>
    <cellStyle name="Normal 3 4 6 2" xfId="2810" xr:uid="{00000000-0005-0000-0000-0000FA0A0000}"/>
    <cellStyle name="Normal 3 4 6 2 2" xfId="2811" xr:uid="{00000000-0005-0000-0000-0000FB0A0000}"/>
    <cellStyle name="Normal 3 4 6 3" xfId="2812" xr:uid="{00000000-0005-0000-0000-0000FC0A0000}"/>
    <cellStyle name="Normal 3 4 6 3 2" xfId="2813" xr:uid="{00000000-0005-0000-0000-0000FD0A0000}"/>
    <cellStyle name="Normal 3 4 6 4" xfId="2814" xr:uid="{00000000-0005-0000-0000-0000FE0A0000}"/>
    <cellStyle name="Normal 3 4 6 4 2" xfId="2815" xr:uid="{00000000-0005-0000-0000-0000FF0A0000}"/>
    <cellStyle name="Normal 3 4 6 5" xfId="2816" xr:uid="{00000000-0005-0000-0000-0000000B0000}"/>
    <cellStyle name="Normal 3 4 6 5 2" xfId="2817" xr:uid="{00000000-0005-0000-0000-0000010B0000}"/>
    <cellStyle name="Normal 3 4 6 6" xfId="2818" xr:uid="{00000000-0005-0000-0000-0000020B0000}"/>
    <cellStyle name="Normal 3 4 6 6 2" xfId="2819" xr:uid="{00000000-0005-0000-0000-0000030B0000}"/>
    <cellStyle name="Normal 3 4 6 7" xfId="2820" xr:uid="{00000000-0005-0000-0000-0000040B0000}"/>
    <cellStyle name="Normal 3 4 6 7 2" xfId="2821" xr:uid="{00000000-0005-0000-0000-0000050B0000}"/>
    <cellStyle name="Normal 3 4 6 8" xfId="2822" xr:uid="{00000000-0005-0000-0000-0000060B0000}"/>
    <cellStyle name="Normal 3 4 6 8 2" xfId="2823" xr:uid="{00000000-0005-0000-0000-0000070B0000}"/>
    <cellStyle name="Normal 3 4 6 9" xfId="2824" xr:uid="{00000000-0005-0000-0000-0000080B0000}"/>
    <cellStyle name="Normal 3 4 7" xfId="2825" xr:uid="{00000000-0005-0000-0000-0000090B0000}"/>
    <cellStyle name="Normal 3 4 7 2" xfId="2826" xr:uid="{00000000-0005-0000-0000-00000A0B0000}"/>
    <cellStyle name="Normal 3 4 8" xfId="2827" xr:uid="{00000000-0005-0000-0000-00000B0B0000}"/>
    <cellStyle name="Normal 3 4 8 2" xfId="2828" xr:uid="{00000000-0005-0000-0000-00000C0B0000}"/>
    <cellStyle name="Normal 3 4 9" xfId="2829" xr:uid="{00000000-0005-0000-0000-00000D0B0000}"/>
    <cellStyle name="Normal 3 4 9 2" xfId="2830" xr:uid="{00000000-0005-0000-0000-00000E0B0000}"/>
    <cellStyle name="Normal 3 5" xfId="2831" xr:uid="{00000000-0005-0000-0000-00000F0B0000}"/>
    <cellStyle name="Normal 3 5 10" xfId="2832" xr:uid="{00000000-0005-0000-0000-0000100B0000}"/>
    <cellStyle name="Normal 3 5 10 2" xfId="2833" xr:uid="{00000000-0005-0000-0000-0000110B0000}"/>
    <cellStyle name="Normal 3 5 11" xfId="2834" xr:uid="{00000000-0005-0000-0000-0000120B0000}"/>
    <cellStyle name="Normal 3 5 11 2" xfId="2835" xr:uid="{00000000-0005-0000-0000-0000130B0000}"/>
    <cellStyle name="Normal 3 5 12" xfId="2836" xr:uid="{00000000-0005-0000-0000-0000140B0000}"/>
    <cellStyle name="Normal 3 5 12 2" xfId="2837" xr:uid="{00000000-0005-0000-0000-0000150B0000}"/>
    <cellStyle name="Normal 3 5 13" xfId="2838" xr:uid="{00000000-0005-0000-0000-0000160B0000}"/>
    <cellStyle name="Normal 3 5 13 2" xfId="2839" xr:uid="{00000000-0005-0000-0000-0000170B0000}"/>
    <cellStyle name="Normal 3 5 14" xfId="2840" xr:uid="{00000000-0005-0000-0000-0000180B0000}"/>
    <cellStyle name="Normal 3 5 14 2" xfId="2841" xr:uid="{00000000-0005-0000-0000-0000190B0000}"/>
    <cellStyle name="Normal 3 5 15" xfId="2842" xr:uid="{00000000-0005-0000-0000-00001A0B0000}"/>
    <cellStyle name="Normal 3 5 15 2" xfId="2843" xr:uid="{00000000-0005-0000-0000-00001B0B0000}"/>
    <cellStyle name="Normal 3 5 16" xfId="2844" xr:uid="{00000000-0005-0000-0000-00001C0B0000}"/>
    <cellStyle name="Normal 3 5 16 2" xfId="2845" xr:uid="{00000000-0005-0000-0000-00001D0B0000}"/>
    <cellStyle name="Normal 3 5 17" xfId="2846" xr:uid="{00000000-0005-0000-0000-00001E0B0000}"/>
    <cellStyle name="Normal 3 5 17 2" xfId="2847" xr:uid="{00000000-0005-0000-0000-00001F0B0000}"/>
    <cellStyle name="Normal 3 5 18" xfId="2848" xr:uid="{00000000-0005-0000-0000-0000200B0000}"/>
    <cellStyle name="Normal 3 5 2" xfId="2849" xr:uid="{00000000-0005-0000-0000-0000210B0000}"/>
    <cellStyle name="Normal 3 5 2 2" xfId="2850" xr:uid="{00000000-0005-0000-0000-0000220B0000}"/>
    <cellStyle name="Normal 3 5 2 2 2" xfId="2851" xr:uid="{00000000-0005-0000-0000-0000230B0000}"/>
    <cellStyle name="Normal 3 5 2 3" xfId="2852" xr:uid="{00000000-0005-0000-0000-0000240B0000}"/>
    <cellStyle name="Normal 3 5 2 3 2" xfId="2853" xr:uid="{00000000-0005-0000-0000-0000250B0000}"/>
    <cellStyle name="Normal 3 5 2 4" xfId="2854" xr:uid="{00000000-0005-0000-0000-0000260B0000}"/>
    <cellStyle name="Normal 3 5 2 4 2" xfId="2855" xr:uid="{00000000-0005-0000-0000-0000270B0000}"/>
    <cellStyle name="Normal 3 5 2 5" xfId="2856" xr:uid="{00000000-0005-0000-0000-0000280B0000}"/>
    <cellStyle name="Normal 3 5 2 5 2" xfId="2857" xr:uid="{00000000-0005-0000-0000-0000290B0000}"/>
    <cellStyle name="Normal 3 5 2 6" xfId="2858" xr:uid="{00000000-0005-0000-0000-00002A0B0000}"/>
    <cellStyle name="Normal 3 5 2 6 2" xfId="2859" xr:uid="{00000000-0005-0000-0000-00002B0B0000}"/>
    <cellStyle name="Normal 3 5 2 7" xfId="2860" xr:uid="{00000000-0005-0000-0000-00002C0B0000}"/>
    <cellStyle name="Normal 3 5 2 7 2" xfId="2861" xr:uid="{00000000-0005-0000-0000-00002D0B0000}"/>
    <cellStyle name="Normal 3 5 2 8" xfId="2862" xr:uid="{00000000-0005-0000-0000-00002E0B0000}"/>
    <cellStyle name="Normal 3 5 2 8 2" xfId="2863" xr:uid="{00000000-0005-0000-0000-00002F0B0000}"/>
    <cellStyle name="Normal 3 5 2 9" xfId="2864" xr:uid="{00000000-0005-0000-0000-0000300B0000}"/>
    <cellStyle name="Normal 3 5 3" xfId="2865" xr:uid="{00000000-0005-0000-0000-0000310B0000}"/>
    <cellStyle name="Normal 3 5 3 2" xfId="2866" xr:uid="{00000000-0005-0000-0000-0000320B0000}"/>
    <cellStyle name="Normal 3 5 3 2 2" xfId="2867" xr:uid="{00000000-0005-0000-0000-0000330B0000}"/>
    <cellStyle name="Normal 3 5 3 3" xfId="2868" xr:uid="{00000000-0005-0000-0000-0000340B0000}"/>
    <cellStyle name="Normal 3 5 3 3 2" xfId="2869" xr:uid="{00000000-0005-0000-0000-0000350B0000}"/>
    <cellStyle name="Normal 3 5 3 4" xfId="2870" xr:uid="{00000000-0005-0000-0000-0000360B0000}"/>
    <cellStyle name="Normal 3 5 3 4 2" xfId="2871" xr:uid="{00000000-0005-0000-0000-0000370B0000}"/>
    <cellStyle name="Normal 3 5 3 5" xfId="2872" xr:uid="{00000000-0005-0000-0000-0000380B0000}"/>
    <cellStyle name="Normal 3 5 3 5 2" xfId="2873" xr:uid="{00000000-0005-0000-0000-0000390B0000}"/>
    <cellStyle name="Normal 3 5 3 6" xfId="2874" xr:uid="{00000000-0005-0000-0000-00003A0B0000}"/>
    <cellStyle name="Normal 3 5 3 6 2" xfId="2875" xr:uid="{00000000-0005-0000-0000-00003B0B0000}"/>
    <cellStyle name="Normal 3 5 3 7" xfId="2876" xr:uid="{00000000-0005-0000-0000-00003C0B0000}"/>
    <cellStyle name="Normal 3 5 3 7 2" xfId="2877" xr:uid="{00000000-0005-0000-0000-00003D0B0000}"/>
    <cellStyle name="Normal 3 5 3 8" xfId="2878" xr:uid="{00000000-0005-0000-0000-00003E0B0000}"/>
    <cellStyle name="Normal 3 5 3 8 2" xfId="2879" xr:uid="{00000000-0005-0000-0000-00003F0B0000}"/>
    <cellStyle name="Normal 3 5 3 9" xfId="2880" xr:uid="{00000000-0005-0000-0000-0000400B0000}"/>
    <cellStyle name="Normal 3 5 4" xfId="2881" xr:uid="{00000000-0005-0000-0000-0000410B0000}"/>
    <cellStyle name="Normal 3 5 4 2" xfId="2882" xr:uid="{00000000-0005-0000-0000-0000420B0000}"/>
    <cellStyle name="Normal 3 5 4 2 2" xfId="2883" xr:uid="{00000000-0005-0000-0000-0000430B0000}"/>
    <cellStyle name="Normal 3 5 4 3" xfId="2884" xr:uid="{00000000-0005-0000-0000-0000440B0000}"/>
    <cellStyle name="Normal 3 5 4 3 2" xfId="2885" xr:uid="{00000000-0005-0000-0000-0000450B0000}"/>
    <cellStyle name="Normal 3 5 4 4" xfId="2886" xr:uid="{00000000-0005-0000-0000-0000460B0000}"/>
    <cellStyle name="Normal 3 5 4 4 2" xfId="2887" xr:uid="{00000000-0005-0000-0000-0000470B0000}"/>
    <cellStyle name="Normal 3 5 4 5" xfId="2888" xr:uid="{00000000-0005-0000-0000-0000480B0000}"/>
    <cellStyle name="Normal 3 5 4 5 2" xfId="2889" xr:uid="{00000000-0005-0000-0000-0000490B0000}"/>
    <cellStyle name="Normal 3 5 4 6" xfId="2890" xr:uid="{00000000-0005-0000-0000-00004A0B0000}"/>
    <cellStyle name="Normal 3 5 4 6 2" xfId="2891" xr:uid="{00000000-0005-0000-0000-00004B0B0000}"/>
    <cellStyle name="Normal 3 5 4 7" xfId="2892" xr:uid="{00000000-0005-0000-0000-00004C0B0000}"/>
    <cellStyle name="Normal 3 5 4 7 2" xfId="2893" xr:uid="{00000000-0005-0000-0000-00004D0B0000}"/>
    <cellStyle name="Normal 3 5 4 8" xfId="2894" xr:uid="{00000000-0005-0000-0000-00004E0B0000}"/>
    <cellStyle name="Normal 3 5 4 8 2" xfId="2895" xr:uid="{00000000-0005-0000-0000-00004F0B0000}"/>
    <cellStyle name="Normal 3 5 4 9" xfId="2896" xr:uid="{00000000-0005-0000-0000-0000500B0000}"/>
    <cellStyle name="Normal 3 5 5" xfId="2897" xr:uid="{00000000-0005-0000-0000-0000510B0000}"/>
    <cellStyle name="Normal 3 5 5 2" xfId="2898" xr:uid="{00000000-0005-0000-0000-0000520B0000}"/>
    <cellStyle name="Normal 3 5 5 2 2" xfId="2899" xr:uid="{00000000-0005-0000-0000-0000530B0000}"/>
    <cellStyle name="Normal 3 5 5 3" xfId="2900" xr:uid="{00000000-0005-0000-0000-0000540B0000}"/>
    <cellStyle name="Normal 3 5 5 3 2" xfId="2901" xr:uid="{00000000-0005-0000-0000-0000550B0000}"/>
    <cellStyle name="Normal 3 5 5 4" xfId="2902" xr:uid="{00000000-0005-0000-0000-0000560B0000}"/>
    <cellStyle name="Normal 3 5 5 4 2" xfId="2903" xr:uid="{00000000-0005-0000-0000-0000570B0000}"/>
    <cellStyle name="Normal 3 5 5 5" xfId="2904" xr:uid="{00000000-0005-0000-0000-0000580B0000}"/>
    <cellStyle name="Normal 3 5 5 5 2" xfId="2905" xr:uid="{00000000-0005-0000-0000-0000590B0000}"/>
    <cellStyle name="Normal 3 5 5 6" xfId="2906" xr:uid="{00000000-0005-0000-0000-00005A0B0000}"/>
    <cellStyle name="Normal 3 5 5 6 2" xfId="2907" xr:uid="{00000000-0005-0000-0000-00005B0B0000}"/>
    <cellStyle name="Normal 3 5 5 7" xfId="2908" xr:uid="{00000000-0005-0000-0000-00005C0B0000}"/>
    <cellStyle name="Normal 3 5 5 7 2" xfId="2909" xr:uid="{00000000-0005-0000-0000-00005D0B0000}"/>
    <cellStyle name="Normal 3 5 5 8" xfId="2910" xr:uid="{00000000-0005-0000-0000-00005E0B0000}"/>
    <cellStyle name="Normal 3 5 5 8 2" xfId="2911" xr:uid="{00000000-0005-0000-0000-00005F0B0000}"/>
    <cellStyle name="Normal 3 5 5 9" xfId="2912" xr:uid="{00000000-0005-0000-0000-0000600B0000}"/>
    <cellStyle name="Normal 3 5 6" xfId="2913" xr:uid="{00000000-0005-0000-0000-0000610B0000}"/>
    <cellStyle name="Normal 3 5 6 2" xfId="2914" xr:uid="{00000000-0005-0000-0000-0000620B0000}"/>
    <cellStyle name="Normal 3 5 6 2 2" xfId="2915" xr:uid="{00000000-0005-0000-0000-0000630B0000}"/>
    <cellStyle name="Normal 3 5 6 3" xfId="2916" xr:uid="{00000000-0005-0000-0000-0000640B0000}"/>
    <cellStyle name="Normal 3 5 6 3 2" xfId="2917" xr:uid="{00000000-0005-0000-0000-0000650B0000}"/>
    <cellStyle name="Normal 3 5 6 4" xfId="2918" xr:uid="{00000000-0005-0000-0000-0000660B0000}"/>
    <cellStyle name="Normal 3 5 6 4 2" xfId="2919" xr:uid="{00000000-0005-0000-0000-0000670B0000}"/>
    <cellStyle name="Normal 3 5 6 5" xfId="2920" xr:uid="{00000000-0005-0000-0000-0000680B0000}"/>
    <cellStyle name="Normal 3 5 6 5 2" xfId="2921" xr:uid="{00000000-0005-0000-0000-0000690B0000}"/>
    <cellStyle name="Normal 3 5 6 6" xfId="2922" xr:uid="{00000000-0005-0000-0000-00006A0B0000}"/>
    <cellStyle name="Normal 3 5 6 6 2" xfId="2923" xr:uid="{00000000-0005-0000-0000-00006B0B0000}"/>
    <cellStyle name="Normal 3 5 6 7" xfId="2924" xr:uid="{00000000-0005-0000-0000-00006C0B0000}"/>
    <cellStyle name="Normal 3 5 6 7 2" xfId="2925" xr:uid="{00000000-0005-0000-0000-00006D0B0000}"/>
    <cellStyle name="Normal 3 5 6 8" xfId="2926" xr:uid="{00000000-0005-0000-0000-00006E0B0000}"/>
    <cellStyle name="Normal 3 5 6 8 2" xfId="2927" xr:uid="{00000000-0005-0000-0000-00006F0B0000}"/>
    <cellStyle name="Normal 3 5 6 9" xfId="2928" xr:uid="{00000000-0005-0000-0000-0000700B0000}"/>
    <cellStyle name="Normal 3 5 7" xfId="2929" xr:uid="{00000000-0005-0000-0000-0000710B0000}"/>
    <cellStyle name="Normal 3 5 7 2" xfId="2930" xr:uid="{00000000-0005-0000-0000-0000720B0000}"/>
    <cellStyle name="Normal 3 5 8" xfId="2931" xr:uid="{00000000-0005-0000-0000-0000730B0000}"/>
    <cellStyle name="Normal 3 5 8 2" xfId="2932" xr:uid="{00000000-0005-0000-0000-0000740B0000}"/>
    <cellStyle name="Normal 3 5 9" xfId="2933" xr:uid="{00000000-0005-0000-0000-0000750B0000}"/>
    <cellStyle name="Normal 3 5 9 2" xfId="2934" xr:uid="{00000000-0005-0000-0000-0000760B0000}"/>
    <cellStyle name="Normal 3 6" xfId="2935" xr:uid="{00000000-0005-0000-0000-0000770B0000}"/>
    <cellStyle name="Normal 3 6 10" xfId="2936" xr:uid="{00000000-0005-0000-0000-0000780B0000}"/>
    <cellStyle name="Normal 3 6 10 2" xfId="2937" xr:uid="{00000000-0005-0000-0000-0000790B0000}"/>
    <cellStyle name="Normal 3 6 11" xfId="2938" xr:uid="{00000000-0005-0000-0000-00007A0B0000}"/>
    <cellStyle name="Normal 3 6 2" xfId="2939" xr:uid="{00000000-0005-0000-0000-00007B0B0000}"/>
    <cellStyle name="Normal 3 6 2 2" xfId="2940" xr:uid="{00000000-0005-0000-0000-00007C0B0000}"/>
    <cellStyle name="Normal 3 6 2 2 2" xfId="2941" xr:uid="{00000000-0005-0000-0000-00007D0B0000}"/>
    <cellStyle name="Normal 3 6 2 3" xfId="2942" xr:uid="{00000000-0005-0000-0000-00007E0B0000}"/>
    <cellStyle name="Normal 3 6 2 3 2" xfId="2943" xr:uid="{00000000-0005-0000-0000-00007F0B0000}"/>
    <cellStyle name="Normal 3 6 2 4" xfId="2944" xr:uid="{00000000-0005-0000-0000-0000800B0000}"/>
    <cellStyle name="Normal 3 6 2 4 2" xfId="2945" xr:uid="{00000000-0005-0000-0000-0000810B0000}"/>
    <cellStyle name="Normal 3 6 2 5" xfId="2946" xr:uid="{00000000-0005-0000-0000-0000820B0000}"/>
    <cellStyle name="Normal 3 6 2 5 2" xfId="2947" xr:uid="{00000000-0005-0000-0000-0000830B0000}"/>
    <cellStyle name="Normal 3 6 2 6" xfId="2948" xr:uid="{00000000-0005-0000-0000-0000840B0000}"/>
    <cellStyle name="Normal 3 6 2 6 2" xfId="2949" xr:uid="{00000000-0005-0000-0000-0000850B0000}"/>
    <cellStyle name="Normal 3 6 2 7" xfId="2950" xr:uid="{00000000-0005-0000-0000-0000860B0000}"/>
    <cellStyle name="Normal 3 6 2 7 2" xfId="2951" xr:uid="{00000000-0005-0000-0000-0000870B0000}"/>
    <cellStyle name="Normal 3 6 2 8" xfId="2952" xr:uid="{00000000-0005-0000-0000-0000880B0000}"/>
    <cellStyle name="Normal 3 6 2 8 2" xfId="2953" xr:uid="{00000000-0005-0000-0000-0000890B0000}"/>
    <cellStyle name="Normal 3 6 2 9" xfId="2954" xr:uid="{00000000-0005-0000-0000-00008A0B0000}"/>
    <cellStyle name="Normal 3 6 3" xfId="2955" xr:uid="{00000000-0005-0000-0000-00008B0B0000}"/>
    <cellStyle name="Normal 3 6 3 2" xfId="2956" xr:uid="{00000000-0005-0000-0000-00008C0B0000}"/>
    <cellStyle name="Normal 3 6 3 2 2" xfId="2957" xr:uid="{00000000-0005-0000-0000-00008D0B0000}"/>
    <cellStyle name="Normal 3 6 3 3" xfId="2958" xr:uid="{00000000-0005-0000-0000-00008E0B0000}"/>
    <cellStyle name="Normal 3 6 3 3 2" xfId="2959" xr:uid="{00000000-0005-0000-0000-00008F0B0000}"/>
    <cellStyle name="Normal 3 6 3 4" xfId="2960" xr:uid="{00000000-0005-0000-0000-0000900B0000}"/>
    <cellStyle name="Normal 3 6 3 4 2" xfId="2961" xr:uid="{00000000-0005-0000-0000-0000910B0000}"/>
    <cellStyle name="Normal 3 6 3 5" xfId="2962" xr:uid="{00000000-0005-0000-0000-0000920B0000}"/>
    <cellStyle name="Normal 3 6 3 5 2" xfId="2963" xr:uid="{00000000-0005-0000-0000-0000930B0000}"/>
    <cellStyle name="Normal 3 6 3 6" xfId="2964" xr:uid="{00000000-0005-0000-0000-0000940B0000}"/>
    <cellStyle name="Normal 3 6 3 6 2" xfId="2965" xr:uid="{00000000-0005-0000-0000-0000950B0000}"/>
    <cellStyle name="Normal 3 6 3 7" xfId="2966" xr:uid="{00000000-0005-0000-0000-0000960B0000}"/>
    <cellStyle name="Normal 3 6 3 7 2" xfId="2967" xr:uid="{00000000-0005-0000-0000-0000970B0000}"/>
    <cellStyle name="Normal 3 6 3 8" xfId="2968" xr:uid="{00000000-0005-0000-0000-0000980B0000}"/>
    <cellStyle name="Normal 3 6 3 8 2" xfId="2969" xr:uid="{00000000-0005-0000-0000-0000990B0000}"/>
    <cellStyle name="Normal 3 6 3 9" xfId="2970" xr:uid="{00000000-0005-0000-0000-00009A0B0000}"/>
    <cellStyle name="Normal 3 6 4" xfId="2971" xr:uid="{00000000-0005-0000-0000-00009B0B0000}"/>
    <cellStyle name="Normal 3 6 4 2" xfId="2972" xr:uid="{00000000-0005-0000-0000-00009C0B0000}"/>
    <cellStyle name="Normal 3 6 5" xfId="2973" xr:uid="{00000000-0005-0000-0000-00009D0B0000}"/>
    <cellStyle name="Normal 3 6 5 2" xfId="2974" xr:uid="{00000000-0005-0000-0000-00009E0B0000}"/>
    <cellStyle name="Normal 3 6 6" xfId="2975" xr:uid="{00000000-0005-0000-0000-00009F0B0000}"/>
    <cellStyle name="Normal 3 6 6 2" xfId="2976" xr:uid="{00000000-0005-0000-0000-0000A00B0000}"/>
    <cellStyle name="Normal 3 6 7" xfId="2977" xr:uid="{00000000-0005-0000-0000-0000A10B0000}"/>
    <cellStyle name="Normal 3 6 7 2" xfId="2978" xr:uid="{00000000-0005-0000-0000-0000A20B0000}"/>
    <cellStyle name="Normal 3 6 8" xfId="2979" xr:uid="{00000000-0005-0000-0000-0000A30B0000}"/>
    <cellStyle name="Normal 3 6 8 2" xfId="2980" xr:uid="{00000000-0005-0000-0000-0000A40B0000}"/>
    <cellStyle name="Normal 3 6 9" xfId="2981" xr:uid="{00000000-0005-0000-0000-0000A50B0000}"/>
    <cellStyle name="Normal 3 6 9 2" xfId="2982" xr:uid="{00000000-0005-0000-0000-0000A60B0000}"/>
    <cellStyle name="Normal 3 7" xfId="2983" xr:uid="{00000000-0005-0000-0000-0000A70B0000}"/>
    <cellStyle name="Normal 3 7 2" xfId="2984" xr:uid="{00000000-0005-0000-0000-0000A80B0000}"/>
    <cellStyle name="Normal 3 7 2 2" xfId="2985" xr:uid="{00000000-0005-0000-0000-0000A90B0000}"/>
    <cellStyle name="Normal 3 7 3" xfId="2986" xr:uid="{00000000-0005-0000-0000-0000AA0B0000}"/>
    <cellStyle name="Normal 3 7 3 2" xfId="2987" xr:uid="{00000000-0005-0000-0000-0000AB0B0000}"/>
    <cellStyle name="Normal 3 7 4" xfId="2988" xr:uid="{00000000-0005-0000-0000-0000AC0B0000}"/>
    <cellStyle name="Normal 3 7 4 2" xfId="2989" xr:uid="{00000000-0005-0000-0000-0000AD0B0000}"/>
    <cellStyle name="Normal 3 7 5" xfId="2990" xr:uid="{00000000-0005-0000-0000-0000AE0B0000}"/>
    <cellStyle name="Normal 3 7 5 2" xfId="2991" xr:uid="{00000000-0005-0000-0000-0000AF0B0000}"/>
    <cellStyle name="Normal 3 7 6" xfId="2992" xr:uid="{00000000-0005-0000-0000-0000B00B0000}"/>
    <cellStyle name="Normal 3 7 6 2" xfId="2993" xr:uid="{00000000-0005-0000-0000-0000B10B0000}"/>
    <cellStyle name="Normal 3 7 7" xfId="2994" xr:uid="{00000000-0005-0000-0000-0000B20B0000}"/>
    <cellStyle name="Normal 3 7 7 2" xfId="2995" xr:uid="{00000000-0005-0000-0000-0000B30B0000}"/>
    <cellStyle name="Normal 3 7 8" xfId="2996" xr:uid="{00000000-0005-0000-0000-0000B40B0000}"/>
    <cellStyle name="Normal 3 7 8 2" xfId="2997" xr:uid="{00000000-0005-0000-0000-0000B50B0000}"/>
    <cellStyle name="Normal 3 7 9" xfId="2998" xr:uid="{00000000-0005-0000-0000-0000B60B0000}"/>
    <cellStyle name="Normal 3 8" xfId="2999" xr:uid="{00000000-0005-0000-0000-0000B70B0000}"/>
    <cellStyle name="Normal 3 8 2" xfId="3000" xr:uid="{00000000-0005-0000-0000-0000B80B0000}"/>
    <cellStyle name="Normal 3 8 2 2" xfId="3001" xr:uid="{00000000-0005-0000-0000-0000B90B0000}"/>
    <cellStyle name="Normal 3 8 3" xfId="3002" xr:uid="{00000000-0005-0000-0000-0000BA0B0000}"/>
    <cellStyle name="Normal 3 8 3 2" xfId="3003" xr:uid="{00000000-0005-0000-0000-0000BB0B0000}"/>
    <cellStyle name="Normal 3 8 4" xfId="3004" xr:uid="{00000000-0005-0000-0000-0000BC0B0000}"/>
    <cellStyle name="Normal 3 8 4 2" xfId="3005" xr:uid="{00000000-0005-0000-0000-0000BD0B0000}"/>
    <cellStyle name="Normal 3 8 5" xfId="3006" xr:uid="{00000000-0005-0000-0000-0000BE0B0000}"/>
    <cellStyle name="Normal 3 8 5 2" xfId="3007" xr:uid="{00000000-0005-0000-0000-0000BF0B0000}"/>
    <cellStyle name="Normal 3 8 6" xfId="3008" xr:uid="{00000000-0005-0000-0000-0000C00B0000}"/>
    <cellStyle name="Normal 3 8 6 2" xfId="3009" xr:uid="{00000000-0005-0000-0000-0000C10B0000}"/>
    <cellStyle name="Normal 3 8 7" xfId="3010" xr:uid="{00000000-0005-0000-0000-0000C20B0000}"/>
    <cellStyle name="Normal 3 8 7 2" xfId="3011" xr:uid="{00000000-0005-0000-0000-0000C30B0000}"/>
    <cellStyle name="Normal 3 8 8" xfId="3012" xr:uid="{00000000-0005-0000-0000-0000C40B0000}"/>
    <cellStyle name="Normal 3 8 8 2" xfId="3013" xr:uid="{00000000-0005-0000-0000-0000C50B0000}"/>
    <cellStyle name="Normal 3 8 9" xfId="3014" xr:uid="{00000000-0005-0000-0000-0000C60B0000}"/>
    <cellStyle name="Normal 3 9" xfId="3015" xr:uid="{00000000-0005-0000-0000-0000C70B0000}"/>
    <cellStyle name="Normal 3 9 2" xfId="3016" xr:uid="{00000000-0005-0000-0000-0000C80B0000}"/>
    <cellStyle name="Normal 3 9 2 2" xfId="3017" xr:uid="{00000000-0005-0000-0000-0000C90B0000}"/>
    <cellStyle name="Normal 3 9 3" xfId="3018" xr:uid="{00000000-0005-0000-0000-0000CA0B0000}"/>
    <cellStyle name="Normal 3 9 3 2" xfId="3019" xr:uid="{00000000-0005-0000-0000-0000CB0B0000}"/>
    <cellStyle name="Normal 3 9 4" xfId="3020" xr:uid="{00000000-0005-0000-0000-0000CC0B0000}"/>
    <cellStyle name="Normal 3 9 4 2" xfId="3021" xr:uid="{00000000-0005-0000-0000-0000CD0B0000}"/>
    <cellStyle name="Normal 3 9 5" xfId="3022" xr:uid="{00000000-0005-0000-0000-0000CE0B0000}"/>
    <cellStyle name="Normal 3 9 5 2" xfId="3023" xr:uid="{00000000-0005-0000-0000-0000CF0B0000}"/>
    <cellStyle name="Normal 3 9 6" xfId="3024" xr:uid="{00000000-0005-0000-0000-0000D00B0000}"/>
    <cellStyle name="Normal 3 9 6 2" xfId="3025" xr:uid="{00000000-0005-0000-0000-0000D10B0000}"/>
    <cellStyle name="Normal 3 9 7" xfId="3026" xr:uid="{00000000-0005-0000-0000-0000D20B0000}"/>
    <cellStyle name="Normal 3 9 7 2" xfId="3027" xr:uid="{00000000-0005-0000-0000-0000D30B0000}"/>
    <cellStyle name="Normal 3 9 8" xfId="3028" xr:uid="{00000000-0005-0000-0000-0000D40B0000}"/>
    <cellStyle name="Normal 3 9 8 2" xfId="3029" xr:uid="{00000000-0005-0000-0000-0000D50B0000}"/>
    <cellStyle name="Normal 3 9 9" xfId="3030" xr:uid="{00000000-0005-0000-0000-0000D60B0000}"/>
    <cellStyle name="Normal 4" xfId="3031" xr:uid="{00000000-0005-0000-0000-0000D70B0000}"/>
    <cellStyle name="Normal 4 10" xfId="3032" xr:uid="{00000000-0005-0000-0000-0000D80B0000}"/>
    <cellStyle name="Normal 4 10 2" xfId="3033" xr:uid="{00000000-0005-0000-0000-0000D90B0000}"/>
    <cellStyle name="Normal 4 11" xfId="3034" xr:uid="{00000000-0005-0000-0000-0000DA0B0000}"/>
    <cellStyle name="Normal 4 11 2" xfId="3035" xr:uid="{00000000-0005-0000-0000-0000DB0B0000}"/>
    <cellStyle name="Normal 4 12" xfId="3036" xr:uid="{00000000-0005-0000-0000-0000DC0B0000}"/>
    <cellStyle name="Normal 4 12 2" xfId="3037" xr:uid="{00000000-0005-0000-0000-0000DD0B0000}"/>
    <cellStyle name="Normal 4 2" xfId="3038" xr:uid="{00000000-0005-0000-0000-0000DE0B0000}"/>
    <cellStyle name="Normal 4 2 10" xfId="3039" xr:uid="{00000000-0005-0000-0000-0000DF0B0000}"/>
    <cellStyle name="Normal 4 2 10 2" xfId="3040" xr:uid="{00000000-0005-0000-0000-0000E00B0000}"/>
    <cellStyle name="Normal 4 2 11" xfId="3041" xr:uid="{00000000-0005-0000-0000-0000E10B0000}"/>
    <cellStyle name="Normal 4 2 11 2" xfId="3042" xr:uid="{00000000-0005-0000-0000-0000E20B0000}"/>
    <cellStyle name="Normal 4 2 12" xfId="3043" xr:uid="{00000000-0005-0000-0000-0000E30B0000}"/>
    <cellStyle name="Normal 4 2 12 2" xfId="3044" xr:uid="{00000000-0005-0000-0000-0000E40B0000}"/>
    <cellStyle name="Normal 4 2 13" xfId="3045" xr:uid="{00000000-0005-0000-0000-0000E50B0000}"/>
    <cellStyle name="Normal 4 2 13 2" xfId="3046" xr:uid="{00000000-0005-0000-0000-0000E60B0000}"/>
    <cellStyle name="Normal 4 2 14" xfId="3047" xr:uid="{00000000-0005-0000-0000-0000E70B0000}"/>
    <cellStyle name="Normal 4 2 14 2" xfId="3048" xr:uid="{00000000-0005-0000-0000-0000E80B0000}"/>
    <cellStyle name="Normal 4 2 15" xfId="3049" xr:uid="{00000000-0005-0000-0000-0000E90B0000}"/>
    <cellStyle name="Normal 4 2 15 2" xfId="3050" xr:uid="{00000000-0005-0000-0000-0000EA0B0000}"/>
    <cellStyle name="Normal 4 2 16" xfId="3051" xr:uid="{00000000-0005-0000-0000-0000EB0B0000}"/>
    <cellStyle name="Normal 4 2 16 2" xfId="3052" xr:uid="{00000000-0005-0000-0000-0000EC0B0000}"/>
    <cellStyle name="Normal 4 2 17" xfId="3053" xr:uid="{00000000-0005-0000-0000-0000ED0B0000}"/>
    <cellStyle name="Normal 4 2 17 2" xfId="3054" xr:uid="{00000000-0005-0000-0000-0000EE0B0000}"/>
    <cellStyle name="Normal 4 2 18" xfId="3055" xr:uid="{00000000-0005-0000-0000-0000EF0B0000}"/>
    <cellStyle name="Normal 4 2 2" xfId="3056" xr:uid="{00000000-0005-0000-0000-0000F00B0000}"/>
    <cellStyle name="Normal 4 2 2 2" xfId="3057" xr:uid="{00000000-0005-0000-0000-0000F10B0000}"/>
    <cellStyle name="Normal 4 2 2 2 2" xfId="3058" xr:uid="{00000000-0005-0000-0000-0000F20B0000}"/>
    <cellStyle name="Normal 4 2 2 3" xfId="3059" xr:uid="{00000000-0005-0000-0000-0000F30B0000}"/>
    <cellStyle name="Normal 4 2 2 3 2" xfId="3060" xr:uid="{00000000-0005-0000-0000-0000F40B0000}"/>
    <cellStyle name="Normal 4 2 2 4" xfId="3061" xr:uid="{00000000-0005-0000-0000-0000F50B0000}"/>
    <cellStyle name="Normal 4 2 2 4 2" xfId="3062" xr:uid="{00000000-0005-0000-0000-0000F60B0000}"/>
    <cellStyle name="Normal 4 2 2 5" xfId="3063" xr:uid="{00000000-0005-0000-0000-0000F70B0000}"/>
    <cellStyle name="Normal 4 2 2 5 2" xfId="3064" xr:uid="{00000000-0005-0000-0000-0000F80B0000}"/>
    <cellStyle name="Normal 4 2 2 6" xfId="3065" xr:uid="{00000000-0005-0000-0000-0000F90B0000}"/>
    <cellStyle name="Normal 4 2 2 6 2" xfId="3066" xr:uid="{00000000-0005-0000-0000-0000FA0B0000}"/>
    <cellStyle name="Normal 4 2 2 7" xfId="3067" xr:uid="{00000000-0005-0000-0000-0000FB0B0000}"/>
    <cellStyle name="Normal 4 2 2 7 2" xfId="3068" xr:uid="{00000000-0005-0000-0000-0000FC0B0000}"/>
    <cellStyle name="Normal 4 2 2 8" xfId="3069" xr:uid="{00000000-0005-0000-0000-0000FD0B0000}"/>
    <cellStyle name="Normal 4 2 2 8 2" xfId="3070" xr:uid="{00000000-0005-0000-0000-0000FE0B0000}"/>
    <cellStyle name="Normal 4 2 2 9" xfId="3071" xr:uid="{00000000-0005-0000-0000-0000FF0B0000}"/>
    <cellStyle name="Normal 4 2 3" xfId="3072" xr:uid="{00000000-0005-0000-0000-0000000C0000}"/>
    <cellStyle name="Normal 4 2 3 2" xfId="3073" xr:uid="{00000000-0005-0000-0000-0000010C0000}"/>
    <cellStyle name="Normal 4 2 3 2 2" xfId="3074" xr:uid="{00000000-0005-0000-0000-0000020C0000}"/>
    <cellStyle name="Normal 4 2 3 3" xfId="3075" xr:uid="{00000000-0005-0000-0000-0000030C0000}"/>
    <cellStyle name="Normal 4 2 3 3 2" xfId="3076" xr:uid="{00000000-0005-0000-0000-0000040C0000}"/>
    <cellStyle name="Normal 4 2 3 4" xfId="3077" xr:uid="{00000000-0005-0000-0000-0000050C0000}"/>
    <cellStyle name="Normal 4 2 3 4 2" xfId="3078" xr:uid="{00000000-0005-0000-0000-0000060C0000}"/>
    <cellStyle name="Normal 4 2 3 5" xfId="3079" xr:uid="{00000000-0005-0000-0000-0000070C0000}"/>
    <cellStyle name="Normal 4 2 3 5 2" xfId="3080" xr:uid="{00000000-0005-0000-0000-0000080C0000}"/>
    <cellStyle name="Normal 4 2 3 6" xfId="3081" xr:uid="{00000000-0005-0000-0000-0000090C0000}"/>
    <cellStyle name="Normal 4 2 3 6 2" xfId="3082" xr:uid="{00000000-0005-0000-0000-00000A0C0000}"/>
    <cellStyle name="Normal 4 2 3 7" xfId="3083" xr:uid="{00000000-0005-0000-0000-00000B0C0000}"/>
    <cellStyle name="Normal 4 2 3 7 2" xfId="3084" xr:uid="{00000000-0005-0000-0000-00000C0C0000}"/>
    <cellStyle name="Normal 4 2 3 8" xfId="3085" xr:uid="{00000000-0005-0000-0000-00000D0C0000}"/>
    <cellStyle name="Normal 4 2 3 8 2" xfId="3086" xr:uid="{00000000-0005-0000-0000-00000E0C0000}"/>
    <cellStyle name="Normal 4 2 3 9" xfId="3087" xr:uid="{00000000-0005-0000-0000-00000F0C0000}"/>
    <cellStyle name="Normal 4 2 4" xfId="3088" xr:uid="{00000000-0005-0000-0000-0000100C0000}"/>
    <cellStyle name="Normal 4 2 4 2" xfId="3089" xr:uid="{00000000-0005-0000-0000-0000110C0000}"/>
    <cellStyle name="Normal 4 2 4 2 2" xfId="3090" xr:uid="{00000000-0005-0000-0000-0000120C0000}"/>
    <cellStyle name="Normal 4 2 4 3" xfId="3091" xr:uid="{00000000-0005-0000-0000-0000130C0000}"/>
    <cellStyle name="Normal 4 2 4 3 2" xfId="3092" xr:uid="{00000000-0005-0000-0000-0000140C0000}"/>
    <cellStyle name="Normal 4 2 4 4" xfId="3093" xr:uid="{00000000-0005-0000-0000-0000150C0000}"/>
    <cellStyle name="Normal 4 2 4 4 2" xfId="3094" xr:uid="{00000000-0005-0000-0000-0000160C0000}"/>
    <cellStyle name="Normal 4 2 4 5" xfId="3095" xr:uid="{00000000-0005-0000-0000-0000170C0000}"/>
    <cellStyle name="Normal 4 2 4 5 2" xfId="3096" xr:uid="{00000000-0005-0000-0000-0000180C0000}"/>
    <cellStyle name="Normal 4 2 4 6" xfId="3097" xr:uid="{00000000-0005-0000-0000-0000190C0000}"/>
    <cellStyle name="Normal 4 2 4 6 2" xfId="3098" xr:uid="{00000000-0005-0000-0000-00001A0C0000}"/>
    <cellStyle name="Normal 4 2 4 7" xfId="3099" xr:uid="{00000000-0005-0000-0000-00001B0C0000}"/>
    <cellStyle name="Normal 4 2 4 7 2" xfId="3100" xr:uid="{00000000-0005-0000-0000-00001C0C0000}"/>
    <cellStyle name="Normal 4 2 4 8" xfId="3101" xr:uid="{00000000-0005-0000-0000-00001D0C0000}"/>
    <cellStyle name="Normal 4 2 4 8 2" xfId="3102" xr:uid="{00000000-0005-0000-0000-00001E0C0000}"/>
    <cellStyle name="Normal 4 2 4 9" xfId="3103" xr:uid="{00000000-0005-0000-0000-00001F0C0000}"/>
    <cellStyle name="Normal 4 2 5" xfId="3104" xr:uid="{00000000-0005-0000-0000-0000200C0000}"/>
    <cellStyle name="Normal 4 2 5 2" xfId="3105" xr:uid="{00000000-0005-0000-0000-0000210C0000}"/>
    <cellStyle name="Normal 4 2 5 2 2" xfId="3106" xr:uid="{00000000-0005-0000-0000-0000220C0000}"/>
    <cellStyle name="Normal 4 2 5 3" xfId="3107" xr:uid="{00000000-0005-0000-0000-0000230C0000}"/>
    <cellStyle name="Normal 4 2 5 3 2" xfId="3108" xr:uid="{00000000-0005-0000-0000-0000240C0000}"/>
    <cellStyle name="Normal 4 2 5 4" xfId="3109" xr:uid="{00000000-0005-0000-0000-0000250C0000}"/>
    <cellStyle name="Normal 4 2 5 4 2" xfId="3110" xr:uid="{00000000-0005-0000-0000-0000260C0000}"/>
    <cellStyle name="Normal 4 2 5 5" xfId="3111" xr:uid="{00000000-0005-0000-0000-0000270C0000}"/>
    <cellStyle name="Normal 4 2 5 5 2" xfId="3112" xr:uid="{00000000-0005-0000-0000-0000280C0000}"/>
    <cellStyle name="Normal 4 2 5 6" xfId="3113" xr:uid="{00000000-0005-0000-0000-0000290C0000}"/>
    <cellStyle name="Normal 4 2 5 6 2" xfId="3114" xr:uid="{00000000-0005-0000-0000-00002A0C0000}"/>
    <cellStyle name="Normal 4 2 5 7" xfId="3115" xr:uid="{00000000-0005-0000-0000-00002B0C0000}"/>
    <cellStyle name="Normal 4 2 5 7 2" xfId="3116" xr:uid="{00000000-0005-0000-0000-00002C0C0000}"/>
    <cellStyle name="Normal 4 2 5 8" xfId="3117" xr:uid="{00000000-0005-0000-0000-00002D0C0000}"/>
    <cellStyle name="Normal 4 2 5 8 2" xfId="3118" xr:uid="{00000000-0005-0000-0000-00002E0C0000}"/>
    <cellStyle name="Normal 4 2 5 9" xfId="3119" xr:uid="{00000000-0005-0000-0000-00002F0C0000}"/>
    <cellStyle name="Normal 4 2 6" xfId="3120" xr:uid="{00000000-0005-0000-0000-0000300C0000}"/>
    <cellStyle name="Normal 4 2 6 2" xfId="3121" xr:uid="{00000000-0005-0000-0000-0000310C0000}"/>
    <cellStyle name="Normal 4 2 6 2 2" xfId="3122" xr:uid="{00000000-0005-0000-0000-0000320C0000}"/>
    <cellStyle name="Normal 4 2 6 3" xfId="3123" xr:uid="{00000000-0005-0000-0000-0000330C0000}"/>
    <cellStyle name="Normal 4 2 6 3 2" xfId="3124" xr:uid="{00000000-0005-0000-0000-0000340C0000}"/>
    <cellStyle name="Normal 4 2 6 4" xfId="3125" xr:uid="{00000000-0005-0000-0000-0000350C0000}"/>
    <cellStyle name="Normal 4 2 6 4 2" xfId="3126" xr:uid="{00000000-0005-0000-0000-0000360C0000}"/>
    <cellStyle name="Normal 4 2 6 5" xfId="3127" xr:uid="{00000000-0005-0000-0000-0000370C0000}"/>
    <cellStyle name="Normal 4 2 6 5 2" xfId="3128" xr:uid="{00000000-0005-0000-0000-0000380C0000}"/>
    <cellStyle name="Normal 4 2 6 6" xfId="3129" xr:uid="{00000000-0005-0000-0000-0000390C0000}"/>
    <cellStyle name="Normal 4 2 6 6 2" xfId="3130" xr:uid="{00000000-0005-0000-0000-00003A0C0000}"/>
    <cellStyle name="Normal 4 2 6 7" xfId="3131" xr:uid="{00000000-0005-0000-0000-00003B0C0000}"/>
    <cellStyle name="Normal 4 2 6 7 2" xfId="3132" xr:uid="{00000000-0005-0000-0000-00003C0C0000}"/>
    <cellStyle name="Normal 4 2 6 8" xfId="3133" xr:uid="{00000000-0005-0000-0000-00003D0C0000}"/>
    <cellStyle name="Normal 4 2 6 8 2" xfId="3134" xr:uid="{00000000-0005-0000-0000-00003E0C0000}"/>
    <cellStyle name="Normal 4 2 6 9" xfId="3135" xr:uid="{00000000-0005-0000-0000-00003F0C0000}"/>
    <cellStyle name="Normal 4 2 7" xfId="3136" xr:uid="{00000000-0005-0000-0000-0000400C0000}"/>
    <cellStyle name="Normal 4 2 7 2" xfId="3137" xr:uid="{00000000-0005-0000-0000-0000410C0000}"/>
    <cellStyle name="Normal 4 2 8" xfId="3138" xr:uid="{00000000-0005-0000-0000-0000420C0000}"/>
    <cellStyle name="Normal 4 2 8 2" xfId="3139" xr:uid="{00000000-0005-0000-0000-0000430C0000}"/>
    <cellStyle name="Normal 4 2 9" xfId="3140" xr:uid="{00000000-0005-0000-0000-0000440C0000}"/>
    <cellStyle name="Normal 4 2 9 2" xfId="3141" xr:uid="{00000000-0005-0000-0000-0000450C0000}"/>
    <cellStyle name="Normal 4 3" xfId="3142" xr:uid="{00000000-0005-0000-0000-0000460C0000}"/>
    <cellStyle name="Normal 4 3 10" xfId="3143" xr:uid="{00000000-0005-0000-0000-0000470C0000}"/>
    <cellStyle name="Normal 4 3 10 2" xfId="3144" xr:uid="{00000000-0005-0000-0000-0000480C0000}"/>
    <cellStyle name="Normal 4 3 11" xfId="3145" xr:uid="{00000000-0005-0000-0000-0000490C0000}"/>
    <cellStyle name="Normal 4 3 11 2" xfId="3146" xr:uid="{00000000-0005-0000-0000-00004A0C0000}"/>
    <cellStyle name="Normal 4 3 12" xfId="3147" xr:uid="{00000000-0005-0000-0000-00004B0C0000}"/>
    <cellStyle name="Normal 4 3 12 2" xfId="3148" xr:uid="{00000000-0005-0000-0000-00004C0C0000}"/>
    <cellStyle name="Normal 4 3 13" xfId="3149" xr:uid="{00000000-0005-0000-0000-00004D0C0000}"/>
    <cellStyle name="Normal 4 3 13 2" xfId="3150" xr:uid="{00000000-0005-0000-0000-00004E0C0000}"/>
    <cellStyle name="Normal 4 3 14" xfId="3151" xr:uid="{00000000-0005-0000-0000-00004F0C0000}"/>
    <cellStyle name="Normal 4 3 14 2" xfId="3152" xr:uid="{00000000-0005-0000-0000-0000500C0000}"/>
    <cellStyle name="Normal 4 3 15" xfId="3153" xr:uid="{00000000-0005-0000-0000-0000510C0000}"/>
    <cellStyle name="Normal 4 3 15 2" xfId="3154" xr:uid="{00000000-0005-0000-0000-0000520C0000}"/>
    <cellStyle name="Normal 4 3 16" xfId="3155" xr:uid="{00000000-0005-0000-0000-0000530C0000}"/>
    <cellStyle name="Normal 4 3 16 2" xfId="3156" xr:uid="{00000000-0005-0000-0000-0000540C0000}"/>
    <cellStyle name="Normal 4 3 17" xfId="3157" xr:uid="{00000000-0005-0000-0000-0000550C0000}"/>
    <cellStyle name="Normal 4 3 17 2" xfId="3158" xr:uid="{00000000-0005-0000-0000-0000560C0000}"/>
    <cellStyle name="Normal 4 3 18" xfId="3159" xr:uid="{00000000-0005-0000-0000-0000570C0000}"/>
    <cellStyle name="Normal 4 3 2" xfId="3160" xr:uid="{00000000-0005-0000-0000-0000580C0000}"/>
    <cellStyle name="Normal 4 3 2 2" xfId="3161" xr:uid="{00000000-0005-0000-0000-0000590C0000}"/>
    <cellStyle name="Normal 4 3 2 2 2" xfId="3162" xr:uid="{00000000-0005-0000-0000-00005A0C0000}"/>
    <cellStyle name="Normal 4 3 2 3" xfId="3163" xr:uid="{00000000-0005-0000-0000-00005B0C0000}"/>
    <cellStyle name="Normal 4 3 2 3 2" xfId="3164" xr:uid="{00000000-0005-0000-0000-00005C0C0000}"/>
    <cellStyle name="Normal 4 3 2 4" xfId="3165" xr:uid="{00000000-0005-0000-0000-00005D0C0000}"/>
    <cellStyle name="Normal 4 3 2 4 2" xfId="3166" xr:uid="{00000000-0005-0000-0000-00005E0C0000}"/>
    <cellStyle name="Normal 4 3 2 5" xfId="3167" xr:uid="{00000000-0005-0000-0000-00005F0C0000}"/>
    <cellStyle name="Normal 4 3 2 5 2" xfId="3168" xr:uid="{00000000-0005-0000-0000-0000600C0000}"/>
    <cellStyle name="Normal 4 3 2 6" xfId="3169" xr:uid="{00000000-0005-0000-0000-0000610C0000}"/>
    <cellStyle name="Normal 4 3 2 6 2" xfId="3170" xr:uid="{00000000-0005-0000-0000-0000620C0000}"/>
    <cellStyle name="Normal 4 3 2 7" xfId="3171" xr:uid="{00000000-0005-0000-0000-0000630C0000}"/>
    <cellStyle name="Normal 4 3 2 7 2" xfId="3172" xr:uid="{00000000-0005-0000-0000-0000640C0000}"/>
    <cellStyle name="Normal 4 3 2 8" xfId="3173" xr:uid="{00000000-0005-0000-0000-0000650C0000}"/>
    <cellStyle name="Normal 4 3 2 8 2" xfId="3174" xr:uid="{00000000-0005-0000-0000-0000660C0000}"/>
    <cellStyle name="Normal 4 3 2 9" xfId="3175" xr:uid="{00000000-0005-0000-0000-0000670C0000}"/>
    <cellStyle name="Normal 4 3 3" xfId="3176" xr:uid="{00000000-0005-0000-0000-0000680C0000}"/>
    <cellStyle name="Normal 4 3 3 2" xfId="3177" xr:uid="{00000000-0005-0000-0000-0000690C0000}"/>
    <cellStyle name="Normal 4 3 3 2 2" xfId="3178" xr:uid="{00000000-0005-0000-0000-00006A0C0000}"/>
    <cellStyle name="Normal 4 3 3 3" xfId="3179" xr:uid="{00000000-0005-0000-0000-00006B0C0000}"/>
    <cellStyle name="Normal 4 3 3 3 2" xfId="3180" xr:uid="{00000000-0005-0000-0000-00006C0C0000}"/>
    <cellStyle name="Normal 4 3 3 4" xfId="3181" xr:uid="{00000000-0005-0000-0000-00006D0C0000}"/>
    <cellStyle name="Normal 4 3 3 4 2" xfId="3182" xr:uid="{00000000-0005-0000-0000-00006E0C0000}"/>
    <cellStyle name="Normal 4 3 3 5" xfId="3183" xr:uid="{00000000-0005-0000-0000-00006F0C0000}"/>
    <cellStyle name="Normal 4 3 3 5 2" xfId="3184" xr:uid="{00000000-0005-0000-0000-0000700C0000}"/>
    <cellStyle name="Normal 4 3 3 6" xfId="3185" xr:uid="{00000000-0005-0000-0000-0000710C0000}"/>
    <cellStyle name="Normal 4 3 3 6 2" xfId="3186" xr:uid="{00000000-0005-0000-0000-0000720C0000}"/>
    <cellStyle name="Normal 4 3 3 7" xfId="3187" xr:uid="{00000000-0005-0000-0000-0000730C0000}"/>
    <cellStyle name="Normal 4 3 3 7 2" xfId="3188" xr:uid="{00000000-0005-0000-0000-0000740C0000}"/>
    <cellStyle name="Normal 4 3 3 8" xfId="3189" xr:uid="{00000000-0005-0000-0000-0000750C0000}"/>
    <cellStyle name="Normal 4 3 3 8 2" xfId="3190" xr:uid="{00000000-0005-0000-0000-0000760C0000}"/>
    <cellStyle name="Normal 4 3 3 9" xfId="3191" xr:uid="{00000000-0005-0000-0000-0000770C0000}"/>
    <cellStyle name="Normal 4 3 4" xfId="3192" xr:uid="{00000000-0005-0000-0000-0000780C0000}"/>
    <cellStyle name="Normal 4 3 4 2" xfId="3193" xr:uid="{00000000-0005-0000-0000-0000790C0000}"/>
    <cellStyle name="Normal 4 3 4 2 2" xfId="3194" xr:uid="{00000000-0005-0000-0000-00007A0C0000}"/>
    <cellStyle name="Normal 4 3 4 3" xfId="3195" xr:uid="{00000000-0005-0000-0000-00007B0C0000}"/>
    <cellStyle name="Normal 4 3 4 3 2" xfId="3196" xr:uid="{00000000-0005-0000-0000-00007C0C0000}"/>
    <cellStyle name="Normal 4 3 4 4" xfId="3197" xr:uid="{00000000-0005-0000-0000-00007D0C0000}"/>
    <cellStyle name="Normal 4 3 4 4 2" xfId="3198" xr:uid="{00000000-0005-0000-0000-00007E0C0000}"/>
    <cellStyle name="Normal 4 3 4 5" xfId="3199" xr:uid="{00000000-0005-0000-0000-00007F0C0000}"/>
    <cellStyle name="Normal 4 3 4 5 2" xfId="3200" xr:uid="{00000000-0005-0000-0000-0000800C0000}"/>
    <cellStyle name="Normal 4 3 4 6" xfId="3201" xr:uid="{00000000-0005-0000-0000-0000810C0000}"/>
    <cellStyle name="Normal 4 3 4 6 2" xfId="3202" xr:uid="{00000000-0005-0000-0000-0000820C0000}"/>
    <cellStyle name="Normal 4 3 4 7" xfId="3203" xr:uid="{00000000-0005-0000-0000-0000830C0000}"/>
    <cellStyle name="Normal 4 3 4 7 2" xfId="3204" xr:uid="{00000000-0005-0000-0000-0000840C0000}"/>
    <cellStyle name="Normal 4 3 4 8" xfId="3205" xr:uid="{00000000-0005-0000-0000-0000850C0000}"/>
    <cellStyle name="Normal 4 3 4 8 2" xfId="3206" xr:uid="{00000000-0005-0000-0000-0000860C0000}"/>
    <cellStyle name="Normal 4 3 4 9" xfId="3207" xr:uid="{00000000-0005-0000-0000-0000870C0000}"/>
    <cellStyle name="Normal 4 3 5" xfId="3208" xr:uid="{00000000-0005-0000-0000-0000880C0000}"/>
    <cellStyle name="Normal 4 3 5 2" xfId="3209" xr:uid="{00000000-0005-0000-0000-0000890C0000}"/>
    <cellStyle name="Normal 4 3 5 2 2" xfId="3210" xr:uid="{00000000-0005-0000-0000-00008A0C0000}"/>
    <cellStyle name="Normal 4 3 5 3" xfId="3211" xr:uid="{00000000-0005-0000-0000-00008B0C0000}"/>
    <cellStyle name="Normal 4 3 5 3 2" xfId="3212" xr:uid="{00000000-0005-0000-0000-00008C0C0000}"/>
    <cellStyle name="Normal 4 3 5 4" xfId="3213" xr:uid="{00000000-0005-0000-0000-00008D0C0000}"/>
    <cellStyle name="Normal 4 3 5 4 2" xfId="3214" xr:uid="{00000000-0005-0000-0000-00008E0C0000}"/>
    <cellStyle name="Normal 4 3 5 5" xfId="3215" xr:uid="{00000000-0005-0000-0000-00008F0C0000}"/>
    <cellStyle name="Normal 4 3 5 5 2" xfId="3216" xr:uid="{00000000-0005-0000-0000-0000900C0000}"/>
    <cellStyle name="Normal 4 3 5 6" xfId="3217" xr:uid="{00000000-0005-0000-0000-0000910C0000}"/>
    <cellStyle name="Normal 4 3 5 6 2" xfId="3218" xr:uid="{00000000-0005-0000-0000-0000920C0000}"/>
    <cellStyle name="Normal 4 3 5 7" xfId="3219" xr:uid="{00000000-0005-0000-0000-0000930C0000}"/>
    <cellStyle name="Normal 4 3 5 7 2" xfId="3220" xr:uid="{00000000-0005-0000-0000-0000940C0000}"/>
    <cellStyle name="Normal 4 3 5 8" xfId="3221" xr:uid="{00000000-0005-0000-0000-0000950C0000}"/>
    <cellStyle name="Normal 4 3 5 8 2" xfId="3222" xr:uid="{00000000-0005-0000-0000-0000960C0000}"/>
    <cellStyle name="Normal 4 3 5 9" xfId="3223" xr:uid="{00000000-0005-0000-0000-0000970C0000}"/>
    <cellStyle name="Normal 4 3 6" xfId="3224" xr:uid="{00000000-0005-0000-0000-0000980C0000}"/>
    <cellStyle name="Normal 4 3 6 2" xfId="3225" xr:uid="{00000000-0005-0000-0000-0000990C0000}"/>
    <cellStyle name="Normal 4 3 6 2 2" xfId="3226" xr:uid="{00000000-0005-0000-0000-00009A0C0000}"/>
    <cellStyle name="Normal 4 3 6 3" xfId="3227" xr:uid="{00000000-0005-0000-0000-00009B0C0000}"/>
    <cellStyle name="Normal 4 3 6 3 2" xfId="3228" xr:uid="{00000000-0005-0000-0000-00009C0C0000}"/>
    <cellStyle name="Normal 4 3 6 4" xfId="3229" xr:uid="{00000000-0005-0000-0000-00009D0C0000}"/>
    <cellStyle name="Normal 4 3 6 4 2" xfId="3230" xr:uid="{00000000-0005-0000-0000-00009E0C0000}"/>
    <cellStyle name="Normal 4 3 6 5" xfId="3231" xr:uid="{00000000-0005-0000-0000-00009F0C0000}"/>
    <cellStyle name="Normal 4 3 6 5 2" xfId="3232" xr:uid="{00000000-0005-0000-0000-0000A00C0000}"/>
    <cellStyle name="Normal 4 3 6 6" xfId="3233" xr:uid="{00000000-0005-0000-0000-0000A10C0000}"/>
    <cellStyle name="Normal 4 3 6 6 2" xfId="3234" xr:uid="{00000000-0005-0000-0000-0000A20C0000}"/>
    <cellStyle name="Normal 4 3 6 7" xfId="3235" xr:uid="{00000000-0005-0000-0000-0000A30C0000}"/>
    <cellStyle name="Normal 4 3 6 7 2" xfId="3236" xr:uid="{00000000-0005-0000-0000-0000A40C0000}"/>
    <cellStyle name="Normal 4 3 6 8" xfId="3237" xr:uid="{00000000-0005-0000-0000-0000A50C0000}"/>
    <cellStyle name="Normal 4 3 6 8 2" xfId="3238" xr:uid="{00000000-0005-0000-0000-0000A60C0000}"/>
    <cellStyle name="Normal 4 3 6 9" xfId="3239" xr:uid="{00000000-0005-0000-0000-0000A70C0000}"/>
    <cellStyle name="Normal 4 3 7" xfId="3240" xr:uid="{00000000-0005-0000-0000-0000A80C0000}"/>
    <cellStyle name="Normal 4 3 7 2" xfId="3241" xr:uid="{00000000-0005-0000-0000-0000A90C0000}"/>
    <cellStyle name="Normal 4 3 8" xfId="3242" xr:uid="{00000000-0005-0000-0000-0000AA0C0000}"/>
    <cellStyle name="Normal 4 3 8 2" xfId="3243" xr:uid="{00000000-0005-0000-0000-0000AB0C0000}"/>
    <cellStyle name="Normal 4 3 9" xfId="3244" xr:uid="{00000000-0005-0000-0000-0000AC0C0000}"/>
    <cellStyle name="Normal 4 3 9 2" xfId="3245" xr:uid="{00000000-0005-0000-0000-0000AD0C0000}"/>
    <cellStyle name="Normal 4 4" xfId="3246" xr:uid="{00000000-0005-0000-0000-0000AE0C0000}"/>
    <cellStyle name="Normal 4 4 2" xfId="3247" xr:uid="{00000000-0005-0000-0000-0000AF0C0000}"/>
    <cellStyle name="Normal 4 4 2 2" xfId="3248" xr:uid="{00000000-0005-0000-0000-0000B00C0000}"/>
    <cellStyle name="Normal 4 4 3" xfId="3249" xr:uid="{00000000-0005-0000-0000-0000B10C0000}"/>
    <cellStyle name="Normal 4 4 3 2" xfId="3250" xr:uid="{00000000-0005-0000-0000-0000B20C0000}"/>
    <cellStyle name="Normal 4 4 4" xfId="3251" xr:uid="{00000000-0005-0000-0000-0000B30C0000}"/>
    <cellStyle name="Normal 4 4 4 2" xfId="3252" xr:uid="{00000000-0005-0000-0000-0000B40C0000}"/>
    <cellStyle name="Normal 4 4 5" xfId="3253" xr:uid="{00000000-0005-0000-0000-0000B50C0000}"/>
    <cellStyle name="Normal 4 4 5 2" xfId="3254" xr:uid="{00000000-0005-0000-0000-0000B60C0000}"/>
    <cellStyle name="Normal 4 4 6" xfId="3255" xr:uid="{00000000-0005-0000-0000-0000B70C0000}"/>
    <cellStyle name="Normal 4 4 6 2" xfId="3256" xr:uid="{00000000-0005-0000-0000-0000B80C0000}"/>
    <cellStyle name="Normal 4 4 7" xfId="3257" xr:uid="{00000000-0005-0000-0000-0000B90C0000}"/>
    <cellStyle name="Normal 4 4 7 2" xfId="3258" xr:uid="{00000000-0005-0000-0000-0000BA0C0000}"/>
    <cellStyle name="Normal 4 4 8" xfId="3259" xr:uid="{00000000-0005-0000-0000-0000BB0C0000}"/>
    <cellStyle name="Normal 4 4 8 2" xfId="3260" xr:uid="{00000000-0005-0000-0000-0000BC0C0000}"/>
    <cellStyle name="Normal 4 4 9" xfId="3261" xr:uid="{00000000-0005-0000-0000-0000BD0C0000}"/>
    <cellStyle name="Normal 4 5" xfId="3262" xr:uid="{00000000-0005-0000-0000-0000BE0C0000}"/>
    <cellStyle name="Normal 4 5 2" xfId="3263" xr:uid="{00000000-0005-0000-0000-0000BF0C0000}"/>
    <cellStyle name="Normal 4 5 2 2" xfId="3264" xr:uid="{00000000-0005-0000-0000-0000C00C0000}"/>
    <cellStyle name="Normal 4 5 3" xfId="3265" xr:uid="{00000000-0005-0000-0000-0000C10C0000}"/>
    <cellStyle name="Normal 4 5 3 2" xfId="3266" xr:uid="{00000000-0005-0000-0000-0000C20C0000}"/>
    <cellStyle name="Normal 4 5 4" xfId="3267" xr:uid="{00000000-0005-0000-0000-0000C30C0000}"/>
    <cellStyle name="Normal 4 5 4 2" xfId="3268" xr:uid="{00000000-0005-0000-0000-0000C40C0000}"/>
    <cellStyle name="Normal 4 5 5" xfId="3269" xr:uid="{00000000-0005-0000-0000-0000C50C0000}"/>
    <cellStyle name="Normal 4 5 5 2" xfId="3270" xr:uid="{00000000-0005-0000-0000-0000C60C0000}"/>
    <cellStyle name="Normal 4 5 6" xfId="3271" xr:uid="{00000000-0005-0000-0000-0000C70C0000}"/>
    <cellStyle name="Normal 4 5 6 2" xfId="3272" xr:uid="{00000000-0005-0000-0000-0000C80C0000}"/>
    <cellStyle name="Normal 4 5 7" xfId="3273" xr:uid="{00000000-0005-0000-0000-0000C90C0000}"/>
    <cellStyle name="Normal 4 5 7 2" xfId="3274" xr:uid="{00000000-0005-0000-0000-0000CA0C0000}"/>
    <cellStyle name="Normal 4 5 8" xfId="3275" xr:uid="{00000000-0005-0000-0000-0000CB0C0000}"/>
    <cellStyle name="Normal 4 5 8 2" xfId="3276" xr:uid="{00000000-0005-0000-0000-0000CC0C0000}"/>
    <cellStyle name="Normal 4 5 9" xfId="3277" xr:uid="{00000000-0005-0000-0000-0000CD0C0000}"/>
    <cellStyle name="Normal 4 6" xfId="3278" xr:uid="{00000000-0005-0000-0000-0000CE0C0000}"/>
    <cellStyle name="Normal 4 6 2" xfId="3279" xr:uid="{00000000-0005-0000-0000-0000CF0C0000}"/>
    <cellStyle name="Normal 4 7" xfId="3280" xr:uid="{00000000-0005-0000-0000-0000D00C0000}"/>
    <cellStyle name="Normal 4 7 2" xfId="3281" xr:uid="{00000000-0005-0000-0000-0000D10C0000}"/>
    <cellStyle name="Normal 4 8" xfId="3282" xr:uid="{00000000-0005-0000-0000-0000D20C0000}"/>
    <cellStyle name="Normal 4 8 2" xfId="3283" xr:uid="{00000000-0005-0000-0000-0000D30C0000}"/>
    <cellStyle name="Normal 4 9" xfId="3284" xr:uid="{00000000-0005-0000-0000-0000D40C0000}"/>
    <cellStyle name="Normal 4 9 2" xfId="3285" xr:uid="{00000000-0005-0000-0000-0000D50C0000}"/>
    <cellStyle name="Normal 5" xfId="3286" xr:uid="{00000000-0005-0000-0000-0000D60C0000}"/>
    <cellStyle name="Normal 5 10" xfId="3287" xr:uid="{00000000-0005-0000-0000-0000D70C0000}"/>
    <cellStyle name="Normal 5 10 2" xfId="3288" xr:uid="{00000000-0005-0000-0000-0000D80C0000}"/>
    <cellStyle name="Normal 5 11" xfId="3289" xr:uid="{00000000-0005-0000-0000-0000D90C0000}"/>
    <cellStyle name="Normal 5 12" xfId="3290" xr:uid="{00000000-0005-0000-0000-0000DA0C0000}"/>
    <cellStyle name="Normal 5 2" xfId="3291" xr:uid="{00000000-0005-0000-0000-0000DB0C0000}"/>
    <cellStyle name="Normal 5 2 2" xfId="3292" xr:uid="{00000000-0005-0000-0000-0000DC0C0000}"/>
    <cellStyle name="Normal 5 2 2 2" xfId="3293" xr:uid="{00000000-0005-0000-0000-0000DD0C0000}"/>
    <cellStyle name="Normal 5 2 3" xfId="3294" xr:uid="{00000000-0005-0000-0000-0000DE0C0000}"/>
    <cellStyle name="Normal 5 2 3 2" xfId="3295" xr:uid="{00000000-0005-0000-0000-0000DF0C0000}"/>
    <cellStyle name="Normal 5 2 4" xfId="3296" xr:uid="{00000000-0005-0000-0000-0000E00C0000}"/>
    <cellStyle name="Normal 5 2 4 2" xfId="3297" xr:uid="{00000000-0005-0000-0000-0000E10C0000}"/>
    <cellStyle name="Normal 5 2 5" xfId="3298" xr:uid="{00000000-0005-0000-0000-0000E20C0000}"/>
    <cellStyle name="Normal 5 2 5 2" xfId="3299" xr:uid="{00000000-0005-0000-0000-0000E30C0000}"/>
    <cellStyle name="Normal 5 2 6" xfId="3300" xr:uid="{00000000-0005-0000-0000-0000E40C0000}"/>
    <cellStyle name="Normal 5 2 6 2" xfId="3301" xr:uid="{00000000-0005-0000-0000-0000E50C0000}"/>
    <cellStyle name="Normal 5 2 7" xfId="3302" xr:uid="{00000000-0005-0000-0000-0000E60C0000}"/>
    <cellStyle name="Normal 5 2 7 2" xfId="3303" xr:uid="{00000000-0005-0000-0000-0000E70C0000}"/>
    <cellStyle name="Normal 5 2 8" xfId="3304" xr:uid="{00000000-0005-0000-0000-0000E80C0000}"/>
    <cellStyle name="Normal 5 2 8 2" xfId="3305" xr:uid="{00000000-0005-0000-0000-0000E90C0000}"/>
    <cellStyle name="Normal 5 2 9" xfId="3306" xr:uid="{00000000-0005-0000-0000-0000EA0C0000}"/>
    <cellStyle name="Normal 5 3" xfId="3307" xr:uid="{00000000-0005-0000-0000-0000EB0C0000}"/>
    <cellStyle name="Normal 5 3 2" xfId="3308" xr:uid="{00000000-0005-0000-0000-0000EC0C0000}"/>
    <cellStyle name="Normal 5 3 2 2" xfId="3309" xr:uid="{00000000-0005-0000-0000-0000ED0C0000}"/>
    <cellStyle name="Normal 5 3 3" xfId="3310" xr:uid="{00000000-0005-0000-0000-0000EE0C0000}"/>
    <cellStyle name="Normal 5 3 3 2" xfId="3311" xr:uid="{00000000-0005-0000-0000-0000EF0C0000}"/>
    <cellStyle name="Normal 5 3 4" xfId="3312" xr:uid="{00000000-0005-0000-0000-0000F00C0000}"/>
    <cellStyle name="Normal 5 3 4 2" xfId="3313" xr:uid="{00000000-0005-0000-0000-0000F10C0000}"/>
    <cellStyle name="Normal 5 3 5" xfId="3314" xr:uid="{00000000-0005-0000-0000-0000F20C0000}"/>
    <cellStyle name="Normal 5 3 5 2" xfId="3315" xr:uid="{00000000-0005-0000-0000-0000F30C0000}"/>
    <cellStyle name="Normal 5 3 6" xfId="3316" xr:uid="{00000000-0005-0000-0000-0000F40C0000}"/>
    <cellStyle name="Normal 5 3 6 2" xfId="3317" xr:uid="{00000000-0005-0000-0000-0000F50C0000}"/>
    <cellStyle name="Normal 5 3 7" xfId="3318" xr:uid="{00000000-0005-0000-0000-0000F60C0000}"/>
    <cellStyle name="Normal 5 3 7 2" xfId="3319" xr:uid="{00000000-0005-0000-0000-0000F70C0000}"/>
    <cellStyle name="Normal 5 3 8" xfId="3320" xr:uid="{00000000-0005-0000-0000-0000F80C0000}"/>
    <cellStyle name="Normal 5 3 8 2" xfId="3321" xr:uid="{00000000-0005-0000-0000-0000F90C0000}"/>
    <cellStyle name="Normal 5 3 9" xfId="3322" xr:uid="{00000000-0005-0000-0000-0000FA0C0000}"/>
    <cellStyle name="Normal 5 4" xfId="3323" xr:uid="{00000000-0005-0000-0000-0000FB0C0000}"/>
    <cellStyle name="Normal 5 4 2" xfId="3324" xr:uid="{00000000-0005-0000-0000-0000FC0C0000}"/>
    <cellStyle name="Normal 5 5" xfId="3325" xr:uid="{00000000-0005-0000-0000-0000FD0C0000}"/>
    <cellStyle name="Normal 5 5 2" xfId="3326" xr:uid="{00000000-0005-0000-0000-0000FE0C0000}"/>
    <cellStyle name="Normal 5 6" xfId="3327" xr:uid="{00000000-0005-0000-0000-0000FF0C0000}"/>
    <cellStyle name="Normal 5 6 2" xfId="3328" xr:uid="{00000000-0005-0000-0000-0000000D0000}"/>
    <cellStyle name="Normal 5 7" xfId="3329" xr:uid="{00000000-0005-0000-0000-0000010D0000}"/>
    <cellStyle name="Normal 5 7 2" xfId="3330" xr:uid="{00000000-0005-0000-0000-0000020D0000}"/>
    <cellStyle name="Normal 5 8" xfId="3331" xr:uid="{00000000-0005-0000-0000-0000030D0000}"/>
    <cellStyle name="Normal 5 8 2" xfId="3332" xr:uid="{00000000-0005-0000-0000-0000040D0000}"/>
    <cellStyle name="Normal 5 9" xfId="3333" xr:uid="{00000000-0005-0000-0000-0000050D0000}"/>
    <cellStyle name="Normal 5 9 2" xfId="3334" xr:uid="{00000000-0005-0000-0000-0000060D0000}"/>
    <cellStyle name="Normal 6" xfId="3335" xr:uid="{00000000-0005-0000-0000-0000070D0000}"/>
    <cellStyle name="Normal 6 2" xfId="3336" xr:uid="{00000000-0005-0000-0000-0000080D0000}"/>
    <cellStyle name="Normal 6 2 2" xfId="3337" xr:uid="{00000000-0005-0000-0000-0000090D0000}"/>
    <cellStyle name="Normal 6 3" xfId="3338" xr:uid="{00000000-0005-0000-0000-00000A0D0000}"/>
    <cellStyle name="Normal 6 3 2" xfId="3339" xr:uid="{00000000-0005-0000-0000-00000B0D0000}"/>
    <cellStyle name="Normal 6 4" xfId="3340" xr:uid="{00000000-0005-0000-0000-00000C0D0000}"/>
    <cellStyle name="Normal 6 5" xfId="3341" xr:uid="{00000000-0005-0000-0000-00000D0D0000}"/>
    <cellStyle name="Normal 6 6" xfId="3342" xr:uid="{00000000-0005-0000-0000-00000E0D0000}"/>
    <cellStyle name="Normal 6 6 2" xfId="3343" xr:uid="{00000000-0005-0000-0000-00000F0D0000}"/>
    <cellStyle name="Normal 7" xfId="3344" xr:uid="{00000000-0005-0000-0000-0000100D0000}"/>
    <cellStyle name="Normal 7 2" xfId="3345" xr:uid="{00000000-0005-0000-0000-0000110D0000}"/>
    <cellStyle name="Normal 7 3" xfId="3346" xr:uid="{00000000-0005-0000-0000-0000120D0000}"/>
    <cellStyle name="Normal 7 4" xfId="3347" xr:uid="{00000000-0005-0000-0000-0000130D0000}"/>
    <cellStyle name="Normal 7 4 2" xfId="3348" xr:uid="{00000000-0005-0000-0000-0000140D0000}"/>
    <cellStyle name="Normal 7 4 2 2" xfId="3349" xr:uid="{00000000-0005-0000-0000-0000150D0000}"/>
    <cellStyle name="Normal 7 4 3" xfId="3350" xr:uid="{00000000-0005-0000-0000-0000160D0000}"/>
    <cellStyle name="Normal 8" xfId="3351" xr:uid="{00000000-0005-0000-0000-0000170D0000}"/>
    <cellStyle name="Normal 8 10" xfId="3352" xr:uid="{00000000-0005-0000-0000-0000180D0000}"/>
    <cellStyle name="Normal 8 11" xfId="3353" xr:uid="{00000000-0005-0000-0000-0000190D0000}"/>
    <cellStyle name="Normal 8 2" xfId="3354" xr:uid="{00000000-0005-0000-0000-00001A0D0000}"/>
    <cellStyle name="Normal 8 2 2" xfId="3355" xr:uid="{00000000-0005-0000-0000-00001B0D0000}"/>
    <cellStyle name="Normal 8 3" xfId="3356" xr:uid="{00000000-0005-0000-0000-00001C0D0000}"/>
    <cellStyle name="Normal 8 3 2" xfId="3357" xr:uid="{00000000-0005-0000-0000-00001D0D0000}"/>
    <cellStyle name="Normal 8 4" xfId="3358" xr:uid="{00000000-0005-0000-0000-00001E0D0000}"/>
    <cellStyle name="Normal 8 4 2" xfId="3359" xr:uid="{00000000-0005-0000-0000-00001F0D0000}"/>
    <cellStyle name="Normal 8 5" xfId="3360" xr:uid="{00000000-0005-0000-0000-0000200D0000}"/>
    <cellStyle name="Normal 8 5 2" xfId="3361" xr:uid="{00000000-0005-0000-0000-0000210D0000}"/>
    <cellStyle name="Normal 8 6" xfId="3362" xr:uid="{00000000-0005-0000-0000-0000220D0000}"/>
    <cellStyle name="Normal 8 6 2" xfId="3363" xr:uid="{00000000-0005-0000-0000-0000230D0000}"/>
    <cellStyle name="Normal 8 7" xfId="3364" xr:uid="{00000000-0005-0000-0000-0000240D0000}"/>
    <cellStyle name="Normal 8 7 2" xfId="3365" xr:uid="{00000000-0005-0000-0000-0000250D0000}"/>
    <cellStyle name="Normal 8 8" xfId="3366" xr:uid="{00000000-0005-0000-0000-0000260D0000}"/>
    <cellStyle name="Normal 8 8 2" xfId="3367" xr:uid="{00000000-0005-0000-0000-0000270D0000}"/>
    <cellStyle name="Normal 8 9" xfId="3368" xr:uid="{00000000-0005-0000-0000-0000280D0000}"/>
    <cellStyle name="Normal 9" xfId="3369" xr:uid="{00000000-0005-0000-0000-0000290D0000}"/>
    <cellStyle name="Normal 9 2" xfId="3370" xr:uid="{00000000-0005-0000-0000-00002A0D0000}"/>
    <cellStyle name="Note 2" xfId="3371" xr:uid="{00000000-0005-0000-0000-00002B0D0000}"/>
    <cellStyle name="Output 2" xfId="3372" xr:uid="{00000000-0005-0000-0000-00002C0D0000}"/>
    <cellStyle name="Percent 2" xfId="3373" xr:uid="{00000000-0005-0000-0000-00002D0D0000}"/>
    <cellStyle name="Percent 3" xfId="3374" xr:uid="{00000000-0005-0000-0000-00002E0D0000}"/>
    <cellStyle name="Percent 4" xfId="3375" xr:uid="{00000000-0005-0000-0000-00002F0D0000}"/>
    <cellStyle name="Title 2" xfId="3376" xr:uid="{00000000-0005-0000-0000-0000300D0000}"/>
    <cellStyle name="Title 3" xfId="3377" xr:uid="{00000000-0005-0000-0000-0000310D0000}"/>
    <cellStyle name="Total 2" xfId="3378" xr:uid="{00000000-0005-0000-0000-0000320D0000}"/>
    <cellStyle name="Warning Text 2" xfId="3379" xr:uid="{00000000-0005-0000-0000-0000330D0000}"/>
  </cellStyles>
  <dxfs count="50">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ill>
        <patternFill>
          <bgColor theme="3" tint="0.39994506668294322"/>
        </patternFill>
      </fill>
    </dxf>
    <dxf>
      <fill>
        <patternFill>
          <bgColor theme="3" tint="0.39994506668294322"/>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s>
  <tableStyles count="0" defaultTableStyle="TableStyleMedium2" defaultPivotStyle="PivotStyleLight16"/>
  <colors>
    <mruColors>
      <color rgb="FFBDB091"/>
      <color rgb="FFFDE9D9"/>
      <color rgb="FFBC80BD"/>
      <color rgb="FFD9D9D9"/>
      <color rgb="FFE66CD5"/>
      <color rgb="FF76933C"/>
      <color rgb="FFFABF8F"/>
      <color rgb="FFCCEBC5"/>
      <color rgb="FFFCCDE5"/>
      <color rgb="FF80B1D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onnections" Target="connections.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3"/>
          <c:order val="0"/>
          <c:tx>
            <c:strRef>
              <c:f>RunInformation!$G$6</c:f>
              <c:strCache>
                <c:ptCount val="1"/>
                <c:pt idx="0">
                  <c:v>1981</c:v>
                </c:pt>
              </c:strCache>
            </c:strRef>
          </c:tx>
          <c:spPr>
            <a:ln w="19050">
              <a:solidFill>
                <a:srgbClr val="B3FE7A"/>
              </a:solidFill>
              <a:prstDash val="solid"/>
            </a:ln>
          </c:spPr>
          <c:marker>
            <c:symbol val="square"/>
            <c:size val="5"/>
            <c:spPr>
              <a:solidFill>
                <a:srgbClr val="B3FE7A"/>
              </a:solidFill>
              <a:ln w="19050">
                <a:solidFill>
                  <a:srgbClr val="B3FE7A"/>
                </a:solidFill>
                <a:prstDash val="solid"/>
              </a:ln>
            </c:spPr>
          </c:marker>
          <c:xVal>
            <c:numRef>
              <c:f>Comparison!$U$4:$U$68</c:f>
              <c:numCache>
                <c:formatCode>[$-409]mmmm\-yy;@</c:formatCode>
                <c:ptCount val="65"/>
                <c:pt idx="0">
                  <c:v>43952</c:v>
                </c:pt>
                <c:pt idx="1">
                  <c:v>43983</c:v>
                </c:pt>
                <c:pt idx="2">
                  <c:v>44013</c:v>
                </c:pt>
                <c:pt idx="3">
                  <c:v>44044</c:v>
                </c:pt>
                <c:pt idx="4">
                  <c:v>44075</c:v>
                </c:pt>
                <c:pt idx="5">
                  <c:v>44105</c:v>
                </c:pt>
                <c:pt idx="6">
                  <c:v>44136</c:v>
                </c:pt>
                <c:pt idx="7">
                  <c:v>44166</c:v>
                </c:pt>
                <c:pt idx="8">
                  <c:v>44197</c:v>
                </c:pt>
                <c:pt idx="9">
                  <c:v>44228</c:v>
                </c:pt>
                <c:pt idx="10">
                  <c:v>44256</c:v>
                </c:pt>
                <c:pt idx="11">
                  <c:v>44287</c:v>
                </c:pt>
                <c:pt idx="12">
                  <c:v>44317</c:v>
                </c:pt>
                <c:pt idx="13">
                  <c:v>44348</c:v>
                </c:pt>
                <c:pt idx="14">
                  <c:v>44378</c:v>
                </c:pt>
                <c:pt idx="15">
                  <c:v>44409</c:v>
                </c:pt>
                <c:pt idx="16">
                  <c:v>44440</c:v>
                </c:pt>
                <c:pt idx="17">
                  <c:v>44470</c:v>
                </c:pt>
                <c:pt idx="18">
                  <c:v>44501</c:v>
                </c:pt>
                <c:pt idx="19">
                  <c:v>44531</c:v>
                </c:pt>
                <c:pt idx="20">
                  <c:v>44562</c:v>
                </c:pt>
                <c:pt idx="21">
                  <c:v>44593</c:v>
                </c:pt>
                <c:pt idx="22">
                  <c:v>44621</c:v>
                </c:pt>
                <c:pt idx="23">
                  <c:v>44652</c:v>
                </c:pt>
                <c:pt idx="24">
                  <c:v>44682</c:v>
                </c:pt>
                <c:pt idx="25">
                  <c:v>44713</c:v>
                </c:pt>
                <c:pt idx="26">
                  <c:v>44743</c:v>
                </c:pt>
                <c:pt idx="27">
                  <c:v>44774</c:v>
                </c:pt>
                <c:pt idx="28">
                  <c:v>44805</c:v>
                </c:pt>
                <c:pt idx="29">
                  <c:v>44835</c:v>
                </c:pt>
                <c:pt idx="30">
                  <c:v>44866</c:v>
                </c:pt>
                <c:pt idx="31">
                  <c:v>44896</c:v>
                </c:pt>
                <c:pt idx="32">
                  <c:v>44927</c:v>
                </c:pt>
                <c:pt idx="33">
                  <c:v>44958</c:v>
                </c:pt>
                <c:pt idx="34">
                  <c:v>44986</c:v>
                </c:pt>
                <c:pt idx="35">
                  <c:v>45017</c:v>
                </c:pt>
                <c:pt idx="36">
                  <c:v>45047</c:v>
                </c:pt>
                <c:pt idx="37">
                  <c:v>45078</c:v>
                </c:pt>
                <c:pt idx="38">
                  <c:v>45108</c:v>
                </c:pt>
                <c:pt idx="39">
                  <c:v>45139</c:v>
                </c:pt>
                <c:pt idx="40">
                  <c:v>45170</c:v>
                </c:pt>
                <c:pt idx="41">
                  <c:v>45200</c:v>
                </c:pt>
                <c:pt idx="42">
                  <c:v>45231</c:v>
                </c:pt>
                <c:pt idx="43">
                  <c:v>45261</c:v>
                </c:pt>
                <c:pt idx="44">
                  <c:v>45292</c:v>
                </c:pt>
                <c:pt idx="45">
                  <c:v>45323</c:v>
                </c:pt>
                <c:pt idx="46">
                  <c:v>45352</c:v>
                </c:pt>
                <c:pt idx="47">
                  <c:v>45383</c:v>
                </c:pt>
                <c:pt idx="48">
                  <c:v>45413</c:v>
                </c:pt>
                <c:pt idx="49">
                  <c:v>45444</c:v>
                </c:pt>
                <c:pt idx="50">
                  <c:v>45474</c:v>
                </c:pt>
                <c:pt idx="51">
                  <c:v>45505</c:v>
                </c:pt>
                <c:pt idx="52">
                  <c:v>45536</c:v>
                </c:pt>
                <c:pt idx="53">
                  <c:v>45566</c:v>
                </c:pt>
                <c:pt idx="54">
                  <c:v>45597</c:v>
                </c:pt>
                <c:pt idx="55">
                  <c:v>45627</c:v>
                </c:pt>
                <c:pt idx="56">
                  <c:v>45658</c:v>
                </c:pt>
                <c:pt idx="57">
                  <c:v>45689</c:v>
                </c:pt>
                <c:pt idx="58">
                  <c:v>45717</c:v>
                </c:pt>
                <c:pt idx="59">
                  <c:v>45748</c:v>
                </c:pt>
                <c:pt idx="60" formatCode="[$-409]mmmm\ d\,\ yyyy;@">
                  <c:v>45778</c:v>
                </c:pt>
                <c:pt idx="61" formatCode="[$-409]mmmm\ d\,\ yyyy;@">
                  <c:v>45809</c:v>
                </c:pt>
                <c:pt idx="62" formatCode="[$-409]mmmm\ d\,\ yyyy;@">
                  <c:v>45839</c:v>
                </c:pt>
                <c:pt idx="63" formatCode="[$-409]mmmm\ d\,\ yyyy;@">
                  <c:v>45870</c:v>
                </c:pt>
                <c:pt idx="64" formatCode="[$-409]mmmm\ d\,\ yyyy;@">
                  <c:v>45901</c:v>
                </c:pt>
              </c:numCache>
            </c:numRef>
          </c:xVal>
          <c:yVal>
            <c:numRef>
              <c:f>Comparison!$Y$4:$Y$68</c:f>
              <c:numCache>
                <c:formatCode>0.00</c:formatCode>
                <c:ptCount val="65"/>
                <c:pt idx="0">
                  <c:v>167.34100000000001</c:v>
                </c:pt>
                <c:pt idx="1">
                  <c:v>257.565</c:v>
                </c:pt>
                <c:pt idx="2">
                  <c:v>98.037000000000006</c:v>
                </c:pt>
                <c:pt idx="3">
                  <c:v>48.22</c:v>
                </c:pt>
                <c:pt idx="4">
                  <c:v>31.978000000000002</c:v>
                </c:pt>
                <c:pt idx="5">
                  <c:v>34.476999999999997</c:v>
                </c:pt>
                <c:pt idx="6">
                  <c:v>31.11</c:v>
                </c:pt>
                <c:pt idx="7">
                  <c:v>26.071999999999999</c:v>
                </c:pt>
                <c:pt idx="8">
                  <c:v>22.76</c:v>
                </c:pt>
                <c:pt idx="9">
                  <c:v>18.875</c:v>
                </c:pt>
                <c:pt idx="10">
                  <c:v>29.338999999999999</c:v>
                </c:pt>
                <c:pt idx="11">
                  <c:v>47.357999999999997</c:v>
                </c:pt>
                <c:pt idx="12">
                  <c:v>161.80699999999999</c:v>
                </c:pt>
                <c:pt idx="13">
                  <c:v>307.58499999999998</c:v>
                </c:pt>
                <c:pt idx="14">
                  <c:v>177.71799999999999</c:v>
                </c:pt>
                <c:pt idx="15">
                  <c:v>91.003</c:v>
                </c:pt>
                <c:pt idx="16">
                  <c:v>74.397000000000006</c:v>
                </c:pt>
                <c:pt idx="17">
                  <c:v>47.08</c:v>
                </c:pt>
                <c:pt idx="18">
                  <c:v>32.531999999999996</c:v>
                </c:pt>
                <c:pt idx="19">
                  <c:v>28.667999999999999</c:v>
                </c:pt>
                <c:pt idx="20">
                  <c:v>25.638999999999999</c:v>
                </c:pt>
                <c:pt idx="21">
                  <c:v>21.428000000000001</c:v>
                </c:pt>
                <c:pt idx="22">
                  <c:v>33.273000000000003</c:v>
                </c:pt>
                <c:pt idx="23">
                  <c:v>39.823</c:v>
                </c:pt>
                <c:pt idx="24">
                  <c:v>136.49299999999999</c:v>
                </c:pt>
                <c:pt idx="25">
                  <c:v>368.81099999999998</c:v>
                </c:pt>
                <c:pt idx="26">
                  <c:v>217.51400000000001</c:v>
                </c:pt>
                <c:pt idx="27">
                  <c:v>83.209000000000003</c:v>
                </c:pt>
                <c:pt idx="28">
                  <c:v>41.677</c:v>
                </c:pt>
                <c:pt idx="29">
                  <c:v>34.610999999999997</c:v>
                </c:pt>
                <c:pt idx="30">
                  <c:v>29.504999999999999</c:v>
                </c:pt>
                <c:pt idx="31">
                  <c:v>28.152000000000001</c:v>
                </c:pt>
                <c:pt idx="32">
                  <c:v>27.260999999999999</c:v>
                </c:pt>
                <c:pt idx="33">
                  <c:v>20.91</c:v>
                </c:pt>
                <c:pt idx="34">
                  <c:v>21.277000000000001</c:v>
                </c:pt>
                <c:pt idx="35">
                  <c:v>43.826999999999998</c:v>
                </c:pt>
                <c:pt idx="36">
                  <c:v>424.56</c:v>
                </c:pt>
                <c:pt idx="37">
                  <c:v>686.36</c:v>
                </c:pt>
                <c:pt idx="38">
                  <c:v>333.34899999999999</c:v>
                </c:pt>
                <c:pt idx="39">
                  <c:v>123.218</c:v>
                </c:pt>
                <c:pt idx="40">
                  <c:v>68.994</c:v>
                </c:pt>
                <c:pt idx="41">
                  <c:v>57.85</c:v>
                </c:pt>
                <c:pt idx="42">
                  <c:v>46.704999999999998</c:v>
                </c:pt>
                <c:pt idx="43">
                  <c:v>40.997</c:v>
                </c:pt>
                <c:pt idx="44">
                  <c:v>36.709000000000003</c:v>
                </c:pt>
                <c:pt idx="45">
                  <c:v>31.529</c:v>
                </c:pt>
                <c:pt idx="46">
                  <c:v>44.401000000000003</c:v>
                </c:pt>
                <c:pt idx="47">
                  <c:v>97.33</c:v>
                </c:pt>
                <c:pt idx="48">
                  <c:v>382.04300000000001</c:v>
                </c:pt>
                <c:pt idx="49">
                  <c:v>398.56400000000002</c:v>
                </c:pt>
                <c:pt idx="50">
                  <c:v>129.023</c:v>
                </c:pt>
                <c:pt idx="51">
                  <c:v>59.204999999999998</c:v>
                </c:pt>
                <c:pt idx="52">
                  <c:v>56.624000000000002</c:v>
                </c:pt>
                <c:pt idx="53">
                  <c:v>86.162999999999997</c:v>
                </c:pt>
                <c:pt idx="54">
                  <c:v>50.258000000000003</c:v>
                </c:pt>
                <c:pt idx="55">
                  <c:v>36.247</c:v>
                </c:pt>
                <c:pt idx="56">
                  <c:v>31.332000000000001</c:v>
                </c:pt>
                <c:pt idx="57">
                  <c:v>40.073999999999998</c:v>
                </c:pt>
                <c:pt idx="58">
                  <c:v>71.325000000000003</c:v>
                </c:pt>
                <c:pt idx="59">
                  <c:v>122.39100000000001</c:v>
                </c:pt>
                <c:pt idx="60">
                  <c:v>327.22000000000003</c:v>
                </c:pt>
                <c:pt idx="61">
                  <c:v>403.642</c:v>
                </c:pt>
                <c:pt idx="62">
                  <c:v>170.09200000000001</c:v>
                </c:pt>
                <c:pt idx="63">
                  <c:v>65.045000000000002</c:v>
                </c:pt>
                <c:pt idx="64">
                  <c:v>62.43</c:v>
                </c:pt>
              </c:numCache>
            </c:numRef>
          </c:yVal>
          <c:smooth val="1"/>
          <c:extLst>
            <c:ext xmlns:c16="http://schemas.microsoft.com/office/drawing/2014/chart" uri="{C3380CC4-5D6E-409C-BE32-E72D297353CC}">
              <c16:uniqueId val="{00000003-31EE-4D43-8F83-75DA90E06AAE}"/>
            </c:ext>
          </c:extLst>
        </c:ser>
        <c:ser>
          <c:idx val="4"/>
          <c:order val="1"/>
          <c:tx>
            <c:strRef>
              <c:f>RunInformation!$G$7</c:f>
              <c:strCache>
                <c:ptCount val="1"/>
                <c:pt idx="0">
                  <c:v>1982</c:v>
                </c:pt>
              </c:strCache>
            </c:strRef>
          </c:tx>
          <c:spPr>
            <a:ln w="19050">
              <a:solidFill>
                <a:srgbClr val="89E789"/>
              </a:solidFill>
              <a:prstDash val="solid"/>
            </a:ln>
          </c:spPr>
          <c:marker>
            <c:symbol val="diamond"/>
            <c:size val="5"/>
            <c:spPr>
              <a:solidFill>
                <a:srgbClr val="89E789"/>
              </a:solidFill>
              <a:ln w="19050">
                <a:solidFill>
                  <a:srgbClr val="89E789"/>
                </a:solidFill>
                <a:prstDash val="solid"/>
              </a:ln>
            </c:spPr>
          </c:marker>
          <c:xVal>
            <c:numRef>
              <c:f>Comparison!$U$4:$U$68</c:f>
              <c:numCache>
                <c:formatCode>[$-409]mmmm\-yy;@</c:formatCode>
                <c:ptCount val="65"/>
                <c:pt idx="0">
                  <c:v>43952</c:v>
                </c:pt>
                <c:pt idx="1">
                  <c:v>43983</c:v>
                </c:pt>
                <c:pt idx="2">
                  <c:v>44013</c:v>
                </c:pt>
                <c:pt idx="3">
                  <c:v>44044</c:v>
                </c:pt>
                <c:pt idx="4">
                  <c:v>44075</c:v>
                </c:pt>
                <c:pt idx="5">
                  <c:v>44105</c:v>
                </c:pt>
                <c:pt idx="6">
                  <c:v>44136</c:v>
                </c:pt>
                <c:pt idx="7">
                  <c:v>44166</c:v>
                </c:pt>
                <c:pt idx="8">
                  <c:v>44197</c:v>
                </c:pt>
                <c:pt idx="9">
                  <c:v>44228</c:v>
                </c:pt>
                <c:pt idx="10">
                  <c:v>44256</c:v>
                </c:pt>
                <c:pt idx="11">
                  <c:v>44287</c:v>
                </c:pt>
                <c:pt idx="12">
                  <c:v>44317</c:v>
                </c:pt>
                <c:pt idx="13">
                  <c:v>44348</c:v>
                </c:pt>
                <c:pt idx="14">
                  <c:v>44378</c:v>
                </c:pt>
                <c:pt idx="15">
                  <c:v>44409</c:v>
                </c:pt>
                <c:pt idx="16">
                  <c:v>44440</c:v>
                </c:pt>
                <c:pt idx="17">
                  <c:v>44470</c:v>
                </c:pt>
                <c:pt idx="18">
                  <c:v>44501</c:v>
                </c:pt>
                <c:pt idx="19">
                  <c:v>44531</c:v>
                </c:pt>
                <c:pt idx="20">
                  <c:v>44562</c:v>
                </c:pt>
                <c:pt idx="21">
                  <c:v>44593</c:v>
                </c:pt>
                <c:pt idx="22">
                  <c:v>44621</c:v>
                </c:pt>
                <c:pt idx="23">
                  <c:v>44652</c:v>
                </c:pt>
                <c:pt idx="24">
                  <c:v>44682</c:v>
                </c:pt>
                <c:pt idx="25">
                  <c:v>44713</c:v>
                </c:pt>
                <c:pt idx="26">
                  <c:v>44743</c:v>
                </c:pt>
                <c:pt idx="27">
                  <c:v>44774</c:v>
                </c:pt>
                <c:pt idx="28">
                  <c:v>44805</c:v>
                </c:pt>
                <c:pt idx="29">
                  <c:v>44835</c:v>
                </c:pt>
                <c:pt idx="30">
                  <c:v>44866</c:v>
                </c:pt>
                <c:pt idx="31">
                  <c:v>44896</c:v>
                </c:pt>
                <c:pt idx="32">
                  <c:v>44927</c:v>
                </c:pt>
                <c:pt idx="33">
                  <c:v>44958</c:v>
                </c:pt>
                <c:pt idx="34">
                  <c:v>44986</c:v>
                </c:pt>
                <c:pt idx="35">
                  <c:v>45017</c:v>
                </c:pt>
                <c:pt idx="36">
                  <c:v>45047</c:v>
                </c:pt>
                <c:pt idx="37">
                  <c:v>45078</c:v>
                </c:pt>
                <c:pt idx="38">
                  <c:v>45108</c:v>
                </c:pt>
                <c:pt idx="39">
                  <c:v>45139</c:v>
                </c:pt>
                <c:pt idx="40">
                  <c:v>45170</c:v>
                </c:pt>
                <c:pt idx="41">
                  <c:v>45200</c:v>
                </c:pt>
                <c:pt idx="42">
                  <c:v>45231</c:v>
                </c:pt>
                <c:pt idx="43">
                  <c:v>45261</c:v>
                </c:pt>
                <c:pt idx="44">
                  <c:v>45292</c:v>
                </c:pt>
                <c:pt idx="45">
                  <c:v>45323</c:v>
                </c:pt>
                <c:pt idx="46">
                  <c:v>45352</c:v>
                </c:pt>
                <c:pt idx="47">
                  <c:v>45383</c:v>
                </c:pt>
                <c:pt idx="48">
                  <c:v>45413</c:v>
                </c:pt>
                <c:pt idx="49">
                  <c:v>45444</c:v>
                </c:pt>
                <c:pt idx="50">
                  <c:v>45474</c:v>
                </c:pt>
                <c:pt idx="51">
                  <c:v>45505</c:v>
                </c:pt>
                <c:pt idx="52">
                  <c:v>45536</c:v>
                </c:pt>
                <c:pt idx="53">
                  <c:v>45566</c:v>
                </c:pt>
                <c:pt idx="54">
                  <c:v>45597</c:v>
                </c:pt>
                <c:pt idx="55">
                  <c:v>45627</c:v>
                </c:pt>
                <c:pt idx="56">
                  <c:v>45658</c:v>
                </c:pt>
                <c:pt idx="57">
                  <c:v>45689</c:v>
                </c:pt>
                <c:pt idx="58">
                  <c:v>45717</c:v>
                </c:pt>
                <c:pt idx="59">
                  <c:v>45748</c:v>
                </c:pt>
                <c:pt idx="60" formatCode="[$-409]mmmm\ d\,\ yyyy;@">
                  <c:v>45778</c:v>
                </c:pt>
                <c:pt idx="61" formatCode="[$-409]mmmm\ d\,\ yyyy;@">
                  <c:v>45809</c:v>
                </c:pt>
                <c:pt idx="62" formatCode="[$-409]mmmm\ d\,\ yyyy;@">
                  <c:v>45839</c:v>
                </c:pt>
                <c:pt idx="63" formatCode="[$-409]mmmm\ d\,\ yyyy;@">
                  <c:v>45870</c:v>
                </c:pt>
                <c:pt idx="64" formatCode="[$-409]mmmm\ d\,\ yyyy;@">
                  <c:v>45901</c:v>
                </c:pt>
              </c:numCache>
            </c:numRef>
          </c:xVal>
          <c:yVal>
            <c:numRef>
              <c:f>Comparison!$Z$4:$Z$68</c:f>
              <c:numCache>
                <c:formatCode>0.00</c:formatCode>
                <c:ptCount val="65"/>
                <c:pt idx="0">
                  <c:v>138.43100000000001</c:v>
                </c:pt>
                <c:pt idx="1">
                  <c:v>160.32499999999999</c:v>
                </c:pt>
                <c:pt idx="2">
                  <c:v>78.92</c:v>
                </c:pt>
                <c:pt idx="3">
                  <c:v>60.158999999999999</c:v>
                </c:pt>
                <c:pt idx="4">
                  <c:v>53.162999999999997</c:v>
                </c:pt>
                <c:pt idx="5">
                  <c:v>39.098999999999997</c:v>
                </c:pt>
                <c:pt idx="6">
                  <c:v>27.178999999999998</c:v>
                </c:pt>
                <c:pt idx="7">
                  <c:v>23.797999999999998</c:v>
                </c:pt>
                <c:pt idx="8">
                  <c:v>21.292000000000002</c:v>
                </c:pt>
                <c:pt idx="9">
                  <c:v>17.984000000000002</c:v>
                </c:pt>
                <c:pt idx="10">
                  <c:v>29.379000000000001</c:v>
                </c:pt>
                <c:pt idx="11">
                  <c:v>35.872</c:v>
                </c:pt>
                <c:pt idx="12">
                  <c:v>126.46</c:v>
                </c:pt>
                <c:pt idx="13">
                  <c:v>353.7</c:v>
                </c:pt>
                <c:pt idx="14">
                  <c:v>213.2</c:v>
                </c:pt>
                <c:pt idx="15">
                  <c:v>81.3</c:v>
                </c:pt>
                <c:pt idx="16">
                  <c:v>40.366999999999997</c:v>
                </c:pt>
                <c:pt idx="17">
                  <c:v>33.482999999999997</c:v>
                </c:pt>
                <c:pt idx="18">
                  <c:v>28.606999999999999</c:v>
                </c:pt>
                <c:pt idx="19">
                  <c:v>27.254000000000001</c:v>
                </c:pt>
                <c:pt idx="20">
                  <c:v>26.42</c:v>
                </c:pt>
                <c:pt idx="21">
                  <c:v>20.25</c:v>
                </c:pt>
                <c:pt idx="22">
                  <c:v>20.581</c:v>
                </c:pt>
                <c:pt idx="23">
                  <c:v>43.07</c:v>
                </c:pt>
                <c:pt idx="24">
                  <c:v>421.49299999999999</c:v>
                </c:pt>
                <c:pt idx="25">
                  <c:v>683.99900000000002</c:v>
                </c:pt>
                <c:pt idx="26">
                  <c:v>332.791</c:v>
                </c:pt>
                <c:pt idx="27">
                  <c:v>122.979</c:v>
                </c:pt>
                <c:pt idx="28">
                  <c:v>68.823999999999998</c:v>
                </c:pt>
                <c:pt idx="29">
                  <c:v>57.697000000000003</c:v>
                </c:pt>
                <c:pt idx="30">
                  <c:v>46.570999999999998</c:v>
                </c:pt>
                <c:pt idx="31">
                  <c:v>40.874000000000002</c:v>
                </c:pt>
                <c:pt idx="32">
                  <c:v>36.597999999999999</c:v>
                </c:pt>
                <c:pt idx="33">
                  <c:v>30.324000000000002</c:v>
                </c:pt>
                <c:pt idx="34">
                  <c:v>43.715000000000003</c:v>
                </c:pt>
                <c:pt idx="35">
                  <c:v>93.662999999999997</c:v>
                </c:pt>
                <c:pt idx="36">
                  <c:v>369.42099999999999</c:v>
                </c:pt>
                <c:pt idx="37">
                  <c:v>405.80900000000003</c:v>
                </c:pt>
                <c:pt idx="38">
                  <c:v>131.983</c:v>
                </c:pt>
                <c:pt idx="39">
                  <c:v>60.055</c:v>
                </c:pt>
                <c:pt idx="40">
                  <c:v>55.69</c:v>
                </c:pt>
                <c:pt idx="41">
                  <c:v>86.433999999999997</c:v>
                </c:pt>
                <c:pt idx="42">
                  <c:v>51.389000000000003</c:v>
                </c:pt>
                <c:pt idx="43">
                  <c:v>36.468000000000004</c:v>
                </c:pt>
                <c:pt idx="44">
                  <c:v>31.405999999999999</c:v>
                </c:pt>
                <c:pt idx="45">
                  <c:v>41.232999999999997</c:v>
                </c:pt>
                <c:pt idx="46">
                  <c:v>71.600999999999999</c:v>
                </c:pt>
                <c:pt idx="47">
                  <c:v>122.83499999999999</c:v>
                </c:pt>
                <c:pt idx="48">
                  <c:v>327.22000000000003</c:v>
                </c:pt>
                <c:pt idx="49">
                  <c:v>403.642</c:v>
                </c:pt>
                <c:pt idx="50">
                  <c:v>170.09200000000001</c:v>
                </c:pt>
                <c:pt idx="51">
                  <c:v>65.045000000000002</c:v>
                </c:pt>
                <c:pt idx="52">
                  <c:v>62.43</c:v>
                </c:pt>
                <c:pt idx="53">
                  <c:v>68.471000000000004</c:v>
                </c:pt>
                <c:pt idx="54">
                  <c:v>47.198</c:v>
                </c:pt>
                <c:pt idx="55">
                  <c:v>36.273000000000003</c:v>
                </c:pt>
                <c:pt idx="56">
                  <c:v>30.594999999999999</c:v>
                </c:pt>
                <c:pt idx="57">
                  <c:v>27.94</c:v>
                </c:pt>
                <c:pt idx="58">
                  <c:v>32.716000000000001</c:v>
                </c:pt>
                <c:pt idx="59">
                  <c:v>84.298000000000002</c:v>
                </c:pt>
                <c:pt idx="60">
                  <c:v>293.90100000000001</c:v>
                </c:pt>
                <c:pt idx="61">
                  <c:v>278.411</c:v>
                </c:pt>
                <c:pt idx="62">
                  <c:v>97.141999999999996</c:v>
                </c:pt>
                <c:pt idx="63">
                  <c:v>53.603000000000002</c:v>
                </c:pt>
                <c:pt idx="64">
                  <c:v>41.692999999999998</c:v>
                </c:pt>
              </c:numCache>
            </c:numRef>
          </c:yVal>
          <c:smooth val="1"/>
          <c:extLst>
            <c:ext xmlns:c16="http://schemas.microsoft.com/office/drawing/2014/chart" uri="{C3380CC4-5D6E-409C-BE32-E72D297353CC}">
              <c16:uniqueId val="{00000004-31EE-4D43-8F83-75DA90E06AAE}"/>
            </c:ext>
          </c:extLst>
        </c:ser>
        <c:ser>
          <c:idx val="5"/>
          <c:order val="2"/>
          <c:tx>
            <c:strRef>
              <c:f>RunInformation!$G$8</c:f>
              <c:strCache>
                <c:ptCount val="1"/>
                <c:pt idx="0">
                  <c:v>1983</c:v>
                </c:pt>
              </c:strCache>
            </c:strRef>
          </c:tx>
          <c:spPr>
            <a:ln w="19050">
              <a:solidFill>
                <a:srgbClr val="E0FCD8"/>
              </a:solidFill>
              <a:prstDash val="solid"/>
            </a:ln>
          </c:spPr>
          <c:marker>
            <c:symbol val="triangle"/>
            <c:size val="5"/>
            <c:spPr>
              <a:solidFill>
                <a:srgbClr val="E0FCD8"/>
              </a:solidFill>
              <a:ln w="19050">
                <a:solidFill>
                  <a:srgbClr val="E0FCD8"/>
                </a:solidFill>
                <a:prstDash val="solid"/>
              </a:ln>
            </c:spPr>
          </c:marker>
          <c:xVal>
            <c:numRef>
              <c:f>Comparison!$U$4:$U$68</c:f>
              <c:numCache>
                <c:formatCode>[$-409]mmmm\-yy;@</c:formatCode>
                <c:ptCount val="65"/>
                <c:pt idx="0">
                  <c:v>43952</c:v>
                </c:pt>
                <c:pt idx="1">
                  <c:v>43983</c:v>
                </c:pt>
                <c:pt idx="2">
                  <c:v>44013</c:v>
                </c:pt>
                <c:pt idx="3">
                  <c:v>44044</c:v>
                </c:pt>
                <c:pt idx="4">
                  <c:v>44075</c:v>
                </c:pt>
                <c:pt idx="5">
                  <c:v>44105</c:v>
                </c:pt>
                <c:pt idx="6">
                  <c:v>44136</c:v>
                </c:pt>
                <c:pt idx="7">
                  <c:v>44166</c:v>
                </c:pt>
                <c:pt idx="8">
                  <c:v>44197</c:v>
                </c:pt>
                <c:pt idx="9">
                  <c:v>44228</c:v>
                </c:pt>
                <c:pt idx="10">
                  <c:v>44256</c:v>
                </c:pt>
                <c:pt idx="11">
                  <c:v>44287</c:v>
                </c:pt>
                <c:pt idx="12">
                  <c:v>44317</c:v>
                </c:pt>
                <c:pt idx="13">
                  <c:v>44348</c:v>
                </c:pt>
                <c:pt idx="14">
                  <c:v>44378</c:v>
                </c:pt>
                <c:pt idx="15">
                  <c:v>44409</c:v>
                </c:pt>
                <c:pt idx="16">
                  <c:v>44440</c:v>
                </c:pt>
                <c:pt idx="17">
                  <c:v>44470</c:v>
                </c:pt>
                <c:pt idx="18">
                  <c:v>44501</c:v>
                </c:pt>
                <c:pt idx="19">
                  <c:v>44531</c:v>
                </c:pt>
                <c:pt idx="20">
                  <c:v>44562</c:v>
                </c:pt>
                <c:pt idx="21">
                  <c:v>44593</c:v>
                </c:pt>
                <c:pt idx="22">
                  <c:v>44621</c:v>
                </c:pt>
                <c:pt idx="23">
                  <c:v>44652</c:v>
                </c:pt>
                <c:pt idx="24">
                  <c:v>44682</c:v>
                </c:pt>
                <c:pt idx="25">
                  <c:v>44713</c:v>
                </c:pt>
                <c:pt idx="26">
                  <c:v>44743</c:v>
                </c:pt>
                <c:pt idx="27">
                  <c:v>44774</c:v>
                </c:pt>
                <c:pt idx="28">
                  <c:v>44805</c:v>
                </c:pt>
                <c:pt idx="29">
                  <c:v>44835</c:v>
                </c:pt>
                <c:pt idx="30">
                  <c:v>44866</c:v>
                </c:pt>
                <c:pt idx="31">
                  <c:v>44896</c:v>
                </c:pt>
                <c:pt idx="32">
                  <c:v>44927</c:v>
                </c:pt>
                <c:pt idx="33">
                  <c:v>44958</c:v>
                </c:pt>
                <c:pt idx="34">
                  <c:v>44986</c:v>
                </c:pt>
                <c:pt idx="35">
                  <c:v>45017</c:v>
                </c:pt>
                <c:pt idx="36">
                  <c:v>45047</c:v>
                </c:pt>
                <c:pt idx="37">
                  <c:v>45078</c:v>
                </c:pt>
                <c:pt idx="38">
                  <c:v>45108</c:v>
                </c:pt>
                <c:pt idx="39">
                  <c:v>45139</c:v>
                </c:pt>
                <c:pt idx="40">
                  <c:v>45170</c:v>
                </c:pt>
                <c:pt idx="41">
                  <c:v>45200</c:v>
                </c:pt>
                <c:pt idx="42">
                  <c:v>45231</c:v>
                </c:pt>
                <c:pt idx="43">
                  <c:v>45261</c:v>
                </c:pt>
                <c:pt idx="44">
                  <c:v>45292</c:v>
                </c:pt>
                <c:pt idx="45">
                  <c:v>45323</c:v>
                </c:pt>
                <c:pt idx="46">
                  <c:v>45352</c:v>
                </c:pt>
                <c:pt idx="47">
                  <c:v>45383</c:v>
                </c:pt>
                <c:pt idx="48">
                  <c:v>45413</c:v>
                </c:pt>
                <c:pt idx="49">
                  <c:v>45444</c:v>
                </c:pt>
                <c:pt idx="50">
                  <c:v>45474</c:v>
                </c:pt>
                <c:pt idx="51">
                  <c:v>45505</c:v>
                </c:pt>
                <c:pt idx="52">
                  <c:v>45536</c:v>
                </c:pt>
                <c:pt idx="53">
                  <c:v>45566</c:v>
                </c:pt>
                <c:pt idx="54">
                  <c:v>45597</c:v>
                </c:pt>
                <c:pt idx="55">
                  <c:v>45627</c:v>
                </c:pt>
                <c:pt idx="56">
                  <c:v>45658</c:v>
                </c:pt>
                <c:pt idx="57">
                  <c:v>45689</c:v>
                </c:pt>
                <c:pt idx="58">
                  <c:v>45717</c:v>
                </c:pt>
                <c:pt idx="59">
                  <c:v>45748</c:v>
                </c:pt>
                <c:pt idx="60" formatCode="[$-409]mmmm\ d\,\ yyyy;@">
                  <c:v>45778</c:v>
                </c:pt>
                <c:pt idx="61" formatCode="[$-409]mmmm\ d\,\ yyyy;@">
                  <c:v>45809</c:v>
                </c:pt>
                <c:pt idx="62" formatCode="[$-409]mmmm\ d\,\ yyyy;@">
                  <c:v>45839</c:v>
                </c:pt>
                <c:pt idx="63" formatCode="[$-409]mmmm\ d\,\ yyyy;@">
                  <c:v>45870</c:v>
                </c:pt>
                <c:pt idx="64" formatCode="[$-409]mmmm\ d\,\ yyyy;@">
                  <c:v>45901</c:v>
                </c:pt>
              </c:numCache>
            </c:numRef>
          </c:xVal>
          <c:yVal>
            <c:numRef>
              <c:f>Comparison!$AA$4:$AA$68</c:f>
              <c:numCache>
                <c:formatCode>0.00</c:formatCode>
                <c:ptCount val="65"/>
                <c:pt idx="0">
                  <c:v>134.137</c:v>
                </c:pt>
                <c:pt idx="1">
                  <c:v>231.63399999999999</c:v>
                </c:pt>
                <c:pt idx="2">
                  <c:v>116.349</c:v>
                </c:pt>
                <c:pt idx="3">
                  <c:v>57.738</c:v>
                </c:pt>
                <c:pt idx="4">
                  <c:v>30</c:v>
                </c:pt>
                <c:pt idx="5">
                  <c:v>29.978999999999999</c:v>
                </c:pt>
                <c:pt idx="6">
                  <c:v>25.94</c:v>
                </c:pt>
                <c:pt idx="7">
                  <c:v>24.86</c:v>
                </c:pt>
                <c:pt idx="8">
                  <c:v>24.361000000000001</c:v>
                </c:pt>
                <c:pt idx="9">
                  <c:v>18.565000000000001</c:v>
                </c:pt>
                <c:pt idx="10">
                  <c:v>18.931999999999999</c:v>
                </c:pt>
                <c:pt idx="11">
                  <c:v>41.677999999999997</c:v>
                </c:pt>
                <c:pt idx="12">
                  <c:v>408.08199999999999</c:v>
                </c:pt>
                <c:pt idx="13">
                  <c:v>672.41</c:v>
                </c:pt>
                <c:pt idx="14">
                  <c:v>330.90600000000001</c:v>
                </c:pt>
                <c:pt idx="15">
                  <c:v>122.404</c:v>
                </c:pt>
                <c:pt idx="16">
                  <c:v>68.457999999999998</c:v>
                </c:pt>
                <c:pt idx="17">
                  <c:v>57.381999999999998</c:v>
                </c:pt>
                <c:pt idx="18">
                  <c:v>46.320999999999998</c:v>
                </c:pt>
                <c:pt idx="19">
                  <c:v>40.652999999999999</c:v>
                </c:pt>
                <c:pt idx="20">
                  <c:v>36.408999999999999</c:v>
                </c:pt>
                <c:pt idx="21">
                  <c:v>30.175000000000001</c:v>
                </c:pt>
                <c:pt idx="22">
                  <c:v>43.588999999999999</c:v>
                </c:pt>
                <c:pt idx="23">
                  <c:v>93.396000000000001</c:v>
                </c:pt>
                <c:pt idx="24">
                  <c:v>368.738</c:v>
                </c:pt>
                <c:pt idx="25">
                  <c:v>405.63</c:v>
                </c:pt>
                <c:pt idx="26">
                  <c:v>131.93100000000001</c:v>
                </c:pt>
                <c:pt idx="27">
                  <c:v>60.03</c:v>
                </c:pt>
                <c:pt idx="28">
                  <c:v>55.677999999999997</c:v>
                </c:pt>
                <c:pt idx="29">
                  <c:v>86.415000000000006</c:v>
                </c:pt>
                <c:pt idx="30">
                  <c:v>51.384</c:v>
                </c:pt>
                <c:pt idx="31">
                  <c:v>36.468000000000004</c:v>
                </c:pt>
                <c:pt idx="32">
                  <c:v>31.408000000000001</c:v>
                </c:pt>
                <c:pt idx="33">
                  <c:v>39.036999999999999</c:v>
                </c:pt>
                <c:pt idx="34">
                  <c:v>69.858999999999995</c:v>
                </c:pt>
                <c:pt idx="35">
                  <c:v>121.92400000000001</c:v>
                </c:pt>
                <c:pt idx="36">
                  <c:v>318.89499999999998</c:v>
                </c:pt>
                <c:pt idx="37">
                  <c:v>403.565</c:v>
                </c:pt>
                <c:pt idx="38">
                  <c:v>175.708</c:v>
                </c:pt>
                <c:pt idx="39">
                  <c:v>65.998000000000005</c:v>
                </c:pt>
                <c:pt idx="40">
                  <c:v>61.164999999999999</c:v>
                </c:pt>
                <c:pt idx="41">
                  <c:v>69.561000000000007</c:v>
                </c:pt>
                <c:pt idx="42">
                  <c:v>47.996000000000002</c:v>
                </c:pt>
                <c:pt idx="43">
                  <c:v>36.677</c:v>
                </c:pt>
                <c:pt idx="44">
                  <c:v>30.699000000000002</c:v>
                </c:pt>
                <c:pt idx="45">
                  <c:v>28.931999999999999</c:v>
                </c:pt>
                <c:pt idx="46">
                  <c:v>32.718000000000004</c:v>
                </c:pt>
                <c:pt idx="47">
                  <c:v>84.619</c:v>
                </c:pt>
                <c:pt idx="48">
                  <c:v>293.90100000000001</c:v>
                </c:pt>
                <c:pt idx="49">
                  <c:v>278.411</c:v>
                </c:pt>
                <c:pt idx="50">
                  <c:v>97.141999999999996</c:v>
                </c:pt>
                <c:pt idx="51">
                  <c:v>53.603000000000002</c:v>
                </c:pt>
                <c:pt idx="52">
                  <c:v>41.692999999999998</c:v>
                </c:pt>
                <c:pt idx="53">
                  <c:v>32.825000000000003</c:v>
                </c:pt>
                <c:pt idx="54">
                  <c:v>30.738</c:v>
                </c:pt>
                <c:pt idx="55">
                  <c:v>27.724</c:v>
                </c:pt>
                <c:pt idx="56">
                  <c:v>24.637</c:v>
                </c:pt>
                <c:pt idx="57">
                  <c:v>20.141999999999999</c:v>
                </c:pt>
                <c:pt idx="58">
                  <c:v>28.329000000000001</c:v>
                </c:pt>
                <c:pt idx="59">
                  <c:v>64.304000000000002</c:v>
                </c:pt>
                <c:pt idx="60">
                  <c:v>146.768</c:v>
                </c:pt>
                <c:pt idx="61">
                  <c:v>174.45400000000001</c:v>
                </c:pt>
                <c:pt idx="62">
                  <c:v>68.762</c:v>
                </c:pt>
                <c:pt idx="63">
                  <c:v>40.981999999999999</c:v>
                </c:pt>
                <c:pt idx="64">
                  <c:v>39.344000000000001</c:v>
                </c:pt>
              </c:numCache>
            </c:numRef>
          </c:yVal>
          <c:smooth val="1"/>
          <c:extLst>
            <c:ext xmlns:c16="http://schemas.microsoft.com/office/drawing/2014/chart" uri="{C3380CC4-5D6E-409C-BE32-E72D297353CC}">
              <c16:uniqueId val="{00000005-31EE-4D43-8F83-75DA90E06AAE}"/>
            </c:ext>
          </c:extLst>
        </c:ser>
        <c:ser>
          <c:idx val="6"/>
          <c:order val="3"/>
          <c:tx>
            <c:strRef>
              <c:f>RunInformation!$G$9</c:f>
              <c:strCache>
                <c:ptCount val="1"/>
                <c:pt idx="0">
                  <c:v>1984</c:v>
                </c:pt>
              </c:strCache>
            </c:strRef>
          </c:tx>
          <c:spPr>
            <a:ln w="19050">
              <a:solidFill>
                <a:srgbClr val="89BD8A"/>
              </a:solidFill>
              <a:prstDash val="solid"/>
            </a:ln>
          </c:spPr>
          <c:marker>
            <c:symbol val="circle"/>
            <c:size val="5"/>
            <c:spPr>
              <a:solidFill>
                <a:srgbClr val="89BD8A"/>
              </a:solidFill>
              <a:ln w="19050">
                <a:solidFill>
                  <a:srgbClr val="89BD8A"/>
                </a:solidFill>
                <a:prstDash val="solid"/>
              </a:ln>
            </c:spPr>
          </c:marker>
          <c:xVal>
            <c:numRef>
              <c:f>Comparison!$U$4:$U$68</c:f>
              <c:numCache>
                <c:formatCode>[$-409]mmmm\-yy;@</c:formatCode>
                <c:ptCount val="65"/>
                <c:pt idx="0">
                  <c:v>43952</c:v>
                </c:pt>
                <c:pt idx="1">
                  <c:v>43983</c:v>
                </c:pt>
                <c:pt idx="2">
                  <c:v>44013</c:v>
                </c:pt>
                <c:pt idx="3">
                  <c:v>44044</c:v>
                </c:pt>
                <c:pt idx="4">
                  <c:v>44075</c:v>
                </c:pt>
                <c:pt idx="5">
                  <c:v>44105</c:v>
                </c:pt>
                <c:pt idx="6">
                  <c:v>44136</c:v>
                </c:pt>
                <c:pt idx="7">
                  <c:v>44166</c:v>
                </c:pt>
                <c:pt idx="8">
                  <c:v>44197</c:v>
                </c:pt>
                <c:pt idx="9">
                  <c:v>44228</c:v>
                </c:pt>
                <c:pt idx="10">
                  <c:v>44256</c:v>
                </c:pt>
                <c:pt idx="11">
                  <c:v>44287</c:v>
                </c:pt>
                <c:pt idx="12">
                  <c:v>44317</c:v>
                </c:pt>
                <c:pt idx="13">
                  <c:v>44348</c:v>
                </c:pt>
                <c:pt idx="14">
                  <c:v>44378</c:v>
                </c:pt>
                <c:pt idx="15">
                  <c:v>44409</c:v>
                </c:pt>
                <c:pt idx="16">
                  <c:v>44440</c:v>
                </c:pt>
                <c:pt idx="17">
                  <c:v>44470</c:v>
                </c:pt>
                <c:pt idx="18">
                  <c:v>44501</c:v>
                </c:pt>
                <c:pt idx="19">
                  <c:v>44531</c:v>
                </c:pt>
                <c:pt idx="20">
                  <c:v>44562</c:v>
                </c:pt>
                <c:pt idx="21">
                  <c:v>44593</c:v>
                </c:pt>
                <c:pt idx="22">
                  <c:v>44621</c:v>
                </c:pt>
                <c:pt idx="23">
                  <c:v>44652</c:v>
                </c:pt>
                <c:pt idx="24">
                  <c:v>44682</c:v>
                </c:pt>
                <c:pt idx="25">
                  <c:v>44713</c:v>
                </c:pt>
                <c:pt idx="26">
                  <c:v>44743</c:v>
                </c:pt>
                <c:pt idx="27">
                  <c:v>44774</c:v>
                </c:pt>
                <c:pt idx="28">
                  <c:v>44805</c:v>
                </c:pt>
                <c:pt idx="29">
                  <c:v>44835</c:v>
                </c:pt>
                <c:pt idx="30">
                  <c:v>44866</c:v>
                </c:pt>
                <c:pt idx="31">
                  <c:v>44896</c:v>
                </c:pt>
                <c:pt idx="32">
                  <c:v>44927</c:v>
                </c:pt>
                <c:pt idx="33">
                  <c:v>44958</c:v>
                </c:pt>
                <c:pt idx="34">
                  <c:v>44986</c:v>
                </c:pt>
                <c:pt idx="35">
                  <c:v>45017</c:v>
                </c:pt>
                <c:pt idx="36">
                  <c:v>45047</c:v>
                </c:pt>
                <c:pt idx="37">
                  <c:v>45078</c:v>
                </c:pt>
                <c:pt idx="38">
                  <c:v>45108</c:v>
                </c:pt>
                <c:pt idx="39">
                  <c:v>45139</c:v>
                </c:pt>
                <c:pt idx="40">
                  <c:v>45170</c:v>
                </c:pt>
                <c:pt idx="41">
                  <c:v>45200</c:v>
                </c:pt>
                <c:pt idx="42">
                  <c:v>45231</c:v>
                </c:pt>
                <c:pt idx="43">
                  <c:v>45261</c:v>
                </c:pt>
                <c:pt idx="44">
                  <c:v>45292</c:v>
                </c:pt>
                <c:pt idx="45">
                  <c:v>45323</c:v>
                </c:pt>
                <c:pt idx="46">
                  <c:v>45352</c:v>
                </c:pt>
                <c:pt idx="47">
                  <c:v>45383</c:v>
                </c:pt>
                <c:pt idx="48">
                  <c:v>45413</c:v>
                </c:pt>
                <c:pt idx="49">
                  <c:v>45444</c:v>
                </c:pt>
                <c:pt idx="50">
                  <c:v>45474</c:v>
                </c:pt>
                <c:pt idx="51">
                  <c:v>45505</c:v>
                </c:pt>
                <c:pt idx="52">
                  <c:v>45536</c:v>
                </c:pt>
                <c:pt idx="53">
                  <c:v>45566</c:v>
                </c:pt>
                <c:pt idx="54">
                  <c:v>45597</c:v>
                </c:pt>
                <c:pt idx="55">
                  <c:v>45627</c:v>
                </c:pt>
                <c:pt idx="56">
                  <c:v>45658</c:v>
                </c:pt>
                <c:pt idx="57">
                  <c:v>45689</c:v>
                </c:pt>
                <c:pt idx="58">
                  <c:v>45717</c:v>
                </c:pt>
                <c:pt idx="59">
                  <c:v>45748</c:v>
                </c:pt>
                <c:pt idx="60" formatCode="[$-409]mmmm\ d\,\ yyyy;@">
                  <c:v>45778</c:v>
                </c:pt>
                <c:pt idx="61" formatCode="[$-409]mmmm\ d\,\ yyyy;@">
                  <c:v>45809</c:v>
                </c:pt>
                <c:pt idx="62" formatCode="[$-409]mmmm\ d\,\ yyyy;@">
                  <c:v>45839</c:v>
                </c:pt>
                <c:pt idx="63" formatCode="[$-409]mmmm\ d\,\ yyyy;@">
                  <c:v>45870</c:v>
                </c:pt>
                <c:pt idx="64" formatCode="[$-409]mmmm\ d\,\ yyyy;@">
                  <c:v>45901</c:v>
                </c:pt>
              </c:numCache>
            </c:numRef>
          </c:xVal>
          <c:yVal>
            <c:numRef>
              <c:f>Comparison!$AB$4:$AB$68</c:f>
              <c:numCache>
                <c:formatCode>0.00</c:formatCode>
                <c:ptCount val="65"/>
                <c:pt idx="0">
                  <c:v>231.727</c:v>
                </c:pt>
                <c:pt idx="1">
                  <c:v>219.297</c:v>
                </c:pt>
                <c:pt idx="2">
                  <c:v>93.307000000000002</c:v>
                </c:pt>
                <c:pt idx="3">
                  <c:v>57.817</c:v>
                </c:pt>
                <c:pt idx="4">
                  <c:v>34.81</c:v>
                </c:pt>
                <c:pt idx="5">
                  <c:v>36.343000000000004</c:v>
                </c:pt>
                <c:pt idx="6">
                  <c:v>29.38</c:v>
                </c:pt>
                <c:pt idx="7">
                  <c:v>25.54</c:v>
                </c:pt>
                <c:pt idx="8">
                  <c:v>22.95</c:v>
                </c:pt>
                <c:pt idx="9">
                  <c:v>19.352</c:v>
                </c:pt>
                <c:pt idx="10">
                  <c:v>31.64</c:v>
                </c:pt>
                <c:pt idx="11">
                  <c:v>79.334000000000003</c:v>
                </c:pt>
                <c:pt idx="12">
                  <c:v>335.83800000000002</c:v>
                </c:pt>
                <c:pt idx="13">
                  <c:v>378.36700000000002</c:v>
                </c:pt>
                <c:pt idx="14">
                  <c:v>121.59399999999999</c:v>
                </c:pt>
                <c:pt idx="15">
                  <c:v>54.192</c:v>
                </c:pt>
                <c:pt idx="16">
                  <c:v>52.374000000000002</c:v>
                </c:pt>
                <c:pt idx="17">
                  <c:v>81.769000000000005</c:v>
                </c:pt>
                <c:pt idx="18">
                  <c:v>46.968000000000004</c:v>
                </c:pt>
                <c:pt idx="19">
                  <c:v>33.281999999999996</c:v>
                </c:pt>
                <c:pt idx="20">
                  <c:v>28.67</c:v>
                </c:pt>
                <c:pt idx="21">
                  <c:v>37.447000000000003</c:v>
                </c:pt>
                <c:pt idx="22">
                  <c:v>68.045000000000002</c:v>
                </c:pt>
                <c:pt idx="23">
                  <c:v>118.79600000000001</c:v>
                </c:pt>
                <c:pt idx="24">
                  <c:v>321.96800000000002</c:v>
                </c:pt>
                <c:pt idx="25">
                  <c:v>400.53500000000003</c:v>
                </c:pt>
                <c:pt idx="26">
                  <c:v>168.161</c:v>
                </c:pt>
                <c:pt idx="27">
                  <c:v>63.795999999999999</c:v>
                </c:pt>
                <c:pt idx="28">
                  <c:v>61.405000000000001</c:v>
                </c:pt>
                <c:pt idx="29">
                  <c:v>67.540000000000006</c:v>
                </c:pt>
                <c:pt idx="30">
                  <c:v>46.414000000000001</c:v>
                </c:pt>
                <c:pt idx="31">
                  <c:v>35.569000000000003</c:v>
                </c:pt>
                <c:pt idx="32">
                  <c:v>29.971</c:v>
                </c:pt>
                <c:pt idx="33">
                  <c:v>27.41</c:v>
                </c:pt>
                <c:pt idx="34">
                  <c:v>32.143999999999998</c:v>
                </c:pt>
                <c:pt idx="35">
                  <c:v>83.421999999999997</c:v>
                </c:pt>
                <c:pt idx="36">
                  <c:v>291.93599999999998</c:v>
                </c:pt>
                <c:pt idx="37">
                  <c:v>276.988</c:v>
                </c:pt>
                <c:pt idx="38">
                  <c:v>96.186999999999998</c:v>
                </c:pt>
                <c:pt idx="39">
                  <c:v>53.055</c:v>
                </c:pt>
                <c:pt idx="40">
                  <c:v>41.34</c:v>
                </c:pt>
                <c:pt idx="41">
                  <c:v>32.552999999999997</c:v>
                </c:pt>
                <c:pt idx="42">
                  <c:v>30.501999999999999</c:v>
                </c:pt>
                <c:pt idx="43">
                  <c:v>27.494</c:v>
                </c:pt>
                <c:pt idx="44">
                  <c:v>24.434000000000001</c:v>
                </c:pt>
                <c:pt idx="45">
                  <c:v>20.664999999999999</c:v>
                </c:pt>
                <c:pt idx="46">
                  <c:v>28.859000000000002</c:v>
                </c:pt>
                <c:pt idx="47">
                  <c:v>65.506</c:v>
                </c:pt>
                <c:pt idx="48">
                  <c:v>146.768</c:v>
                </c:pt>
                <c:pt idx="49">
                  <c:v>174.45400000000001</c:v>
                </c:pt>
                <c:pt idx="50">
                  <c:v>68.762</c:v>
                </c:pt>
                <c:pt idx="51">
                  <c:v>40.981999999999999</c:v>
                </c:pt>
                <c:pt idx="52">
                  <c:v>39.344000000000001</c:v>
                </c:pt>
                <c:pt idx="53">
                  <c:v>30.27</c:v>
                </c:pt>
                <c:pt idx="54">
                  <c:v>23.646000000000001</c:v>
                </c:pt>
                <c:pt idx="55">
                  <c:v>21.652000000000001</c:v>
                </c:pt>
                <c:pt idx="56">
                  <c:v>19.422000000000001</c:v>
                </c:pt>
                <c:pt idx="57">
                  <c:v>15.992000000000001</c:v>
                </c:pt>
                <c:pt idx="58">
                  <c:v>42.484000000000002</c:v>
                </c:pt>
                <c:pt idx="59">
                  <c:v>103.952</c:v>
                </c:pt>
                <c:pt idx="60">
                  <c:v>181.81899999999999</c:v>
                </c:pt>
                <c:pt idx="61">
                  <c:v>150.55600000000001</c:v>
                </c:pt>
                <c:pt idx="62">
                  <c:v>65.268000000000001</c:v>
                </c:pt>
                <c:pt idx="63">
                  <c:v>48.790999999999997</c:v>
                </c:pt>
                <c:pt idx="64">
                  <c:v>32.915999999999997</c:v>
                </c:pt>
              </c:numCache>
            </c:numRef>
          </c:yVal>
          <c:smooth val="1"/>
          <c:extLst>
            <c:ext xmlns:c16="http://schemas.microsoft.com/office/drawing/2014/chart" uri="{C3380CC4-5D6E-409C-BE32-E72D297353CC}">
              <c16:uniqueId val="{00000006-31EE-4D43-8F83-75DA90E06AAE}"/>
            </c:ext>
          </c:extLst>
        </c:ser>
        <c:ser>
          <c:idx val="7"/>
          <c:order val="4"/>
          <c:tx>
            <c:strRef>
              <c:f>RunInformation!$G$10</c:f>
              <c:strCache>
                <c:ptCount val="1"/>
                <c:pt idx="0">
                  <c:v>1985</c:v>
                </c:pt>
              </c:strCache>
            </c:strRef>
          </c:tx>
          <c:spPr>
            <a:ln w="19050">
              <a:solidFill>
                <a:srgbClr val="60C862"/>
              </a:solidFill>
              <a:prstDash val="solid"/>
            </a:ln>
          </c:spPr>
          <c:marker>
            <c:symbol val="square"/>
            <c:size val="5"/>
            <c:spPr>
              <a:solidFill>
                <a:srgbClr val="60C862"/>
              </a:solidFill>
              <a:ln w="19050">
                <a:solidFill>
                  <a:srgbClr val="60C862"/>
                </a:solidFill>
                <a:prstDash val="solid"/>
              </a:ln>
            </c:spPr>
          </c:marker>
          <c:xVal>
            <c:numRef>
              <c:f>Comparison!$U$4:$U$68</c:f>
              <c:numCache>
                <c:formatCode>[$-409]mmmm\-yy;@</c:formatCode>
                <c:ptCount val="65"/>
                <c:pt idx="0">
                  <c:v>43952</c:v>
                </c:pt>
                <c:pt idx="1">
                  <c:v>43983</c:v>
                </c:pt>
                <c:pt idx="2">
                  <c:v>44013</c:v>
                </c:pt>
                <c:pt idx="3">
                  <c:v>44044</c:v>
                </c:pt>
                <c:pt idx="4">
                  <c:v>44075</c:v>
                </c:pt>
                <c:pt idx="5">
                  <c:v>44105</c:v>
                </c:pt>
                <c:pt idx="6">
                  <c:v>44136</c:v>
                </c:pt>
                <c:pt idx="7">
                  <c:v>44166</c:v>
                </c:pt>
                <c:pt idx="8">
                  <c:v>44197</c:v>
                </c:pt>
                <c:pt idx="9">
                  <c:v>44228</c:v>
                </c:pt>
                <c:pt idx="10">
                  <c:v>44256</c:v>
                </c:pt>
                <c:pt idx="11">
                  <c:v>44287</c:v>
                </c:pt>
                <c:pt idx="12">
                  <c:v>44317</c:v>
                </c:pt>
                <c:pt idx="13">
                  <c:v>44348</c:v>
                </c:pt>
                <c:pt idx="14">
                  <c:v>44378</c:v>
                </c:pt>
                <c:pt idx="15">
                  <c:v>44409</c:v>
                </c:pt>
                <c:pt idx="16">
                  <c:v>44440</c:v>
                </c:pt>
                <c:pt idx="17">
                  <c:v>44470</c:v>
                </c:pt>
                <c:pt idx="18">
                  <c:v>44501</c:v>
                </c:pt>
                <c:pt idx="19">
                  <c:v>44531</c:v>
                </c:pt>
                <c:pt idx="20">
                  <c:v>44562</c:v>
                </c:pt>
                <c:pt idx="21">
                  <c:v>44593</c:v>
                </c:pt>
                <c:pt idx="22">
                  <c:v>44621</c:v>
                </c:pt>
                <c:pt idx="23">
                  <c:v>44652</c:v>
                </c:pt>
                <c:pt idx="24">
                  <c:v>44682</c:v>
                </c:pt>
                <c:pt idx="25">
                  <c:v>44713</c:v>
                </c:pt>
                <c:pt idx="26">
                  <c:v>44743</c:v>
                </c:pt>
                <c:pt idx="27">
                  <c:v>44774</c:v>
                </c:pt>
                <c:pt idx="28">
                  <c:v>44805</c:v>
                </c:pt>
                <c:pt idx="29">
                  <c:v>44835</c:v>
                </c:pt>
                <c:pt idx="30">
                  <c:v>44866</c:v>
                </c:pt>
                <c:pt idx="31">
                  <c:v>44896</c:v>
                </c:pt>
                <c:pt idx="32">
                  <c:v>44927</c:v>
                </c:pt>
                <c:pt idx="33">
                  <c:v>44958</c:v>
                </c:pt>
                <c:pt idx="34">
                  <c:v>44986</c:v>
                </c:pt>
                <c:pt idx="35">
                  <c:v>45017</c:v>
                </c:pt>
                <c:pt idx="36">
                  <c:v>45047</c:v>
                </c:pt>
                <c:pt idx="37">
                  <c:v>45078</c:v>
                </c:pt>
                <c:pt idx="38">
                  <c:v>45108</c:v>
                </c:pt>
                <c:pt idx="39">
                  <c:v>45139</c:v>
                </c:pt>
                <c:pt idx="40">
                  <c:v>45170</c:v>
                </c:pt>
                <c:pt idx="41">
                  <c:v>45200</c:v>
                </c:pt>
                <c:pt idx="42">
                  <c:v>45231</c:v>
                </c:pt>
                <c:pt idx="43">
                  <c:v>45261</c:v>
                </c:pt>
                <c:pt idx="44">
                  <c:v>45292</c:v>
                </c:pt>
                <c:pt idx="45">
                  <c:v>45323</c:v>
                </c:pt>
                <c:pt idx="46">
                  <c:v>45352</c:v>
                </c:pt>
                <c:pt idx="47">
                  <c:v>45383</c:v>
                </c:pt>
                <c:pt idx="48">
                  <c:v>45413</c:v>
                </c:pt>
                <c:pt idx="49">
                  <c:v>45444</c:v>
                </c:pt>
                <c:pt idx="50">
                  <c:v>45474</c:v>
                </c:pt>
                <c:pt idx="51">
                  <c:v>45505</c:v>
                </c:pt>
                <c:pt idx="52">
                  <c:v>45536</c:v>
                </c:pt>
                <c:pt idx="53">
                  <c:v>45566</c:v>
                </c:pt>
                <c:pt idx="54">
                  <c:v>45597</c:v>
                </c:pt>
                <c:pt idx="55">
                  <c:v>45627</c:v>
                </c:pt>
                <c:pt idx="56">
                  <c:v>45658</c:v>
                </c:pt>
                <c:pt idx="57">
                  <c:v>45689</c:v>
                </c:pt>
                <c:pt idx="58">
                  <c:v>45717</c:v>
                </c:pt>
                <c:pt idx="59">
                  <c:v>45748</c:v>
                </c:pt>
                <c:pt idx="60" formatCode="[$-409]mmmm\ d\,\ yyyy;@">
                  <c:v>45778</c:v>
                </c:pt>
                <c:pt idx="61" formatCode="[$-409]mmmm\ d\,\ yyyy;@">
                  <c:v>45809</c:v>
                </c:pt>
                <c:pt idx="62" formatCode="[$-409]mmmm\ d\,\ yyyy;@">
                  <c:v>45839</c:v>
                </c:pt>
                <c:pt idx="63" formatCode="[$-409]mmmm\ d\,\ yyyy;@">
                  <c:v>45870</c:v>
                </c:pt>
                <c:pt idx="64" formatCode="[$-409]mmmm\ d\,\ yyyy;@">
                  <c:v>45901</c:v>
                </c:pt>
              </c:numCache>
            </c:numRef>
          </c:xVal>
          <c:yVal>
            <c:numRef>
              <c:f>Comparison!$AC$4:$AC$68</c:f>
              <c:numCache>
                <c:formatCode>0.00</c:formatCode>
                <c:ptCount val="65"/>
                <c:pt idx="0">
                  <c:v>208.529</c:v>
                </c:pt>
                <c:pt idx="1">
                  <c:v>181.65899999999999</c:v>
                </c:pt>
                <c:pt idx="2">
                  <c:v>57.588999999999999</c:v>
                </c:pt>
                <c:pt idx="3">
                  <c:v>36.366999999999997</c:v>
                </c:pt>
                <c:pt idx="4">
                  <c:v>36.049999999999997</c:v>
                </c:pt>
                <c:pt idx="5">
                  <c:v>68.588999999999999</c:v>
                </c:pt>
                <c:pt idx="6">
                  <c:v>39.244</c:v>
                </c:pt>
                <c:pt idx="7">
                  <c:v>27.152000000000001</c:v>
                </c:pt>
                <c:pt idx="8">
                  <c:v>23.334</c:v>
                </c:pt>
                <c:pt idx="9">
                  <c:v>32.847000000000001</c:v>
                </c:pt>
                <c:pt idx="10">
                  <c:v>62.063000000000002</c:v>
                </c:pt>
                <c:pt idx="11">
                  <c:v>109.274</c:v>
                </c:pt>
                <c:pt idx="12">
                  <c:v>304.29199999999997</c:v>
                </c:pt>
                <c:pt idx="13">
                  <c:v>391.33</c:v>
                </c:pt>
                <c:pt idx="14">
                  <c:v>165.411</c:v>
                </c:pt>
                <c:pt idx="15">
                  <c:v>62.244999999999997</c:v>
                </c:pt>
                <c:pt idx="16">
                  <c:v>60.000999999999998</c:v>
                </c:pt>
                <c:pt idx="17">
                  <c:v>66.215999999999994</c:v>
                </c:pt>
                <c:pt idx="18">
                  <c:v>45.353999999999999</c:v>
                </c:pt>
                <c:pt idx="19">
                  <c:v>34.630000000000003</c:v>
                </c:pt>
                <c:pt idx="20">
                  <c:v>29.119</c:v>
                </c:pt>
                <c:pt idx="21">
                  <c:v>26.71</c:v>
                </c:pt>
                <c:pt idx="22">
                  <c:v>31.420999999999999</c:v>
                </c:pt>
                <c:pt idx="23">
                  <c:v>82.215000000000003</c:v>
                </c:pt>
                <c:pt idx="24">
                  <c:v>290.012</c:v>
                </c:pt>
                <c:pt idx="25">
                  <c:v>276.197</c:v>
                </c:pt>
                <c:pt idx="26">
                  <c:v>95.781000000000006</c:v>
                </c:pt>
                <c:pt idx="27">
                  <c:v>52.728999999999999</c:v>
                </c:pt>
                <c:pt idx="28">
                  <c:v>41.058999999999997</c:v>
                </c:pt>
                <c:pt idx="29">
                  <c:v>32.302999999999997</c:v>
                </c:pt>
                <c:pt idx="30">
                  <c:v>30.286999999999999</c:v>
                </c:pt>
                <c:pt idx="31">
                  <c:v>27.280999999999999</c:v>
                </c:pt>
                <c:pt idx="32">
                  <c:v>24.239000000000001</c:v>
                </c:pt>
                <c:pt idx="33">
                  <c:v>19.843</c:v>
                </c:pt>
                <c:pt idx="34">
                  <c:v>27.983000000000001</c:v>
                </c:pt>
                <c:pt idx="35">
                  <c:v>63.826999999999998</c:v>
                </c:pt>
                <c:pt idx="36">
                  <c:v>141.244</c:v>
                </c:pt>
                <c:pt idx="37">
                  <c:v>174.94399999999999</c:v>
                </c:pt>
                <c:pt idx="38">
                  <c:v>71.908000000000001</c:v>
                </c:pt>
                <c:pt idx="39">
                  <c:v>40.814999999999998</c:v>
                </c:pt>
                <c:pt idx="40">
                  <c:v>39.186</c:v>
                </c:pt>
                <c:pt idx="41">
                  <c:v>30.512</c:v>
                </c:pt>
                <c:pt idx="42">
                  <c:v>23.632000000000001</c:v>
                </c:pt>
                <c:pt idx="43">
                  <c:v>21.594999999999999</c:v>
                </c:pt>
                <c:pt idx="44">
                  <c:v>19.363</c:v>
                </c:pt>
                <c:pt idx="45">
                  <c:v>16.484999999999999</c:v>
                </c:pt>
                <c:pt idx="46">
                  <c:v>42.427</c:v>
                </c:pt>
                <c:pt idx="47">
                  <c:v>104.041</c:v>
                </c:pt>
                <c:pt idx="48">
                  <c:v>181.81899999999999</c:v>
                </c:pt>
                <c:pt idx="49">
                  <c:v>150.55600000000001</c:v>
                </c:pt>
                <c:pt idx="50">
                  <c:v>65.268000000000001</c:v>
                </c:pt>
                <c:pt idx="51">
                  <c:v>48.790999999999997</c:v>
                </c:pt>
                <c:pt idx="52">
                  <c:v>32.915999999999997</c:v>
                </c:pt>
                <c:pt idx="53">
                  <c:v>30.710999999999999</c:v>
                </c:pt>
                <c:pt idx="54">
                  <c:v>24.751999999999999</c:v>
                </c:pt>
                <c:pt idx="55">
                  <c:v>22.361999999999998</c:v>
                </c:pt>
                <c:pt idx="56">
                  <c:v>20.047999999999998</c:v>
                </c:pt>
                <c:pt idx="57">
                  <c:v>16.981999999999999</c:v>
                </c:pt>
                <c:pt idx="58">
                  <c:v>26.879000000000001</c:v>
                </c:pt>
                <c:pt idx="59">
                  <c:v>57.704000000000001</c:v>
                </c:pt>
                <c:pt idx="60">
                  <c:v>114.268</c:v>
                </c:pt>
                <c:pt idx="61">
                  <c:v>174.75200000000001</c:v>
                </c:pt>
                <c:pt idx="62">
                  <c:v>72.819000000000003</c:v>
                </c:pt>
                <c:pt idx="63">
                  <c:v>37.831000000000003</c:v>
                </c:pt>
                <c:pt idx="64">
                  <c:v>31.132999999999999</c:v>
                </c:pt>
              </c:numCache>
            </c:numRef>
          </c:yVal>
          <c:smooth val="1"/>
          <c:extLst>
            <c:ext xmlns:c16="http://schemas.microsoft.com/office/drawing/2014/chart" uri="{C3380CC4-5D6E-409C-BE32-E72D297353CC}">
              <c16:uniqueId val="{00000007-31EE-4D43-8F83-75DA90E06AAE}"/>
            </c:ext>
          </c:extLst>
        </c:ser>
        <c:ser>
          <c:idx val="8"/>
          <c:order val="5"/>
          <c:tx>
            <c:strRef>
              <c:f>RunInformation!$G$11</c:f>
              <c:strCache>
                <c:ptCount val="1"/>
                <c:pt idx="0">
                  <c:v>1986</c:v>
                </c:pt>
              </c:strCache>
            </c:strRef>
          </c:tx>
          <c:spPr>
            <a:ln w="19050">
              <a:solidFill>
                <a:srgbClr val="45DF83"/>
              </a:solidFill>
              <a:prstDash val="solid"/>
            </a:ln>
          </c:spPr>
          <c:marker>
            <c:symbol val="diamond"/>
            <c:size val="5"/>
            <c:spPr>
              <a:solidFill>
                <a:srgbClr val="45DF83"/>
              </a:solidFill>
              <a:ln w="19050">
                <a:solidFill>
                  <a:srgbClr val="45DF83"/>
                </a:solidFill>
                <a:prstDash val="solid"/>
              </a:ln>
            </c:spPr>
          </c:marker>
          <c:xVal>
            <c:numRef>
              <c:f>Comparison!$U$4:$U$68</c:f>
              <c:numCache>
                <c:formatCode>[$-409]mmmm\-yy;@</c:formatCode>
                <c:ptCount val="65"/>
                <c:pt idx="0">
                  <c:v>43952</c:v>
                </c:pt>
                <c:pt idx="1">
                  <c:v>43983</c:v>
                </c:pt>
                <c:pt idx="2">
                  <c:v>44013</c:v>
                </c:pt>
                <c:pt idx="3">
                  <c:v>44044</c:v>
                </c:pt>
                <c:pt idx="4">
                  <c:v>44075</c:v>
                </c:pt>
                <c:pt idx="5">
                  <c:v>44105</c:v>
                </c:pt>
                <c:pt idx="6">
                  <c:v>44136</c:v>
                </c:pt>
                <c:pt idx="7">
                  <c:v>44166</c:v>
                </c:pt>
                <c:pt idx="8">
                  <c:v>44197</c:v>
                </c:pt>
                <c:pt idx="9">
                  <c:v>44228</c:v>
                </c:pt>
                <c:pt idx="10">
                  <c:v>44256</c:v>
                </c:pt>
                <c:pt idx="11">
                  <c:v>44287</c:v>
                </c:pt>
                <c:pt idx="12">
                  <c:v>44317</c:v>
                </c:pt>
                <c:pt idx="13">
                  <c:v>44348</c:v>
                </c:pt>
                <c:pt idx="14">
                  <c:v>44378</c:v>
                </c:pt>
                <c:pt idx="15">
                  <c:v>44409</c:v>
                </c:pt>
                <c:pt idx="16">
                  <c:v>44440</c:v>
                </c:pt>
                <c:pt idx="17">
                  <c:v>44470</c:v>
                </c:pt>
                <c:pt idx="18">
                  <c:v>44501</c:v>
                </c:pt>
                <c:pt idx="19">
                  <c:v>44531</c:v>
                </c:pt>
                <c:pt idx="20">
                  <c:v>44562</c:v>
                </c:pt>
                <c:pt idx="21">
                  <c:v>44593</c:v>
                </c:pt>
                <c:pt idx="22">
                  <c:v>44621</c:v>
                </c:pt>
                <c:pt idx="23">
                  <c:v>44652</c:v>
                </c:pt>
                <c:pt idx="24">
                  <c:v>44682</c:v>
                </c:pt>
                <c:pt idx="25">
                  <c:v>44713</c:v>
                </c:pt>
                <c:pt idx="26">
                  <c:v>44743</c:v>
                </c:pt>
                <c:pt idx="27">
                  <c:v>44774</c:v>
                </c:pt>
                <c:pt idx="28">
                  <c:v>44805</c:v>
                </c:pt>
                <c:pt idx="29">
                  <c:v>44835</c:v>
                </c:pt>
                <c:pt idx="30">
                  <c:v>44866</c:v>
                </c:pt>
                <c:pt idx="31">
                  <c:v>44896</c:v>
                </c:pt>
                <c:pt idx="32">
                  <c:v>44927</c:v>
                </c:pt>
                <c:pt idx="33">
                  <c:v>44958</c:v>
                </c:pt>
                <c:pt idx="34">
                  <c:v>44986</c:v>
                </c:pt>
                <c:pt idx="35">
                  <c:v>45017</c:v>
                </c:pt>
                <c:pt idx="36">
                  <c:v>45047</c:v>
                </c:pt>
                <c:pt idx="37">
                  <c:v>45078</c:v>
                </c:pt>
                <c:pt idx="38">
                  <c:v>45108</c:v>
                </c:pt>
                <c:pt idx="39">
                  <c:v>45139</c:v>
                </c:pt>
                <c:pt idx="40">
                  <c:v>45170</c:v>
                </c:pt>
                <c:pt idx="41">
                  <c:v>45200</c:v>
                </c:pt>
                <c:pt idx="42">
                  <c:v>45231</c:v>
                </c:pt>
                <c:pt idx="43">
                  <c:v>45261</c:v>
                </c:pt>
                <c:pt idx="44">
                  <c:v>45292</c:v>
                </c:pt>
                <c:pt idx="45">
                  <c:v>45323</c:v>
                </c:pt>
                <c:pt idx="46">
                  <c:v>45352</c:v>
                </c:pt>
                <c:pt idx="47">
                  <c:v>45383</c:v>
                </c:pt>
                <c:pt idx="48">
                  <c:v>45413</c:v>
                </c:pt>
                <c:pt idx="49">
                  <c:v>45444</c:v>
                </c:pt>
                <c:pt idx="50">
                  <c:v>45474</c:v>
                </c:pt>
                <c:pt idx="51">
                  <c:v>45505</c:v>
                </c:pt>
                <c:pt idx="52">
                  <c:v>45536</c:v>
                </c:pt>
                <c:pt idx="53">
                  <c:v>45566</c:v>
                </c:pt>
                <c:pt idx="54">
                  <c:v>45597</c:v>
                </c:pt>
                <c:pt idx="55">
                  <c:v>45627</c:v>
                </c:pt>
                <c:pt idx="56">
                  <c:v>45658</c:v>
                </c:pt>
                <c:pt idx="57">
                  <c:v>45689</c:v>
                </c:pt>
                <c:pt idx="58">
                  <c:v>45717</c:v>
                </c:pt>
                <c:pt idx="59">
                  <c:v>45748</c:v>
                </c:pt>
                <c:pt idx="60" formatCode="[$-409]mmmm\ d\,\ yyyy;@">
                  <c:v>45778</c:v>
                </c:pt>
                <c:pt idx="61" formatCode="[$-409]mmmm\ d\,\ yyyy;@">
                  <c:v>45809</c:v>
                </c:pt>
                <c:pt idx="62" formatCode="[$-409]mmmm\ d\,\ yyyy;@">
                  <c:v>45839</c:v>
                </c:pt>
                <c:pt idx="63" formatCode="[$-409]mmmm\ d\,\ yyyy;@">
                  <c:v>45870</c:v>
                </c:pt>
                <c:pt idx="64" formatCode="[$-409]mmmm\ d\,\ yyyy;@">
                  <c:v>45901</c:v>
                </c:pt>
              </c:numCache>
            </c:numRef>
          </c:xVal>
          <c:yVal>
            <c:numRef>
              <c:f>Comparison!$AD$4:$AD$68</c:f>
              <c:numCache>
                <c:formatCode>0.00</c:formatCode>
                <c:ptCount val="65"/>
                <c:pt idx="0">
                  <c:v>163.03700000000001</c:v>
                </c:pt>
                <c:pt idx="1">
                  <c:v>191.22900000000001</c:v>
                </c:pt>
                <c:pt idx="2">
                  <c:v>80.179000000000002</c:v>
                </c:pt>
                <c:pt idx="3">
                  <c:v>41.207000000000001</c:v>
                </c:pt>
                <c:pt idx="4">
                  <c:v>41.265999999999998</c:v>
                </c:pt>
                <c:pt idx="5">
                  <c:v>54.768999999999998</c:v>
                </c:pt>
                <c:pt idx="6">
                  <c:v>37.536999999999999</c:v>
                </c:pt>
                <c:pt idx="7">
                  <c:v>28.184000000000001</c:v>
                </c:pt>
                <c:pt idx="8">
                  <c:v>23.466000000000001</c:v>
                </c:pt>
                <c:pt idx="9">
                  <c:v>22.074000000000002</c:v>
                </c:pt>
                <c:pt idx="10">
                  <c:v>26.693000000000001</c:v>
                </c:pt>
                <c:pt idx="11">
                  <c:v>74.484999999999999</c:v>
                </c:pt>
                <c:pt idx="12">
                  <c:v>274.35300000000001</c:v>
                </c:pt>
                <c:pt idx="13">
                  <c:v>268.803</c:v>
                </c:pt>
                <c:pt idx="14">
                  <c:v>93.001999999999995</c:v>
                </c:pt>
                <c:pt idx="15">
                  <c:v>50.716000000000001</c:v>
                </c:pt>
                <c:pt idx="16">
                  <c:v>39.405000000000001</c:v>
                </c:pt>
                <c:pt idx="17">
                  <c:v>30.885000000000002</c:v>
                </c:pt>
                <c:pt idx="18">
                  <c:v>29.114000000000001</c:v>
                </c:pt>
                <c:pt idx="19">
                  <c:v>26.097999999999999</c:v>
                </c:pt>
                <c:pt idx="20">
                  <c:v>23.155999999999999</c:v>
                </c:pt>
                <c:pt idx="21">
                  <c:v>18.986999999999998</c:v>
                </c:pt>
                <c:pt idx="22">
                  <c:v>27.059000000000001</c:v>
                </c:pt>
                <c:pt idx="23">
                  <c:v>62.625999999999998</c:v>
                </c:pt>
                <c:pt idx="24">
                  <c:v>139.89699999999999</c:v>
                </c:pt>
                <c:pt idx="25">
                  <c:v>174.05699999999999</c:v>
                </c:pt>
                <c:pt idx="26">
                  <c:v>71.305000000000007</c:v>
                </c:pt>
                <c:pt idx="27">
                  <c:v>40.302999999999997</c:v>
                </c:pt>
                <c:pt idx="28">
                  <c:v>38.726999999999997</c:v>
                </c:pt>
                <c:pt idx="29">
                  <c:v>30.134</c:v>
                </c:pt>
                <c:pt idx="30">
                  <c:v>23.277000000000001</c:v>
                </c:pt>
                <c:pt idx="31">
                  <c:v>21.254999999999999</c:v>
                </c:pt>
                <c:pt idx="32">
                  <c:v>19.050999999999998</c:v>
                </c:pt>
                <c:pt idx="33">
                  <c:v>15.613</c:v>
                </c:pt>
                <c:pt idx="34">
                  <c:v>40.969000000000001</c:v>
                </c:pt>
                <c:pt idx="35">
                  <c:v>101.80800000000001</c:v>
                </c:pt>
                <c:pt idx="36">
                  <c:v>176.78399999999999</c:v>
                </c:pt>
                <c:pt idx="37">
                  <c:v>153.36799999999999</c:v>
                </c:pt>
                <c:pt idx="38">
                  <c:v>65.768000000000001</c:v>
                </c:pt>
                <c:pt idx="39">
                  <c:v>49.137</c:v>
                </c:pt>
                <c:pt idx="40">
                  <c:v>32.640999999999998</c:v>
                </c:pt>
                <c:pt idx="41">
                  <c:v>30.858000000000001</c:v>
                </c:pt>
                <c:pt idx="42">
                  <c:v>24.76</c:v>
                </c:pt>
                <c:pt idx="43">
                  <c:v>22.305</c:v>
                </c:pt>
                <c:pt idx="44">
                  <c:v>19.968</c:v>
                </c:pt>
                <c:pt idx="45">
                  <c:v>17.501999999999999</c:v>
                </c:pt>
                <c:pt idx="46">
                  <c:v>26.669</c:v>
                </c:pt>
                <c:pt idx="47">
                  <c:v>57.494999999999997</c:v>
                </c:pt>
                <c:pt idx="48">
                  <c:v>114.268</c:v>
                </c:pt>
                <c:pt idx="49">
                  <c:v>174.75200000000001</c:v>
                </c:pt>
                <c:pt idx="50">
                  <c:v>72.819000000000003</c:v>
                </c:pt>
                <c:pt idx="51">
                  <c:v>37.831000000000003</c:v>
                </c:pt>
                <c:pt idx="52">
                  <c:v>31.132999999999999</c:v>
                </c:pt>
                <c:pt idx="53">
                  <c:v>46.923999999999999</c:v>
                </c:pt>
                <c:pt idx="54">
                  <c:v>39.262</c:v>
                </c:pt>
                <c:pt idx="55">
                  <c:v>27.890999999999998</c:v>
                </c:pt>
                <c:pt idx="56">
                  <c:v>22.123000000000001</c:v>
                </c:pt>
                <c:pt idx="57">
                  <c:v>19.114999999999998</c:v>
                </c:pt>
                <c:pt idx="58">
                  <c:v>27.606999999999999</c:v>
                </c:pt>
                <c:pt idx="59">
                  <c:v>51.86</c:v>
                </c:pt>
                <c:pt idx="60">
                  <c:v>159.32599999999999</c:v>
                </c:pt>
                <c:pt idx="61">
                  <c:v>276.75599999999997</c:v>
                </c:pt>
                <c:pt idx="62">
                  <c:v>133.52699999999999</c:v>
                </c:pt>
                <c:pt idx="63">
                  <c:v>56.356000000000002</c:v>
                </c:pt>
                <c:pt idx="64">
                  <c:v>34.914000000000001</c:v>
                </c:pt>
              </c:numCache>
            </c:numRef>
          </c:yVal>
          <c:smooth val="1"/>
          <c:extLst>
            <c:ext xmlns:c16="http://schemas.microsoft.com/office/drawing/2014/chart" uri="{C3380CC4-5D6E-409C-BE32-E72D297353CC}">
              <c16:uniqueId val="{00000008-31EE-4D43-8F83-75DA90E06AAE}"/>
            </c:ext>
          </c:extLst>
        </c:ser>
        <c:ser>
          <c:idx val="9"/>
          <c:order val="6"/>
          <c:tx>
            <c:strRef>
              <c:f>RunInformation!$G$12</c:f>
              <c:strCache>
                <c:ptCount val="1"/>
                <c:pt idx="0">
                  <c:v>1987</c:v>
                </c:pt>
              </c:strCache>
            </c:strRef>
          </c:tx>
          <c:spPr>
            <a:ln w="19050">
              <a:solidFill>
                <a:srgbClr val="CBFABE"/>
              </a:solidFill>
              <a:prstDash val="solid"/>
            </a:ln>
          </c:spPr>
          <c:marker>
            <c:symbol val="triangle"/>
            <c:size val="5"/>
            <c:spPr>
              <a:solidFill>
                <a:srgbClr val="CBFABE"/>
              </a:solidFill>
              <a:ln w="19050">
                <a:solidFill>
                  <a:srgbClr val="CBFABE"/>
                </a:solidFill>
                <a:prstDash val="solid"/>
              </a:ln>
            </c:spPr>
          </c:marker>
          <c:xVal>
            <c:numRef>
              <c:f>Comparison!$U$4:$U$68</c:f>
              <c:numCache>
                <c:formatCode>[$-409]mmmm\-yy;@</c:formatCode>
                <c:ptCount val="65"/>
                <c:pt idx="0">
                  <c:v>43952</c:v>
                </c:pt>
                <c:pt idx="1">
                  <c:v>43983</c:v>
                </c:pt>
                <c:pt idx="2">
                  <c:v>44013</c:v>
                </c:pt>
                <c:pt idx="3">
                  <c:v>44044</c:v>
                </c:pt>
                <c:pt idx="4">
                  <c:v>44075</c:v>
                </c:pt>
                <c:pt idx="5">
                  <c:v>44105</c:v>
                </c:pt>
                <c:pt idx="6">
                  <c:v>44136</c:v>
                </c:pt>
                <c:pt idx="7">
                  <c:v>44166</c:v>
                </c:pt>
                <c:pt idx="8">
                  <c:v>44197</c:v>
                </c:pt>
                <c:pt idx="9">
                  <c:v>44228</c:v>
                </c:pt>
                <c:pt idx="10">
                  <c:v>44256</c:v>
                </c:pt>
                <c:pt idx="11">
                  <c:v>44287</c:v>
                </c:pt>
                <c:pt idx="12">
                  <c:v>44317</c:v>
                </c:pt>
                <c:pt idx="13">
                  <c:v>44348</c:v>
                </c:pt>
                <c:pt idx="14">
                  <c:v>44378</c:v>
                </c:pt>
                <c:pt idx="15">
                  <c:v>44409</c:v>
                </c:pt>
                <c:pt idx="16">
                  <c:v>44440</c:v>
                </c:pt>
                <c:pt idx="17">
                  <c:v>44470</c:v>
                </c:pt>
                <c:pt idx="18">
                  <c:v>44501</c:v>
                </c:pt>
                <c:pt idx="19">
                  <c:v>44531</c:v>
                </c:pt>
                <c:pt idx="20">
                  <c:v>44562</c:v>
                </c:pt>
                <c:pt idx="21">
                  <c:v>44593</c:v>
                </c:pt>
                <c:pt idx="22">
                  <c:v>44621</c:v>
                </c:pt>
                <c:pt idx="23">
                  <c:v>44652</c:v>
                </c:pt>
                <c:pt idx="24">
                  <c:v>44682</c:v>
                </c:pt>
                <c:pt idx="25">
                  <c:v>44713</c:v>
                </c:pt>
                <c:pt idx="26">
                  <c:v>44743</c:v>
                </c:pt>
                <c:pt idx="27">
                  <c:v>44774</c:v>
                </c:pt>
                <c:pt idx="28">
                  <c:v>44805</c:v>
                </c:pt>
                <c:pt idx="29">
                  <c:v>44835</c:v>
                </c:pt>
                <c:pt idx="30">
                  <c:v>44866</c:v>
                </c:pt>
                <c:pt idx="31">
                  <c:v>44896</c:v>
                </c:pt>
                <c:pt idx="32">
                  <c:v>44927</c:v>
                </c:pt>
                <c:pt idx="33">
                  <c:v>44958</c:v>
                </c:pt>
                <c:pt idx="34">
                  <c:v>44986</c:v>
                </c:pt>
                <c:pt idx="35">
                  <c:v>45017</c:v>
                </c:pt>
                <c:pt idx="36">
                  <c:v>45047</c:v>
                </c:pt>
                <c:pt idx="37">
                  <c:v>45078</c:v>
                </c:pt>
                <c:pt idx="38">
                  <c:v>45108</c:v>
                </c:pt>
                <c:pt idx="39">
                  <c:v>45139</c:v>
                </c:pt>
                <c:pt idx="40">
                  <c:v>45170</c:v>
                </c:pt>
                <c:pt idx="41">
                  <c:v>45200</c:v>
                </c:pt>
                <c:pt idx="42">
                  <c:v>45231</c:v>
                </c:pt>
                <c:pt idx="43">
                  <c:v>45261</c:v>
                </c:pt>
                <c:pt idx="44">
                  <c:v>45292</c:v>
                </c:pt>
                <c:pt idx="45">
                  <c:v>45323</c:v>
                </c:pt>
                <c:pt idx="46">
                  <c:v>45352</c:v>
                </c:pt>
                <c:pt idx="47">
                  <c:v>45383</c:v>
                </c:pt>
                <c:pt idx="48">
                  <c:v>45413</c:v>
                </c:pt>
                <c:pt idx="49">
                  <c:v>45444</c:v>
                </c:pt>
                <c:pt idx="50">
                  <c:v>45474</c:v>
                </c:pt>
                <c:pt idx="51">
                  <c:v>45505</c:v>
                </c:pt>
                <c:pt idx="52">
                  <c:v>45536</c:v>
                </c:pt>
                <c:pt idx="53">
                  <c:v>45566</c:v>
                </c:pt>
                <c:pt idx="54">
                  <c:v>45597</c:v>
                </c:pt>
                <c:pt idx="55">
                  <c:v>45627</c:v>
                </c:pt>
                <c:pt idx="56">
                  <c:v>45658</c:v>
                </c:pt>
                <c:pt idx="57">
                  <c:v>45689</c:v>
                </c:pt>
                <c:pt idx="58">
                  <c:v>45717</c:v>
                </c:pt>
                <c:pt idx="59">
                  <c:v>45748</c:v>
                </c:pt>
                <c:pt idx="60" formatCode="[$-409]mmmm\ d\,\ yyyy;@">
                  <c:v>45778</c:v>
                </c:pt>
                <c:pt idx="61" formatCode="[$-409]mmmm\ d\,\ yyyy;@">
                  <c:v>45809</c:v>
                </c:pt>
                <c:pt idx="62" formatCode="[$-409]mmmm\ d\,\ yyyy;@">
                  <c:v>45839</c:v>
                </c:pt>
                <c:pt idx="63" formatCode="[$-409]mmmm\ d\,\ yyyy;@">
                  <c:v>45870</c:v>
                </c:pt>
                <c:pt idx="64" formatCode="[$-409]mmmm\ d\,\ yyyy;@">
                  <c:v>45901</c:v>
                </c:pt>
              </c:numCache>
            </c:numRef>
          </c:xVal>
          <c:yVal>
            <c:numRef>
              <c:f>Comparison!$AE$4:$AE$68</c:f>
              <c:numCache>
                <c:formatCode>0.00</c:formatCode>
                <c:ptCount val="65"/>
                <c:pt idx="0">
                  <c:v>172.84200000000001</c:v>
                </c:pt>
                <c:pt idx="1">
                  <c:v>162.74199999999999</c:v>
                </c:pt>
                <c:pt idx="2">
                  <c:v>58</c:v>
                </c:pt>
                <c:pt idx="3">
                  <c:v>39.572000000000003</c:v>
                </c:pt>
                <c:pt idx="4">
                  <c:v>29.472000000000001</c:v>
                </c:pt>
                <c:pt idx="5">
                  <c:v>26.315000000000001</c:v>
                </c:pt>
                <c:pt idx="6">
                  <c:v>25.242000000000001</c:v>
                </c:pt>
                <c:pt idx="7">
                  <c:v>22.501999999999999</c:v>
                </c:pt>
                <c:pt idx="8">
                  <c:v>19.913</c:v>
                </c:pt>
                <c:pt idx="9">
                  <c:v>16.349</c:v>
                </c:pt>
                <c:pt idx="10">
                  <c:v>24.411999999999999</c:v>
                </c:pt>
                <c:pt idx="11">
                  <c:v>59.136000000000003</c:v>
                </c:pt>
                <c:pt idx="12">
                  <c:v>133.21700000000001</c:v>
                </c:pt>
                <c:pt idx="13">
                  <c:v>169.184</c:v>
                </c:pt>
                <c:pt idx="14">
                  <c:v>69.641000000000005</c:v>
                </c:pt>
                <c:pt idx="15">
                  <c:v>38.988</c:v>
                </c:pt>
                <c:pt idx="16">
                  <c:v>37.628999999999998</c:v>
                </c:pt>
                <c:pt idx="17">
                  <c:v>29.212</c:v>
                </c:pt>
                <c:pt idx="18">
                  <c:v>22.478000000000002</c:v>
                </c:pt>
                <c:pt idx="19">
                  <c:v>20.507000000000001</c:v>
                </c:pt>
                <c:pt idx="20">
                  <c:v>18.37</c:v>
                </c:pt>
                <c:pt idx="21">
                  <c:v>15.048999999999999</c:v>
                </c:pt>
                <c:pt idx="22">
                  <c:v>40.277000000000001</c:v>
                </c:pt>
                <c:pt idx="23">
                  <c:v>100.83</c:v>
                </c:pt>
                <c:pt idx="24">
                  <c:v>175.744</c:v>
                </c:pt>
                <c:pt idx="25">
                  <c:v>152.792</c:v>
                </c:pt>
                <c:pt idx="26">
                  <c:v>65.441999999999993</c:v>
                </c:pt>
                <c:pt idx="27">
                  <c:v>48.838000000000001</c:v>
                </c:pt>
                <c:pt idx="28">
                  <c:v>32.384999999999998</c:v>
                </c:pt>
                <c:pt idx="29">
                  <c:v>30.63</c:v>
                </c:pt>
                <c:pt idx="30">
                  <c:v>24.565999999999999</c:v>
                </c:pt>
                <c:pt idx="31">
                  <c:v>22.111000000000001</c:v>
                </c:pt>
                <c:pt idx="32">
                  <c:v>19.789000000000001</c:v>
                </c:pt>
                <c:pt idx="33">
                  <c:v>16.693999999999999</c:v>
                </c:pt>
                <c:pt idx="34">
                  <c:v>25.923999999999999</c:v>
                </c:pt>
                <c:pt idx="35">
                  <c:v>56.073999999999998</c:v>
                </c:pt>
                <c:pt idx="36">
                  <c:v>110.646</c:v>
                </c:pt>
                <c:pt idx="37">
                  <c:v>175.48699999999999</c:v>
                </c:pt>
                <c:pt idx="38">
                  <c:v>73.933999999999997</c:v>
                </c:pt>
                <c:pt idx="39">
                  <c:v>37.947000000000003</c:v>
                </c:pt>
                <c:pt idx="40">
                  <c:v>30.518999999999998</c:v>
                </c:pt>
                <c:pt idx="41">
                  <c:v>46.845999999999997</c:v>
                </c:pt>
                <c:pt idx="42">
                  <c:v>40.003999999999998</c:v>
                </c:pt>
                <c:pt idx="43">
                  <c:v>28.262</c:v>
                </c:pt>
                <c:pt idx="44">
                  <c:v>22.202999999999999</c:v>
                </c:pt>
                <c:pt idx="45">
                  <c:v>19.800999999999998</c:v>
                </c:pt>
                <c:pt idx="46">
                  <c:v>27.603999999999999</c:v>
                </c:pt>
                <c:pt idx="47">
                  <c:v>51.825000000000003</c:v>
                </c:pt>
                <c:pt idx="48">
                  <c:v>159.32599999999999</c:v>
                </c:pt>
                <c:pt idx="49">
                  <c:v>276.75599999999997</c:v>
                </c:pt>
                <c:pt idx="50">
                  <c:v>133.52699999999999</c:v>
                </c:pt>
                <c:pt idx="51">
                  <c:v>56.356000000000002</c:v>
                </c:pt>
                <c:pt idx="52">
                  <c:v>34.914000000000001</c:v>
                </c:pt>
                <c:pt idx="53">
                  <c:v>29.259</c:v>
                </c:pt>
                <c:pt idx="54">
                  <c:v>26.821999999999999</c:v>
                </c:pt>
                <c:pt idx="55">
                  <c:v>24.478999999999999</c:v>
                </c:pt>
                <c:pt idx="56">
                  <c:v>21.446000000000002</c:v>
                </c:pt>
                <c:pt idx="57">
                  <c:v>18.318000000000001</c:v>
                </c:pt>
                <c:pt idx="58">
                  <c:v>28.190999999999999</c:v>
                </c:pt>
                <c:pt idx="59">
                  <c:v>70.546000000000006</c:v>
                </c:pt>
                <c:pt idx="60">
                  <c:v>200.84399999999999</c:v>
                </c:pt>
                <c:pt idx="61">
                  <c:v>168.93799999999999</c:v>
                </c:pt>
                <c:pt idx="62">
                  <c:v>66.722999999999999</c:v>
                </c:pt>
                <c:pt idx="63">
                  <c:v>51.518000000000001</c:v>
                </c:pt>
                <c:pt idx="64">
                  <c:v>41.515000000000001</c:v>
                </c:pt>
              </c:numCache>
            </c:numRef>
          </c:yVal>
          <c:smooth val="1"/>
          <c:extLst>
            <c:ext xmlns:c16="http://schemas.microsoft.com/office/drawing/2014/chart" uri="{C3380CC4-5D6E-409C-BE32-E72D297353CC}">
              <c16:uniqueId val="{00000009-31EE-4D43-8F83-75DA90E06AAE}"/>
            </c:ext>
          </c:extLst>
        </c:ser>
        <c:ser>
          <c:idx val="10"/>
          <c:order val="7"/>
          <c:tx>
            <c:strRef>
              <c:f>RunInformation!$G$13</c:f>
              <c:strCache>
                <c:ptCount val="1"/>
                <c:pt idx="0">
                  <c:v>1988</c:v>
                </c:pt>
              </c:strCache>
            </c:strRef>
          </c:tx>
          <c:spPr>
            <a:ln w="19050">
              <a:solidFill>
                <a:srgbClr val="7FEE76"/>
              </a:solidFill>
              <a:prstDash val="solid"/>
            </a:ln>
          </c:spPr>
          <c:marker>
            <c:symbol val="circle"/>
            <c:size val="5"/>
            <c:spPr>
              <a:solidFill>
                <a:srgbClr val="7FEE76"/>
              </a:solidFill>
              <a:ln w="19050">
                <a:solidFill>
                  <a:srgbClr val="7FEE76"/>
                </a:solidFill>
                <a:prstDash val="solid"/>
              </a:ln>
            </c:spPr>
          </c:marker>
          <c:xVal>
            <c:numRef>
              <c:f>Comparison!$U$4:$U$68</c:f>
              <c:numCache>
                <c:formatCode>[$-409]mmmm\-yy;@</c:formatCode>
                <c:ptCount val="65"/>
                <c:pt idx="0">
                  <c:v>43952</c:v>
                </c:pt>
                <c:pt idx="1">
                  <c:v>43983</c:v>
                </c:pt>
                <c:pt idx="2">
                  <c:v>44013</c:v>
                </c:pt>
                <c:pt idx="3">
                  <c:v>44044</c:v>
                </c:pt>
                <c:pt idx="4">
                  <c:v>44075</c:v>
                </c:pt>
                <c:pt idx="5">
                  <c:v>44105</c:v>
                </c:pt>
                <c:pt idx="6">
                  <c:v>44136</c:v>
                </c:pt>
                <c:pt idx="7">
                  <c:v>44166</c:v>
                </c:pt>
                <c:pt idx="8">
                  <c:v>44197</c:v>
                </c:pt>
                <c:pt idx="9">
                  <c:v>44228</c:v>
                </c:pt>
                <c:pt idx="10">
                  <c:v>44256</c:v>
                </c:pt>
                <c:pt idx="11">
                  <c:v>44287</c:v>
                </c:pt>
                <c:pt idx="12">
                  <c:v>44317</c:v>
                </c:pt>
                <c:pt idx="13">
                  <c:v>44348</c:v>
                </c:pt>
                <c:pt idx="14">
                  <c:v>44378</c:v>
                </c:pt>
                <c:pt idx="15">
                  <c:v>44409</c:v>
                </c:pt>
                <c:pt idx="16">
                  <c:v>44440</c:v>
                </c:pt>
                <c:pt idx="17">
                  <c:v>44470</c:v>
                </c:pt>
                <c:pt idx="18">
                  <c:v>44501</c:v>
                </c:pt>
                <c:pt idx="19">
                  <c:v>44531</c:v>
                </c:pt>
                <c:pt idx="20">
                  <c:v>44562</c:v>
                </c:pt>
                <c:pt idx="21">
                  <c:v>44593</c:v>
                </c:pt>
                <c:pt idx="22">
                  <c:v>44621</c:v>
                </c:pt>
                <c:pt idx="23">
                  <c:v>44652</c:v>
                </c:pt>
                <c:pt idx="24">
                  <c:v>44682</c:v>
                </c:pt>
                <c:pt idx="25">
                  <c:v>44713</c:v>
                </c:pt>
                <c:pt idx="26">
                  <c:v>44743</c:v>
                </c:pt>
                <c:pt idx="27">
                  <c:v>44774</c:v>
                </c:pt>
                <c:pt idx="28">
                  <c:v>44805</c:v>
                </c:pt>
                <c:pt idx="29">
                  <c:v>44835</c:v>
                </c:pt>
                <c:pt idx="30">
                  <c:v>44866</c:v>
                </c:pt>
                <c:pt idx="31">
                  <c:v>44896</c:v>
                </c:pt>
                <c:pt idx="32">
                  <c:v>44927</c:v>
                </c:pt>
                <c:pt idx="33">
                  <c:v>44958</c:v>
                </c:pt>
                <c:pt idx="34">
                  <c:v>44986</c:v>
                </c:pt>
                <c:pt idx="35">
                  <c:v>45017</c:v>
                </c:pt>
                <c:pt idx="36">
                  <c:v>45047</c:v>
                </c:pt>
                <c:pt idx="37">
                  <c:v>45078</c:v>
                </c:pt>
                <c:pt idx="38">
                  <c:v>45108</c:v>
                </c:pt>
                <c:pt idx="39">
                  <c:v>45139</c:v>
                </c:pt>
                <c:pt idx="40">
                  <c:v>45170</c:v>
                </c:pt>
                <c:pt idx="41">
                  <c:v>45200</c:v>
                </c:pt>
                <c:pt idx="42">
                  <c:v>45231</c:v>
                </c:pt>
                <c:pt idx="43">
                  <c:v>45261</c:v>
                </c:pt>
                <c:pt idx="44">
                  <c:v>45292</c:v>
                </c:pt>
                <c:pt idx="45">
                  <c:v>45323</c:v>
                </c:pt>
                <c:pt idx="46">
                  <c:v>45352</c:v>
                </c:pt>
                <c:pt idx="47">
                  <c:v>45383</c:v>
                </c:pt>
                <c:pt idx="48">
                  <c:v>45413</c:v>
                </c:pt>
                <c:pt idx="49">
                  <c:v>45444</c:v>
                </c:pt>
                <c:pt idx="50">
                  <c:v>45474</c:v>
                </c:pt>
                <c:pt idx="51">
                  <c:v>45505</c:v>
                </c:pt>
                <c:pt idx="52">
                  <c:v>45536</c:v>
                </c:pt>
                <c:pt idx="53">
                  <c:v>45566</c:v>
                </c:pt>
                <c:pt idx="54">
                  <c:v>45597</c:v>
                </c:pt>
                <c:pt idx="55">
                  <c:v>45627</c:v>
                </c:pt>
                <c:pt idx="56">
                  <c:v>45658</c:v>
                </c:pt>
                <c:pt idx="57">
                  <c:v>45689</c:v>
                </c:pt>
                <c:pt idx="58">
                  <c:v>45717</c:v>
                </c:pt>
                <c:pt idx="59">
                  <c:v>45748</c:v>
                </c:pt>
                <c:pt idx="60" formatCode="[$-409]mmmm\ d\,\ yyyy;@">
                  <c:v>45778</c:v>
                </c:pt>
                <c:pt idx="61" formatCode="[$-409]mmmm\ d\,\ yyyy;@">
                  <c:v>45809</c:v>
                </c:pt>
                <c:pt idx="62" formatCode="[$-409]mmmm\ d\,\ yyyy;@">
                  <c:v>45839</c:v>
                </c:pt>
                <c:pt idx="63" formatCode="[$-409]mmmm\ d\,\ yyyy;@">
                  <c:v>45870</c:v>
                </c:pt>
                <c:pt idx="64" formatCode="[$-409]mmmm\ d\,\ yyyy;@">
                  <c:v>45901</c:v>
                </c:pt>
              </c:numCache>
            </c:numRef>
          </c:xVal>
          <c:yVal>
            <c:numRef>
              <c:f>Comparison!$AF$4:$AF$68</c:f>
              <c:numCache>
                <c:formatCode>0.00</c:formatCode>
                <c:ptCount val="65"/>
                <c:pt idx="0">
                  <c:v>159.73400000000001</c:v>
                </c:pt>
                <c:pt idx="1">
                  <c:v>164.28100000000001</c:v>
                </c:pt>
                <c:pt idx="2">
                  <c:v>65.849000000000004</c:v>
                </c:pt>
                <c:pt idx="3">
                  <c:v>40.887999999999998</c:v>
                </c:pt>
                <c:pt idx="4">
                  <c:v>34.475999999999999</c:v>
                </c:pt>
                <c:pt idx="5">
                  <c:v>30.204999999999998</c:v>
                </c:pt>
                <c:pt idx="6">
                  <c:v>23.577999999999999</c:v>
                </c:pt>
                <c:pt idx="7">
                  <c:v>21.59</c:v>
                </c:pt>
                <c:pt idx="8">
                  <c:v>19.373000000000001</c:v>
                </c:pt>
                <c:pt idx="9">
                  <c:v>15.957000000000001</c:v>
                </c:pt>
                <c:pt idx="10">
                  <c:v>42.517000000000003</c:v>
                </c:pt>
                <c:pt idx="11">
                  <c:v>104.242</c:v>
                </c:pt>
                <c:pt idx="12">
                  <c:v>182.239</c:v>
                </c:pt>
                <c:pt idx="13">
                  <c:v>150.69300000000001</c:v>
                </c:pt>
                <c:pt idx="14">
                  <c:v>65.105999999999995</c:v>
                </c:pt>
                <c:pt idx="15">
                  <c:v>48.707000000000001</c:v>
                </c:pt>
                <c:pt idx="16">
                  <c:v>32.927</c:v>
                </c:pt>
                <c:pt idx="17">
                  <c:v>30.762</c:v>
                </c:pt>
                <c:pt idx="18">
                  <c:v>24.809000000000001</c:v>
                </c:pt>
                <c:pt idx="19">
                  <c:v>22.408999999999999</c:v>
                </c:pt>
                <c:pt idx="20">
                  <c:v>20.09</c:v>
                </c:pt>
                <c:pt idx="21">
                  <c:v>17.018999999999998</c:v>
                </c:pt>
                <c:pt idx="22">
                  <c:v>26.911999999999999</c:v>
                </c:pt>
                <c:pt idx="23">
                  <c:v>57.734999999999999</c:v>
                </c:pt>
                <c:pt idx="24">
                  <c:v>114.244</c:v>
                </c:pt>
                <c:pt idx="25">
                  <c:v>174.48099999999999</c:v>
                </c:pt>
                <c:pt idx="26">
                  <c:v>72.444000000000003</c:v>
                </c:pt>
                <c:pt idx="27">
                  <c:v>37.710999999999999</c:v>
                </c:pt>
                <c:pt idx="28">
                  <c:v>31.123000000000001</c:v>
                </c:pt>
                <c:pt idx="29">
                  <c:v>46.968000000000004</c:v>
                </c:pt>
                <c:pt idx="30">
                  <c:v>39.299999999999997</c:v>
                </c:pt>
                <c:pt idx="31">
                  <c:v>27.928000000000001</c:v>
                </c:pt>
                <c:pt idx="32">
                  <c:v>22.161999999999999</c:v>
                </c:pt>
                <c:pt idx="33">
                  <c:v>19.146999999999998</c:v>
                </c:pt>
                <c:pt idx="34">
                  <c:v>27.638000000000002</c:v>
                </c:pt>
                <c:pt idx="35">
                  <c:v>51.872</c:v>
                </c:pt>
                <c:pt idx="36">
                  <c:v>158.96899999999999</c:v>
                </c:pt>
                <c:pt idx="37">
                  <c:v>275.87400000000002</c:v>
                </c:pt>
                <c:pt idx="38">
                  <c:v>132.74700000000001</c:v>
                </c:pt>
                <c:pt idx="39">
                  <c:v>56.097000000000001</c:v>
                </c:pt>
                <c:pt idx="40">
                  <c:v>34.832999999999998</c:v>
                </c:pt>
                <c:pt idx="41">
                  <c:v>29.228999999999999</c:v>
                </c:pt>
                <c:pt idx="42">
                  <c:v>26.806000000000001</c:v>
                </c:pt>
                <c:pt idx="43">
                  <c:v>24.468</c:v>
                </c:pt>
                <c:pt idx="44">
                  <c:v>21.44</c:v>
                </c:pt>
                <c:pt idx="45">
                  <c:v>18.997</c:v>
                </c:pt>
                <c:pt idx="46">
                  <c:v>28.673999999999999</c:v>
                </c:pt>
                <c:pt idx="47">
                  <c:v>74.114999999999995</c:v>
                </c:pt>
                <c:pt idx="48">
                  <c:v>200.84399999999999</c:v>
                </c:pt>
                <c:pt idx="49">
                  <c:v>168.93799999999999</c:v>
                </c:pt>
                <c:pt idx="50">
                  <c:v>66.722999999999999</c:v>
                </c:pt>
                <c:pt idx="51">
                  <c:v>51.518000000000001</c:v>
                </c:pt>
                <c:pt idx="52">
                  <c:v>41.515000000000001</c:v>
                </c:pt>
                <c:pt idx="53">
                  <c:v>28.353000000000002</c:v>
                </c:pt>
                <c:pt idx="54">
                  <c:v>23.844000000000001</c:v>
                </c:pt>
                <c:pt idx="55">
                  <c:v>22</c:v>
                </c:pt>
                <c:pt idx="56">
                  <c:v>20.039000000000001</c:v>
                </c:pt>
                <c:pt idx="57">
                  <c:v>18.465</c:v>
                </c:pt>
                <c:pt idx="58">
                  <c:v>32.709000000000003</c:v>
                </c:pt>
                <c:pt idx="59">
                  <c:v>93.361999999999995</c:v>
                </c:pt>
                <c:pt idx="60">
                  <c:v>274.18700000000001</c:v>
                </c:pt>
                <c:pt idx="61">
                  <c:v>414.185</c:v>
                </c:pt>
                <c:pt idx="62">
                  <c:v>198.38399999999999</c:v>
                </c:pt>
                <c:pt idx="63">
                  <c:v>66.822999999999993</c:v>
                </c:pt>
                <c:pt idx="64">
                  <c:v>55.875</c:v>
                </c:pt>
              </c:numCache>
            </c:numRef>
          </c:yVal>
          <c:smooth val="1"/>
          <c:extLst>
            <c:ext xmlns:c16="http://schemas.microsoft.com/office/drawing/2014/chart" uri="{C3380CC4-5D6E-409C-BE32-E72D297353CC}">
              <c16:uniqueId val="{0000000A-31EE-4D43-8F83-75DA90E06AAE}"/>
            </c:ext>
          </c:extLst>
        </c:ser>
        <c:ser>
          <c:idx val="11"/>
          <c:order val="8"/>
          <c:tx>
            <c:strRef>
              <c:f>RunInformation!$G$14</c:f>
              <c:strCache>
                <c:ptCount val="1"/>
                <c:pt idx="0">
                  <c:v>1989</c:v>
                </c:pt>
              </c:strCache>
            </c:strRef>
          </c:tx>
          <c:spPr>
            <a:ln w="19050">
              <a:solidFill>
                <a:srgbClr val="D9FFD9"/>
              </a:solidFill>
              <a:prstDash val="solid"/>
            </a:ln>
          </c:spPr>
          <c:marker>
            <c:symbol val="square"/>
            <c:size val="5"/>
            <c:spPr>
              <a:solidFill>
                <a:srgbClr val="D9FFD9"/>
              </a:solidFill>
              <a:ln w="19050">
                <a:solidFill>
                  <a:srgbClr val="D9FFD9"/>
                </a:solidFill>
                <a:prstDash val="solid"/>
              </a:ln>
            </c:spPr>
          </c:marker>
          <c:xVal>
            <c:numRef>
              <c:f>Comparison!$U$4:$U$68</c:f>
              <c:numCache>
                <c:formatCode>[$-409]mmmm\-yy;@</c:formatCode>
                <c:ptCount val="65"/>
                <c:pt idx="0">
                  <c:v>43952</c:v>
                </c:pt>
                <c:pt idx="1">
                  <c:v>43983</c:v>
                </c:pt>
                <c:pt idx="2">
                  <c:v>44013</c:v>
                </c:pt>
                <c:pt idx="3">
                  <c:v>44044</c:v>
                </c:pt>
                <c:pt idx="4">
                  <c:v>44075</c:v>
                </c:pt>
                <c:pt idx="5">
                  <c:v>44105</c:v>
                </c:pt>
                <c:pt idx="6">
                  <c:v>44136</c:v>
                </c:pt>
                <c:pt idx="7">
                  <c:v>44166</c:v>
                </c:pt>
                <c:pt idx="8">
                  <c:v>44197</c:v>
                </c:pt>
                <c:pt idx="9">
                  <c:v>44228</c:v>
                </c:pt>
                <c:pt idx="10">
                  <c:v>44256</c:v>
                </c:pt>
                <c:pt idx="11">
                  <c:v>44287</c:v>
                </c:pt>
                <c:pt idx="12">
                  <c:v>44317</c:v>
                </c:pt>
                <c:pt idx="13">
                  <c:v>44348</c:v>
                </c:pt>
                <c:pt idx="14">
                  <c:v>44378</c:v>
                </c:pt>
                <c:pt idx="15">
                  <c:v>44409</c:v>
                </c:pt>
                <c:pt idx="16">
                  <c:v>44440</c:v>
                </c:pt>
                <c:pt idx="17">
                  <c:v>44470</c:v>
                </c:pt>
                <c:pt idx="18">
                  <c:v>44501</c:v>
                </c:pt>
                <c:pt idx="19">
                  <c:v>44531</c:v>
                </c:pt>
                <c:pt idx="20">
                  <c:v>44562</c:v>
                </c:pt>
                <c:pt idx="21">
                  <c:v>44593</c:v>
                </c:pt>
                <c:pt idx="22">
                  <c:v>44621</c:v>
                </c:pt>
                <c:pt idx="23">
                  <c:v>44652</c:v>
                </c:pt>
                <c:pt idx="24">
                  <c:v>44682</c:v>
                </c:pt>
                <c:pt idx="25">
                  <c:v>44713</c:v>
                </c:pt>
                <c:pt idx="26">
                  <c:v>44743</c:v>
                </c:pt>
                <c:pt idx="27">
                  <c:v>44774</c:v>
                </c:pt>
                <c:pt idx="28">
                  <c:v>44805</c:v>
                </c:pt>
                <c:pt idx="29">
                  <c:v>44835</c:v>
                </c:pt>
                <c:pt idx="30">
                  <c:v>44866</c:v>
                </c:pt>
                <c:pt idx="31">
                  <c:v>44896</c:v>
                </c:pt>
                <c:pt idx="32">
                  <c:v>44927</c:v>
                </c:pt>
                <c:pt idx="33">
                  <c:v>44958</c:v>
                </c:pt>
                <c:pt idx="34">
                  <c:v>44986</c:v>
                </c:pt>
                <c:pt idx="35">
                  <c:v>45017</c:v>
                </c:pt>
                <c:pt idx="36">
                  <c:v>45047</c:v>
                </c:pt>
                <c:pt idx="37">
                  <c:v>45078</c:v>
                </c:pt>
                <c:pt idx="38">
                  <c:v>45108</c:v>
                </c:pt>
                <c:pt idx="39">
                  <c:v>45139</c:v>
                </c:pt>
                <c:pt idx="40">
                  <c:v>45170</c:v>
                </c:pt>
                <c:pt idx="41">
                  <c:v>45200</c:v>
                </c:pt>
                <c:pt idx="42">
                  <c:v>45231</c:v>
                </c:pt>
                <c:pt idx="43">
                  <c:v>45261</c:v>
                </c:pt>
                <c:pt idx="44">
                  <c:v>45292</c:v>
                </c:pt>
                <c:pt idx="45">
                  <c:v>45323</c:v>
                </c:pt>
                <c:pt idx="46">
                  <c:v>45352</c:v>
                </c:pt>
                <c:pt idx="47">
                  <c:v>45383</c:v>
                </c:pt>
                <c:pt idx="48">
                  <c:v>45413</c:v>
                </c:pt>
                <c:pt idx="49">
                  <c:v>45444</c:v>
                </c:pt>
                <c:pt idx="50">
                  <c:v>45474</c:v>
                </c:pt>
                <c:pt idx="51">
                  <c:v>45505</c:v>
                </c:pt>
                <c:pt idx="52">
                  <c:v>45536</c:v>
                </c:pt>
                <c:pt idx="53">
                  <c:v>45566</c:v>
                </c:pt>
                <c:pt idx="54">
                  <c:v>45597</c:v>
                </c:pt>
                <c:pt idx="55">
                  <c:v>45627</c:v>
                </c:pt>
                <c:pt idx="56">
                  <c:v>45658</c:v>
                </c:pt>
                <c:pt idx="57">
                  <c:v>45689</c:v>
                </c:pt>
                <c:pt idx="58">
                  <c:v>45717</c:v>
                </c:pt>
                <c:pt idx="59">
                  <c:v>45748</c:v>
                </c:pt>
                <c:pt idx="60" formatCode="[$-409]mmmm\ d\,\ yyyy;@">
                  <c:v>45778</c:v>
                </c:pt>
                <c:pt idx="61" formatCode="[$-409]mmmm\ d\,\ yyyy;@">
                  <c:v>45809</c:v>
                </c:pt>
                <c:pt idx="62" formatCode="[$-409]mmmm\ d\,\ yyyy;@">
                  <c:v>45839</c:v>
                </c:pt>
                <c:pt idx="63" formatCode="[$-409]mmmm\ d\,\ yyyy;@">
                  <c:v>45870</c:v>
                </c:pt>
                <c:pt idx="64" formatCode="[$-409]mmmm\ d\,\ yyyy;@">
                  <c:v>45901</c:v>
                </c:pt>
              </c:numCache>
            </c:numRef>
          </c:xVal>
          <c:yVal>
            <c:numRef>
              <c:f>Comparison!$AG$4:$AG$68</c:f>
              <c:numCache>
                <c:formatCode>0.00</c:formatCode>
                <c:ptCount val="65"/>
                <c:pt idx="0">
                  <c:v>179.60300000000001</c:v>
                </c:pt>
                <c:pt idx="1">
                  <c:v>130.363</c:v>
                </c:pt>
                <c:pt idx="2">
                  <c:v>47.801000000000002</c:v>
                </c:pt>
                <c:pt idx="3">
                  <c:v>43.996000000000002</c:v>
                </c:pt>
                <c:pt idx="4">
                  <c:v>27.181000000000001</c:v>
                </c:pt>
                <c:pt idx="5">
                  <c:v>29.321000000000002</c:v>
                </c:pt>
                <c:pt idx="6">
                  <c:v>23.565999999999999</c:v>
                </c:pt>
                <c:pt idx="7">
                  <c:v>21.259</c:v>
                </c:pt>
                <c:pt idx="8">
                  <c:v>19.084</c:v>
                </c:pt>
                <c:pt idx="9">
                  <c:v>16.242999999999999</c:v>
                </c:pt>
                <c:pt idx="10">
                  <c:v>26.053999999999998</c:v>
                </c:pt>
                <c:pt idx="11">
                  <c:v>56.817</c:v>
                </c:pt>
                <c:pt idx="12">
                  <c:v>113.505</c:v>
                </c:pt>
                <c:pt idx="13">
                  <c:v>173.70099999999999</c:v>
                </c:pt>
                <c:pt idx="14">
                  <c:v>72.064999999999998</c:v>
                </c:pt>
                <c:pt idx="15">
                  <c:v>37.420999999999999</c:v>
                </c:pt>
                <c:pt idx="16">
                  <c:v>30.89</c:v>
                </c:pt>
                <c:pt idx="17">
                  <c:v>46.756</c:v>
                </c:pt>
                <c:pt idx="18">
                  <c:v>39.145000000000003</c:v>
                </c:pt>
                <c:pt idx="19">
                  <c:v>27.763999999999999</c:v>
                </c:pt>
                <c:pt idx="20">
                  <c:v>22.007999999999999</c:v>
                </c:pt>
                <c:pt idx="21">
                  <c:v>19.018000000000001</c:v>
                </c:pt>
                <c:pt idx="22">
                  <c:v>27.477</c:v>
                </c:pt>
                <c:pt idx="23">
                  <c:v>51.695</c:v>
                </c:pt>
                <c:pt idx="24">
                  <c:v>158.95599999999999</c:v>
                </c:pt>
                <c:pt idx="25">
                  <c:v>275.77499999999998</c:v>
                </c:pt>
                <c:pt idx="26">
                  <c:v>132.66200000000001</c:v>
                </c:pt>
                <c:pt idx="27">
                  <c:v>56.033999999999999</c:v>
                </c:pt>
                <c:pt idx="28">
                  <c:v>34.776000000000003</c:v>
                </c:pt>
                <c:pt idx="29">
                  <c:v>29.193999999999999</c:v>
                </c:pt>
                <c:pt idx="30">
                  <c:v>26.77</c:v>
                </c:pt>
                <c:pt idx="31">
                  <c:v>24.428999999999998</c:v>
                </c:pt>
                <c:pt idx="32">
                  <c:v>21.4</c:v>
                </c:pt>
                <c:pt idx="33">
                  <c:v>18.28</c:v>
                </c:pt>
                <c:pt idx="34">
                  <c:v>28.138999999999999</c:v>
                </c:pt>
                <c:pt idx="35">
                  <c:v>70.513999999999996</c:v>
                </c:pt>
                <c:pt idx="36">
                  <c:v>197.09700000000001</c:v>
                </c:pt>
                <c:pt idx="37">
                  <c:v>171.72800000000001</c:v>
                </c:pt>
                <c:pt idx="38">
                  <c:v>67.641000000000005</c:v>
                </c:pt>
                <c:pt idx="39">
                  <c:v>50.927999999999997</c:v>
                </c:pt>
                <c:pt idx="40">
                  <c:v>42.49</c:v>
                </c:pt>
                <c:pt idx="41">
                  <c:v>28.497</c:v>
                </c:pt>
                <c:pt idx="42">
                  <c:v>23.86</c:v>
                </c:pt>
                <c:pt idx="43">
                  <c:v>22.007999999999999</c:v>
                </c:pt>
                <c:pt idx="44">
                  <c:v>20.024999999999999</c:v>
                </c:pt>
                <c:pt idx="45">
                  <c:v>19.056999999999999</c:v>
                </c:pt>
                <c:pt idx="46">
                  <c:v>32.671999999999997</c:v>
                </c:pt>
                <c:pt idx="47">
                  <c:v>93.224000000000004</c:v>
                </c:pt>
                <c:pt idx="48">
                  <c:v>274.18700000000001</c:v>
                </c:pt>
                <c:pt idx="49">
                  <c:v>414.185</c:v>
                </c:pt>
                <c:pt idx="50">
                  <c:v>198.38399999999999</c:v>
                </c:pt>
                <c:pt idx="51">
                  <c:v>66.822999999999993</c:v>
                </c:pt>
                <c:pt idx="52">
                  <c:v>55.875</c:v>
                </c:pt>
                <c:pt idx="53">
                  <c:v>47.594000000000001</c:v>
                </c:pt>
                <c:pt idx="54">
                  <c:v>36.868000000000002</c:v>
                </c:pt>
                <c:pt idx="55">
                  <c:v>31.984999999999999</c:v>
                </c:pt>
                <c:pt idx="56">
                  <c:v>28.617000000000001</c:v>
                </c:pt>
                <c:pt idx="57">
                  <c:v>23.318999999999999</c:v>
                </c:pt>
                <c:pt idx="58">
                  <c:v>41.13</c:v>
                </c:pt>
                <c:pt idx="59">
                  <c:v>78.322999999999993</c:v>
                </c:pt>
                <c:pt idx="60">
                  <c:v>214.9</c:v>
                </c:pt>
                <c:pt idx="61">
                  <c:v>224.45099999999999</c:v>
                </c:pt>
                <c:pt idx="62">
                  <c:v>72.421000000000006</c:v>
                </c:pt>
                <c:pt idx="63">
                  <c:v>41.427</c:v>
                </c:pt>
                <c:pt idx="64">
                  <c:v>36.805</c:v>
                </c:pt>
              </c:numCache>
            </c:numRef>
          </c:yVal>
          <c:smooth val="1"/>
          <c:extLst>
            <c:ext xmlns:c16="http://schemas.microsoft.com/office/drawing/2014/chart" uri="{C3380CC4-5D6E-409C-BE32-E72D297353CC}">
              <c16:uniqueId val="{0000000B-31EE-4D43-8F83-75DA90E06AAE}"/>
            </c:ext>
          </c:extLst>
        </c:ser>
        <c:ser>
          <c:idx val="12"/>
          <c:order val="9"/>
          <c:tx>
            <c:strRef>
              <c:f>RunInformation!$G$15</c:f>
              <c:strCache>
                <c:ptCount val="1"/>
                <c:pt idx="0">
                  <c:v>1990</c:v>
                </c:pt>
              </c:strCache>
            </c:strRef>
          </c:tx>
          <c:spPr>
            <a:ln w="19050">
              <a:solidFill>
                <a:srgbClr val="C6BEFE"/>
              </a:solidFill>
              <a:prstDash val="solid"/>
            </a:ln>
          </c:spPr>
          <c:marker>
            <c:symbol val="diamond"/>
            <c:size val="5"/>
            <c:spPr>
              <a:solidFill>
                <a:srgbClr val="C6BEFE"/>
              </a:solidFill>
              <a:ln w="19050">
                <a:solidFill>
                  <a:srgbClr val="C6BEFE"/>
                </a:solidFill>
                <a:prstDash val="solid"/>
              </a:ln>
            </c:spPr>
          </c:marker>
          <c:xVal>
            <c:numRef>
              <c:f>Comparison!$U$4:$U$68</c:f>
              <c:numCache>
                <c:formatCode>[$-409]mmmm\-yy;@</c:formatCode>
                <c:ptCount val="65"/>
                <c:pt idx="0">
                  <c:v>43952</c:v>
                </c:pt>
                <c:pt idx="1">
                  <c:v>43983</c:v>
                </c:pt>
                <c:pt idx="2">
                  <c:v>44013</c:v>
                </c:pt>
                <c:pt idx="3">
                  <c:v>44044</c:v>
                </c:pt>
                <c:pt idx="4">
                  <c:v>44075</c:v>
                </c:pt>
                <c:pt idx="5">
                  <c:v>44105</c:v>
                </c:pt>
                <c:pt idx="6">
                  <c:v>44136</c:v>
                </c:pt>
                <c:pt idx="7">
                  <c:v>44166</c:v>
                </c:pt>
                <c:pt idx="8">
                  <c:v>44197</c:v>
                </c:pt>
                <c:pt idx="9">
                  <c:v>44228</c:v>
                </c:pt>
                <c:pt idx="10">
                  <c:v>44256</c:v>
                </c:pt>
                <c:pt idx="11">
                  <c:v>44287</c:v>
                </c:pt>
                <c:pt idx="12">
                  <c:v>44317</c:v>
                </c:pt>
                <c:pt idx="13">
                  <c:v>44348</c:v>
                </c:pt>
                <c:pt idx="14">
                  <c:v>44378</c:v>
                </c:pt>
                <c:pt idx="15">
                  <c:v>44409</c:v>
                </c:pt>
                <c:pt idx="16">
                  <c:v>44440</c:v>
                </c:pt>
                <c:pt idx="17">
                  <c:v>44470</c:v>
                </c:pt>
                <c:pt idx="18">
                  <c:v>44501</c:v>
                </c:pt>
                <c:pt idx="19">
                  <c:v>44531</c:v>
                </c:pt>
                <c:pt idx="20">
                  <c:v>44562</c:v>
                </c:pt>
                <c:pt idx="21">
                  <c:v>44593</c:v>
                </c:pt>
                <c:pt idx="22">
                  <c:v>44621</c:v>
                </c:pt>
                <c:pt idx="23">
                  <c:v>44652</c:v>
                </c:pt>
                <c:pt idx="24">
                  <c:v>44682</c:v>
                </c:pt>
                <c:pt idx="25">
                  <c:v>44713</c:v>
                </c:pt>
                <c:pt idx="26">
                  <c:v>44743</c:v>
                </c:pt>
                <c:pt idx="27">
                  <c:v>44774</c:v>
                </c:pt>
                <c:pt idx="28">
                  <c:v>44805</c:v>
                </c:pt>
                <c:pt idx="29">
                  <c:v>44835</c:v>
                </c:pt>
                <c:pt idx="30">
                  <c:v>44866</c:v>
                </c:pt>
                <c:pt idx="31">
                  <c:v>44896</c:v>
                </c:pt>
                <c:pt idx="32">
                  <c:v>44927</c:v>
                </c:pt>
                <c:pt idx="33">
                  <c:v>44958</c:v>
                </c:pt>
                <c:pt idx="34">
                  <c:v>44986</c:v>
                </c:pt>
                <c:pt idx="35">
                  <c:v>45017</c:v>
                </c:pt>
                <c:pt idx="36">
                  <c:v>45047</c:v>
                </c:pt>
                <c:pt idx="37">
                  <c:v>45078</c:v>
                </c:pt>
                <c:pt idx="38">
                  <c:v>45108</c:v>
                </c:pt>
                <c:pt idx="39">
                  <c:v>45139</c:v>
                </c:pt>
                <c:pt idx="40">
                  <c:v>45170</c:v>
                </c:pt>
                <c:pt idx="41">
                  <c:v>45200</c:v>
                </c:pt>
                <c:pt idx="42">
                  <c:v>45231</c:v>
                </c:pt>
                <c:pt idx="43">
                  <c:v>45261</c:v>
                </c:pt>
                <c:pt idx="44">
                  <c:v>45292</c:v>
                </c:pt>
                <c:pt idx="45">
                  <c:v>45323</c:v>
                </c:pt>
                <c:pt idx="46">
                  <c:v>45352</c:v>
                </c:pt>
                <c:pt idx="47">
                  <c:v>45383</c:v>
                </c:pt>
                <c:pt idx="48">
                  <c:v>45413</c:v>
                </c:pt>
                <c:pt idx="49">
                  <c:v>45444</c:v>
                </c:pt>
                <c:pt idx="50">
                  <c:v>45474</c:v>
                </c:pt>
                <c:pt idx="51">
                  <c:v>45505</c:v>
                </c:pt>
                <c:pt idx="52">
                  <c:v>45536</c:v>
                </c:pt>
                <c:pt idx="53">
                  <c:v>45566</c:v>
                </c:pt>
                <c:pt idx="54">
                  <c:v>45597</c:v>
                </c:pt>
                <c:pt idx="55">
                  <c:v>45627</c:v>
                </c:pt>
                <c:pt idx="56">
                  <c:v>45658</c:v>
                </c:pt>
                <c:pt idx="57">
                  <c:v>45689</c:v>
                </c:pt>
                <c:pt idx="58">
                  <c:v>45717</c:v>
                </c:pt>
                <c:pt idx="59">
                  <c:v>45748</c:v>
                </c:pt>
                <c:pt idx="60" formatCode="[$-409]mmmm\ d\,\ yyyy;@">
                  <c:v>45778</c:v>
                </c:pt>
                <c:pt idx="61" formatCode="[$-409]mmmm\ d\,\ yyyy;@">
                  <c:v>45809</c:v>
                </c:pt>
                <c:pt idx="62" formatCode="[$-409]mmmm\ d\,\ yyyy;@">
                  <c:v>45839</c:v>
                </c:pt>
                <c:pt idx="63" formatCode="[$-409]mmmm\ d\,\ yyyy;@">
                  <c:v>45870</c:v>
                </c:pt>
                <c:pt idx="64" formatCode="[$-409]mmmm\ d\,\ yyyy;@">
                  <c:v>45901</c:v>
                </c:pt>
              </c:numCache>
            </c:numRef>
          </c:xVal>
          <c:yVal>
            <c:numRef>
              <c:f>Comparison!$AH$4:$AH$68</c:f>
              <c:numCache>
                <c:formatCode>0.00</c:formatCode>
                <c:ptCount val="65"/>
                <c:pt idx="0">
                  <c:v>143.393</c:v>
                </c:pt>
                <c:pt idx="1">
                  <c:v>167</c:v>
                </c:pt>
                <c:pt idx="2">
                  <c:v>69.308000000000007</c:v>
                </c:pt>
                <c:pt idx="3">
                  <c:v>39.780999999999999</c:v>
                </c:pt>
                <c:pt idx="4">
                  <c:v>29.268999999999998</c:v>
                </c:pt>
                <c:pt idx="5">
                  <c:v>49.197000000000003</c:v>
                </c:pt>
                <c:pt idx="6">
                  <c:v>41.051000000000002</c:v>
                </c:pt>
                <c:pt idx="7">
                  <c:v>29.49</c:v>
                </c:pt>
                <c:pt idx="8">
                  <c:v>23.562000000000001</c:v>
                </c:pt>
                <c:pt idx="9">
                  <c:v>20.315000000000001</c:v>
                </c:pt>
                <c:pt idx="10">
                  <c:v>28.978999999999999</c:v>
                </c:pt>
                <c:pt idx="11">
                  <c:v>53.683999999999997</c:v>
                </c:pt>
                <c:pt idx="12">
                  <c:v>163.709</c:v>
                </c:pt>
                <c:pt idx="13">
                  <c:v>278.38099999999997</c:v>
                </c:pt>
                <c:pt idx="14">
                  <c:v>133.73699999999999</c:v>
                </c:pt>
                <c:pt idx="15">
                  <c:v>56.851999999999997</c:v>
                </c:pt>
                <c:pt idx="16">
                  <c:v>35.444000000000003</c:v>
                </c:pt>
                <c:pt idx="17">
                  <c:v>29.756</c:v>
                </c:pt>
                <c:pt idx="18">
                  <c:v>27.279</c:v>
                </c:pt>
                <c:pt idx="19">
                  <c:v>24.946000000000002</c:v>
                </c:pt>
                <c:pt idx="20">
                  <c:v>21.876000000000001</c:v>
                </c:pt>
                <c:pt idx="21">
                  <c:v>18.677</c:v>
                </c:pt>
                <c:pt idx="22">
                  <c:v>28.613</c:v>
                </c:pt>
                <c:pt idx="23">
                  <c:v>71.122</c:v>
                </c:pt>
                <c:pt idx="24">
                  <c:v>197.738</c:v>
                </c:pt>
                <c:pt idx="25">
                  <c:v>172.10400000000001</c:v>
                </c:pt>
                <c:pt idx="26">
                  <c:v>67.903999999999996</c:v>
                </c:pt>
                <c:pt idx="27">
                  <c:v>51.171999999999997</c:v>
                </c:pt>
                <c:pt idx="28">
                  <c:v>42.706000000000003</c:v>
                </c:pt>
                <c:pt idx="29">
                  <c:v>28.667999999999999</c:v>
                </c:pt>
                <c:pt idx="30">
                  <c:v>24.024000000000001</c:v>
                </c:pt>
                <c:pt idx="31">
                  <c:v>22.164999999999999</c:v>
                </c:pt>
                <c:pt idx="32">
                  <c:v>20.169</c:v>
                </c:pt>
                <c:pt idx="33">
                  <c:v>18.439</c:v>
                </c:pt>
                <c:pt idx="34">
                  <c:v>31.073</c:v>
                </c:pt>
                <c:pt idx="35">
                  <c:v>91.117999999999995</c:v>
                </c:pt>
                <c:pt idx="36">
                  <c:v>263.01299999999998</c:v>
                </c:pt>
                <c:pt idx="37">
                  <c:v>416.12400000000002</c:v>
                </c:pt>
                <c:pt idx="38">
                  <c:v>205.67599999999999</c:v>
                </c:pt>
                <c:pt idx="39">
                  <c:v>67.519000000000005</c:v>
                </c:pt>
                <c:pt idx="40">
                  <c:v>56.149000000000001</c:v>
                </c:pt>
                <c:pt idx="41">
                  <c:v>47.969000000000001</c:v>
                </c:pt>
                <c:pt idx="42">
                  <c:v>37.241</c:v>
                </c:pt>
                <c:pt idx="43">
                  <c:v>32.101999999999997</c:v>
                </c:pt>
                <c:pt idx="44">
                  <c:v>28.693999999999999</c:v>
                </c:pt>
                <c:pt idx="45">
                  <c:v>24.178000000000001</c:v>
                </c:pt>
                <c:pt idx="46">
                  <c:v>41.140999999999998</c:v>
                </c:pt>
                <c:pt idx="47">
                  <c:v>78.402000000000001</c:v>
                </c:pt>
                <c:pt idx="48">
                  <c:v>214.9</c:v>
                </c:pt>
                <c:pt idx="49">
                  <c:v>224.45099999999999</c:v>
                </c:pt>
                <c:pt idx="50">
                  <c:v>72.421000000000006</c:v>
                </c:pt>
                <c:pt idx="51">
                  <c:v>41.427</c:v>
                </c:pt>
                <c:pt idx="52">
                  <c:v>36.805</c:v>
                </c:pt>
                <c:pt idx="53">
                  <c:v>32.962000000000003</c:v>
                </c:pt>
                <c:pt idx="54">
                  <c:v>30.003</c:v>
                </c:pt>
                <c:pt idx="55">
                  <c:v>25.878</c:v>
                </c:pt>
                <c:pt idx="56">
                  <c:v>23.033000000000001</c:v>
                </c:pt>
                <c:pt idx="57">
                  <c:v>22.891999999999999</c:v>
                </c:pt>
                <c:pt idx="58">
                  <c:v>49.530999999999999</c:v>
                </c:pt>
                <c:pt idx="59">
                  <c:v>61.015000000000001</c:v>
                </c:pt>
                <c:pt idx="60">
                  <c:v>188.40199999999999</c:v>
                </c:pt>
                <c:pt idx="61">
                  <c:v>545.09100000000001</c:v>
                </c:pt>
                <c:pt idx="62">
                  <c:v>502.79399999999998</c:v>
                </c:pt>
                <c:pt idx="63">
                  <c:v>136.30699999999999</c:v>
                </c:pt>
                <c:pt idx="64">
                  <c:v>63.838000000000001</c:v>
                </c:pt>
              </c:numCache>
            </c:numRef>
          </c:yVal>
          <c:smooth val="1"/>
          <c:extLst>
            <c:ext xmlns:c16="http://schemas.microsoft.com/office/drawing/2014/chart" uri="{C3380CC4-5D6E-409C-BE32-E72D297353CC}">
              <c16:uniqueId val="{0000000C-31EE-4D43-8F83-75DA90E06AAE}"/>
            </c:ext>
          </c:extLst>
        </c:ser>
        <c:ser>
          <c:idx val="13"/>
          <c:order val="10"/>
          <c:tx>
            <c:strRef>
              <c:f>RunInformation!$G$16</c:f>
              <c:strCache>
                <c:ptCount val="1"/>
                <c:pt idx="0">
                  <c:v>1991</c:v>
                </c:pt>
              </c:strCache>
            </c:strRef>
          </c:tx>
          <c:spPr>
            <a:ln w="19050">
              <a:solidFill>
                <a:srgbClr val="7563FD"/>
              </a:solidFill>
              <a:prstDash val="solid"/>
            </a:ln>
          </c:spPr>
          <c:marker>
            <c:symbol val="triangle"/>
            <c:size val="5"/>
            <c:spPr>
              <a:solidFill>
                <a:srgbClr val="7563FD"/>
              </a:solidFill>
              <a:ln w="19050">
                <a:solidFill>
                  <a:srgbClr val="7563FD"/>
                </a:solidFill>
                <a:prstDash val="solid"/>
              </a:ln>
            </c:spPr>
          </c:marker>
          <c:xVal>
            <c:numRef>
              <c:f>Comparison!$U$4:$U$68</c:f>
              <c:numCache>
                <c:formatCode>[$-409]mmmm\-yy;@</c:formatCode>
                <c:ptCount val="65"/>
                <c:pt idx="0">
                  <c:v>43952</c:v>
                </c:pt>
                <c:pt idx="1">
                  <c:v>43983</c:v>
                </c:pt>
                <c:pt idx="2">
                  <c:v>44013</c:v>
                </c:pt>
                <c:pt idx="3">
                  <c:v>44044</c:v>
                </c:pt>
                <c:pt idx="4">
                  <c:v>44075</c:v>
                </c:pt>
                <c:pt idx="5">
                  <c:v>44105</c:v>
                </c:pt>
                <c:pt idx="6">
                  <c:v>44136</c:v>
                </c:pt>
                <c:pt idx="7">
                  <c:v>44166</c:v>
                </c:pt>
                <c:pt idx="8">
                  <c:v>44197</c:v>
                </c:pt>
                <c:pt idx="9">
                  <c:v>44228</c:v>
                </c:pt>
                <c:pt idx="10">
                  <c:v>44256</c:v>
                </c:pt>
                <c:pt idx="11">
                  <c:v>44287</c:v>
                </c:pt>
                <c:pt idx="12">
                  <c:v>44317</c:v>
                </c:pt>
                <c:pt idx="13">
                  <c:v>44348</c:v>
                </c:pt>
                <c:pt idx="14">
                  <c:v>44378</c:v>
                </c:pt>
                <c:pt idx="15">
                  <c:v>44409</c:v>
                </c:pt>
                <c:pt idx="16">
                  <c:v>44440</c:v>
                </c:pt>
                <c:pt idx="17">
                  <c:v>44470</c:v>
                </c:pt>
                <c:pt idx="18">
                  <c:v>44501</c:v>
                </c:pt>
                <c:pt idx="19">
                  <c:v>44531</c:v>
                </c:pt>
                <c:pt idx="20">
                  <c:v>44562</c:v>
                </c:pt>
                <c:pt idx="21">
                  <c:v>44593</c:v>
                </c:pt>
                <c:pt idx="22">
                  <c:v>44621</c:v>
                </c:pt>
                <c:pt idx="23">
                  <c:v>44652</c:v>
                </c:pt>
                <c:pt idx="24">
                  <c:v>44682</c:v>
                </c:pt>
                <c:pt idx="25">
                  <c:v>44713</c:v>
                </c:pt>
                <c:pt idx="26">
                  <c:v>44743</c:v>
                </c:pt>
                <c:pt idx="27">
                  <c:v>44774</c:v>
                </c:pt>
                <c:pt idx="28">
                  <c:v>44805</c:v>
                </c:pt>
                <c:pt idx="29">
                  <c:v>44835</c:v>
                </c:pt>
                <c:pt idx="30">
                  <c:v>44866</c:v>
                </c:pt>
                <c:pt idx="31">
                  <c:v>44896</c:v>
                </c:pt>
                <c:pt idx="32">
                  <c:v>44927</c:v>
                </c:pt>
                <c:pt idx="33">
                  <c:v>44958</c:v>
                </c:pt>
                <c:pt idx="34">
                  <c:v>44986</c:v>
                </c:pt>
                <c:pt idx="35">
                  <c:v>45017</c:v>
                </c:pt>
                <c:pt idx="36">
                  <c:v>45047</c:v>
                </c:pt>
                <c:pt idx="37">
                  <c:v>45078</c:v>
                </c:pt>
                <c:pt idx="38">
                  <c:v>45108</c:v>
                </c:pt>
                <c:pt idx="39">
                  <c:v>45139</c:v>
                </c:pt>
                <c:pt idx="40">
                  <c:v>45170</c:v>
                </c:pt>
                <c:pt idx="41">
                  <c:v>45200</c:v>
                </c:pt>
                <c:pt idx="42">
                  <c:v>45231</c:v>
                </c:pt>
                <c:pt idx="43">
                  <c:v>45261</c:v>
                </c:pt>
                <c:pt idx="44">
                  <c:v>45292</c:v>
                </c:pt>
                <c:pt idx="45">
                  <c:v>45323</c:v>
                </c:pt>
                <c:pt idx="46">
                  <c:v>45352</c:v>
                </c:pt>
                <c:pt idx="47">
                  <c:v>45383</c:v>
                </c:pt>
                <c:pt idx="48">
                  <c:v>45413</c:v>
                </c:pt>
                <c:pt idx="49">
                  <c:v>45444</c:v>
                </c:pt>
                <c:pt idx="50">
                  <c:v>45474</c:v>
                </c:pt>
                <c:pt idx="51">
                  <c:v>45505</c:v>
                </c:pt>
                <c:pt idx="52">
                  <c:v>45536</c:v>
                </c:pt>
                <c:pt idx="53">
                  <c:v>45566</c:v>
                </c:pt>
                <c:pt idx="54">
                  <c:v>45597</c:v>
                </c:pt>
                <c:pt idx="55">
                  <c:v>45627</c:v>
                </c:pt>
                <c:pt idx="56">
                  <c:v>45658</c:v>
                </c:pt>
                <c:pt idx="57">
                  <c:v>45689</c:v>
                </c:pt>
                <c:pt idx="58">
                  <c:v>45717</c:v>
                </c:pt>
                <c:pt idx="59">
                  <c:v>45748</c:v>
                </c:pt>
                <c:pt idx="60" formatCode="[$-409]mmmm\ d\,\ yyyy;@">
                  <c:v>45778</c:v>
                </c:pt>
                <c:pt idx="61" formatCode="[$-409]mmmm\ d\,\ yyyy;@">
                  <c:v>45809</c:v>
                </c:pt>
                <c:pt idx="62" formatCode="[$-409]mmmm\ d\,\ yyyy;@">
                  <c:v>45839</c:v>
                </c:pt>
                <c:pt idx="63" formatCode="[$-409]mmmm\ d\,\ yyyy;@">
                  <c:v>45870</c:v>
                </c:pt>
                <c:pt idx="64" formatCode="[$-409]mmmm\ d\,\ yyyy;@">
                  <c:v>45901</c:v>
                </c:pt>
              </c:numCache>
            </c:numRef>
          </c:xVal>
          <c:yVal>
            <c:numRef>
              <c:f>Comparison!$AI$4:$AI$68</c:f>
              <c:numCache>
                <c:formatCode>0.00</c:formatCode>
                <c:ptCount val="65"/>
                <c:pt idx="0">
                  <c:v>143.27000000000001</c:v>
                </c:pt>
                <c:pt idx="1">
                  <c:v>171.55500000000001</c:v>
                </c:pt>
                <c:pt idx="2">
                  <c:v>75.819000000000003</c:v>
                </c:pt>
                <c:pt idx="3">
                  <c:v>43.487000000000002</c:v>
                </c:pt>
                <c:pt idx="4">
                  <c:v>26.504000000000001</c:v>
                </c:pt>
                <c:pt idx="5">
                  <c:v>26.201000000000001</c:v>
                </c:pt>
                <c:pt idx="6">
                  <c:v>24.359000000000002</c:v>
                </c:pt>
                <c:pt idx="7">
                  <c:v>22.256</c:v>
                </c:pt>
                <c:pt idx="8">
                  <c:v>19.478000000000002</c:v>
                </c:pt>
                <c:pt idx="9">
                  <c:v>16.747</c:v>
                </c:pt>
                <c:pt idx="10">
                  <c:v>26.628</c:v>
                </c:pt>
                <c:pt idx="11">
                  <c:v>68.126000000000005</c:v>
                </c:pt>
                <c:pt idx="12">
                  <c:v>191.33500000000001</c:v>
                </c:pt>
                <c:pt idx="13">
                  <c:v>169.02199999999999</c:v>
                </c:pt>
                <c:pt idx="14">
                  <c:v>66.900999999999996</c:v>
                </c:pt>
                <c:pt idx="15">
                  <c:v>50.378999999999998</c:v>
                </c:pt>
                <c:pt idx="16">
                  <c:v>42.12</c:v>
                </c:pt>
                <c:pt idx="17">
                  <c:v>28.2</c:v>
                </c:pt>
                <c:pt idx="18">
                  <c:v>23.603999999999999</c:v>
                </c:pt>
                <c:pt idx="19">
                  <c:v>21.773</c:v>
                </c:pt>
                <c:pt idx="20">
                  <c:v>19.815000000000001</c:v>
                </c:pt>
                <c:pt idx="21">
                  <c:v>18.152999999999999</c:v>
                </c:pt>
                <c:pt idx="22">
                  <c:v>30.777999999999999</c:v>
                </c:pt>
                <c:pt idx="23">
                  <c:v>90.664000000000001</c:v>
                </c:pt>
                <c:pt idx="24">
                  <c:v>261.91300000000001</c:v>
                </c:pt>
                <c:pt idx="25">
                  <c:v>415.23599999999999</c:v>
                </c:pt>
                <c:pt idx="26">
                  <c:v>205.43</c:v>
                </c:pt>
                <c:pt idx="27">
                  <c:v>67.421999999999997</c:v>
                </c:pt>
                <c:pt idx="28">
                  <c:v>56.067999999999998</c:v>
                </c:pt>
                <c:pt idx="29">
                  <c:v>47.9</c:v>
                </c:pt>
                <c:pt idx="30">
                  <c:v>37.183999999999997</c:v>
                </c:pt>
                <c:pt idx="31">
                  <c:v>32.049999999999997</c:v>
                </c:pt>
                <c:pt idx="32">
                  <c:v>28.646999999999998</c:v>
                </c:pt>
                <c:pt idx="33">
                  <c:v>23.332999999999998</c:v>
                </c:pt>
                <c:pt idx="34">
                  <c:v>40.505000000000003</c:v>
                </c:pt>
                <c:pt idx="35">
                  <c:v>76.921999999999997</c:v>
                </c:pt>
                <c:pt idx="36">
                  <c:v>206.73699999999999</c:v>
                </c:pt>
                <c:pt idx="37">
                  <c:v>228.80799999999999</c:v>
                </c:pt>
                <c:pt idx="38">
                  <c:v>74.462000000000003</c:v>
                </c:pt>
                <c:pt idx="39">
                  <c:v>41.579000000000001</c:v>
                </c:pt>
                <c:pt idx="40">
                  <c:v>36.746000000000002</c:v>
                </c:pt>
                <c:pt idx="41">
                  <c:v>33.033000000000001</c:v>
                </c:pt>
                <c:pt idx="42">
                  <c:v>30.236999999999998</c:v>
                </c:pt>
                <c:pt idx="43">
                  <c:v>26.006</c:v>
                </c:pt>
                <c:pt idx="44">
                  <c:v>23.091999999999999</c:v>
                </c:pt>
                <c:pt idx="45">
                  <c:v>23.646999999999998</c:v>
                </c:pt>
                <c:pt idx="46">
                  <c:v>49.619</c:v>
                </c:pt>
                <c:pt idx="47">
                  <c:v>60.895000000000003</c:v>
                </c:pt>
                <c:pt idx="48">
                  <c:v>188.40199999999999</c:v>
                </c:pt>
                <c:pt idx="49">
                  <c:v>545.09100000000001</c:v>
                </c:pt>
                <c:pt idx="50">
                  <c:v>502.79399999999998</c:v>
                </c:pt>
                <c:pt idx="51">
                  <c:v>136.30699999999999</c:v>
                </c:pt>
                <c:pt idx="52">
                  <c:v>63.838000000000001</c:v>
                </c:pt>
                <c:pt idx="53">
                  <c:v>56.807000000000002</c:v>
                </c:pt>
                <c:pt idx="54">
                  <c:v>43.143000000000001</c:v>
                </c:pt>
                <c:pt idx="55">
                  <c:v>38.984999999999999</c:v>
                </c:pt>
                <c:pt idx="56">
                  <c:v>33.973999999999997</c:v>
                </c:pt>
                <c:pt idx="57">
                  <c:v>30.242000000000001</c:v>
                </c:pt>
                <c:pt idx="58">
                  <c:v>40.116</c:v>
                </c:pt>
                <c:pt idx="59">
                  <c:v>87.991</c:v>
                </c:pt>
                <c:pt idx="60">
                  <c:v>353.596</c:v>
                </c:pt>
                <c:pt idx="61">
                  <c:v>313.60500000000002</c:v>
                </c:pt>
                <c:pt idx="62">
                  <c:v>122.578</c:v>
                </c:pt>
                <c:pt idx="63">
                  <c:v>52.084000000000003</c:v>
                </c:pt>
                <c:pt idx="64">
                  <c:v>40.484999999999999</c:v>
                </c:pt>
              </c:numCache>
            </c:numRef>
          </c:yVal>
          <c:smooth val="1"/>
          <c:extLst>
            <c:ext xmlns:c16="http://schemas.microsoft.com/office/drawing/2014/chart" uri="{C3380CC4-5D6E-409C-BE32-E72D297353CC}">
              <c16:uniqueId val="{0000000D-31EE-4D43-8F83-75DA90E06AAE}"/>
            </c:ext>
          </c:extLst>
        </c:ser>
        <c:ser>
          <c:idx val="14"/>
          <c:order val="11"/>
          <c:tx>
            <c:strRef>
              <c:f>RunInformation!$G$17</c:f>
              <c:strCache>
                <c:ptCount val="1"/>
                <c:pt idx="0">
                  <c:v>1992</c:v>
                </c:pt>
              </c:strCache>
            </c:strRef>
          </c:tx>
          <c:spPr>
            <a:ln w="19050">
              <a:solidFill>
                <a:srgbClr val="CBF7FD"/>
              </a:solidFill>
              <a:prstDash val="solid"/>
            </a:ln>
          </c:spPr>
          <c:marker>
            <c:symbol val="circle"/>
            <c:size val="5"/>
            <c:spPr>
              <a:solidFill>
                <a:srgbClr val="CBF7FD"/>
              </a:solidFill>
              <a:ln w="19050">
                <a:solidFill>
                  <a:srgbClr val="CBF7FD"/>
                </a:solidFill>
                <a:prstDash val="solid"/>
              </a:ln>
            </c:spPr>
          </c:marker>
          <c:xVal>
            <c:numRef>
              <c:f>Comparison!$U$4:$U$68</c:f>
              <c:numCache>
                <c:formatCode>[$-409]mmmm\-yy;@</c:formatCode>
                <c:ptCount val="65"/>
                <c:pt idx="0">
                  <c:v>43952</c:v>
                </c:pt>
                <c:pt idx="1">
                  <c:v>43983</c:v>
                </c:pt>
                <c:pt idx="2">
                  <c:v>44013</c:v>
                </c:pt>
                <c:pt idx="3">
                  <c:v>44044</c:v>
                </c:pt>
                <c:pt idx="4">
                  <c:v>44075</c:v>
                </c:pt>
                <c:pt idx="5">
                  <c:v>44105</c:v>
                </c:pt>
                <c:pt idx="6">
                  <c:v>44136</c:v>
                </c:pt>
                <c:pt idx="7">
                  <c:v>44166</c:v>
                </c:pt>
                <c:pt idx="8">
                  <c:v>44197</c:v>
                </c:pt>
                <c:pt idx="9">
                  <c:v>44228</c:v>
                </c:pt>
                <c:pt idx="10">
                  <c:v>44256</c:v>
                </c:pt>
                <c:pt idx="11">
                  <c:v>44287</c:v>
                </c:pt>
                <c:pt idx="12">
                  <c:v>44317</c:v>
                </c:pt>
                <c:pt idx="13">
                  <c:v>44348</c:v>
                </c:pt>
                <c:pt idx="14">
                  <c:v>44378</c:v>
                </c:pt>
                <c:pt idx="15">
                  <c:v>44409</c:v>
                </c:pt>
                <c:pt idx="16">
                  <c:v>44440</c:v>
                </c:pt>
                <c:pt idx="17">
                  <c:v>44470</c:v>
                </c:pt>
                <c:pt idx="18">
                  <c:v>44501</c:v>
                </c:pt>
                <c:pt idx="19">
                  <c:v>44531</c:v>
                </c:pt>
                <c:pt idx="20">
                  <c:v>44562</c:v>
                </c:pt>
                <c:pt idx="21">
                  <c:v>44593</c:v>
                </c:pt>
                <c:pt idx="22">
                  <c:v>44621</c:v>
                </c:pt>
                <c:pt idx="23">
                  <c:v>44652</c:v>
                </c:pt>
                <c:pt idx="24">
                  <c:v>44682</c:v>
                </c:pt>
                <c:pt idx="25">
                  <c:v>44713</c:v>
                </c:pt>
                <c:pt idx="26">
                  <c:v>44743</c:v>
                </c:pt>
                <c:pt idx="27">
                  <c:v>44774</c:v>
                </c:pt>
                <c:pt idx="28">
                  <c:v>44805</c:v>
                </c:pt>
                <c:pt idx="29">
                  <c:v>44835</c:v>
                </c:pt>
                <c:pt idx="30">
                  <c:v>44866</c:v>
                </c:pt>
                <c:pt idx="31">
                  <c:v>44896</c:v>
                </c:pt>
                <c:pt idx="32">
                  <c:v>44927</c:v>
                </c:pt>
                <c:pt idx="33">
                  <c:v>44958</c:v>
                </c:pt>
                <c:pt idx="34">
                  <c:v>44986</c:v>
                </c:pt>
                <c:pt idx="35">
                  <c:v>45017</c:v>
                </c:pt>
                <c:pt idx="36">
                  <c:v>45047</c:v>
                </c:pt>
                <c:pt idx="37">
                  <c:v>45078</c:v>
                </c:pt>
                <c:pt idx="38">
                  <c:v>45108</c:v>
                </c:pt>
                <c:pt idx="39">
                  <c:v>45139</c:v>
                </c:pt>
                <c:pt idx="40">
                  <c:v>45170</c:v>
                </c:pt>
                <c:pt idx="41">
                  <c:v>45200</c:v>
                </c:pt>
                <c:pt idx="42">
                  <c:v>45231</c:v>
                </c:pt>
                <c:pt idx="43">
                  <c:v>45261</c:v>
                </c:pt>
                <c:pt idx="44">
                  <c:v>45292</c:v>
                </c:pt>
                <c:pt idx="45">
                  <c:v>45323</c:v>
                </c:pt>
                <c:pt idx="46">
                  <c:v>45352</c:v>
                </c:pt>
                <c:pt idx="47">
                  <c:v>45383</c:v>
                </c:pt>
                <c:pt idx="48">
                  <c:v>45413</c:v>
                </c:pt>
                <c:pt idx="49">
                  <c:v>45444</c:v>
                </c:pt>
                <c:pt idx="50">
                  <c:v>45474</c:v>
                </c:pt>
                <c:pt idx="51">
                  <c:v>45505</c:v>
                </c:pt>
                <c:pt idx="52">
                  <c:v>45536</c:v>
                </c:pt>
                <c:pt idx="53">
                  <c:v>45566</c:v>
                </c:pt>
                <c:pt idx="54">
                  <c:v>45597</c:v>
                </c:pt>
                <c:pt idx="55">
                  <c:v>45627</c:v>
                </c:pt>
                <c:pt idx="56">
                  <c:v>45658</c:v>
                </c:pt>
                <c:pt idx="57">
                  <c:v>45689</c:v>
                </c:pt>
                <c:pt idx="58">
                  <c:v>45717</c:v>
                </c:pt>
                <c:pt idx="59">
                  <c:v>45748</c:v>
                </c:pt>
                <c:pt idx="60" formatCode="[$-409]mmmm\ d\,\ yyyy;@">
                  <c:v>45778</c:v>
                </c:pt>
                <c:pt idx="61" formatCode="[$-409]mmmm\ d\,\ yyyy;@">
                  <c:v>45809</c:v>
                </c:pt>
                <c:pt idx="62" formatCode="[$-409]mmmm\ d\,\ yyyy;@">
                  <c:v>45839</c:v>
                </c:pt>
                <c:pt idx="63" formatCode="[$-409]mmmm\ d\,\ yyyy;@">
                  <c:v>45870</c:v>
                </c:pt>
                <c:pt idx="64" formatCode="[$-409]mmmm\ d\,\ yyyy;@">
                  <c:v>45901</c:v>
                </c:pt>
              </c:numCache>
            </c:numRef>
          </c:xVal>
          <c:yVal>
            <c:numRef>
              <c:f>Comparison!$AJ$4:$AJ$68</c:f>
              <c:numCache>
                <c:formatCode>0.00</c:formatCode>
                <c:ptCount val="65"/>
                <c:pt idx="0">
                  <c:v>222.542</c:v>
                </c:pt>
                <c:pt idx="1">
                  <c:v>192.21600000000001</c:v>
                </c:pt>
                <c:pt idx="2">
                  <c:v>79.992000000000004</c:v>
                </c:pt>
                <c:pt idx="3">
                  <c:v>57.860999999999997</c:v>
                </c:pt>
                <c:pt idx="4">
                  <c:v>39.426000000000002</c:v>
                </c:pt>
                <c:pt idx="5">
                  <c:v>30.931000000000001</c:v>
                </c:pt>
                <c:pt idx="6">
                  <c:v>26.068999999999999</c:v>
                </c:pt>
                <c:pt idx="7">
                  <c:v>24.058</c:v>
                </c:pt>
                <c:pt idx="8">
                  <c:v>21.893000000000001</c:v>
                </c:pt>
                <c:pt idx="9">
                  <c:v>20.02</c:v>
                </c:pt>
                <c:pt idx="10">
                  <c:v>34.481000000000002</c:v>
                </c:pt>
                <c:pt idx="11">
                  <c:v>95.948999999999998</c:v>
                </c:pt>
                <c:pt idx="12">
                  <c:v>279.35300000000001</c:v>
                </c:pt>
                <c:pt idx="13">
                  <c:v>417.22</c:v>
                </c:pt>
                <c:pt idx="14">
                  <c:v>199.10300000000001</c:v>
                </c:pt>
                <c:pt idx="15">
                  <c:v>67.244</c:v>
                </c:pt>
                <c:pt idx="16">
                  <c:v>56.38</c:v>
                </c:pt>
                <c:pt idx="17">
                  <c:v>48.094999999999999</c:v>
                </c:pt>
                <c:pt idx="18">
                  <c:v>37.290999999999997</c:v>
                </c:pt>
                <c:pt idx="19">
                  <c:v>32.366999999999997</c:v>
                </c:pt>
                <c:pt idx="20">
                  <c:v>28.971</c:v>
                </c:pt>
                <c:pt idx="21">
                  <c:v>23.614000000000001</c:v>
                </c:pt>
                <c:pt idx="22">
                  <c:v>41.517000000000003</c:v>
                </c:pt>
                <c:pt idx="23">
                  <c:v>78.724000000000004</c:v>
                </c:pt>
                <c:pt idx="24">
                  <c:v>214.74100000000001</c:v>
                </c:pt>
                <c:pt idx="25">
                  <c:v>224.13900000000001</c:v>
                </c:pt>
                <c:pt idx="26">
                  <c:v>72.203000000000003</c:v>
                </c:pt>
                <c:pt idx="27">
                  <c:v>41.375</c:v>
                </c:pt>
                <c:pt idx="28">
                  <c:v>36.863</c:v>
                </c:pt>
                <c:pt idx="29">
                  <c:v>33.070999999999998</c:v>
                </c:pt>
                <c:pt idx="30">
                  <c:v>30.108000000000001</c:v>
                </c:pt>
                <c:pt idx="31">
                  <c:v>25.972999999999999</c:v>
                </c:pt>
                <c:pt idx="32">
                  <c:v>23.125</c:v>
                </c:pt>
                <c:pt idx="33">
                  <c:v>22.975999999999999</c:v>
                </c:pt>
                <c:pt idx="34">
                  <c:v>49.664000000000001</c:v>
                </c:pt>
                <c:pt idx="35">
                  <c:v>61.103999999999999</c:v>
                </c:pt>
                <c:pt idx="36">
                  <c:v>188.31800000000001</c:v>
                </c:pt>
                <c:pt idx="37">
                  <c:v>544.06200000000001</c:v>
                </c:pt>
                <c:pt idx="38">
                  <c:v>502.23500000000001</c:v>
                </c:pt>
                <c:pt idx="39">
                  <c:v>136.13200000000001</c:v>
                </c:pt>
                <c:pt idx="40">
                  <c:v>63.802</c:v>
                </c:pt>
                <c:pt idx="41">
                  <c:v>56.826000000000001</c:v>
                </c:pt>
                <c:pt idx="42">
                  <c:v>43.161000000000001</c:v>
                </c:pt>
                <c:pt idx="43">
                  <c:v>38.996000000000002</c:v>
                </c:pt>
                <c:pt idx="44">
                  <c:v>33.991999999999997</c:v>
                </c:pt>
                <c:pt idx="45">
                  <c:v>31.501999999999999</c:v>
                </c:pt>
                <c:pt idx="46">
                  <c:v>40.450000000000003</c:v>
                </c:pt>
                <c:pt idx="47">
                  <c:v>89.68</c:v>
                </c:pt>
                <c:pt idx="48">
                  <c:v>353.596</c:v>
                </c:pt>
                <c:pt idx="49">
                  <c:v>313.60500000000002</c:v>
                </c:pt>
                <c:pt idx="50">
                  <c:v>122.578</c:v>
                </c:pt>
                <c:pt idx="51">
                  <c:v>52.084000000000003</c:v>
                </c:pt>
                <c:pt idx="52">
                  <c:v>40.484999999999999</c:v>
                </c:pt>
                <c:pt idx="53">
                  <c:v>45.162999999999997</c:v>
                </c:pt>
                <c:pt idx="54">
                  <c:v>35.463999999999999</c:v>
                </c:pt>
                <c:pt idx="55">
                  <c:v>31.672000000000001</c:v>
                </c:pt>
                <c:pt idx="56">
                  <c:v>27.222999999999999</c:v>
                </c:pt>
                <c:pt idx="57">
                  <c:v>22.233000000000001</c:v>
                </c:pt>
                <c:pt idx="58">
                  <c:v>39.395000000000003</c:v>
                </c:pt>
                <c:pt idx="59">
                  <c:v>79.37</c:v>
                </c:pt>
                <c:pt idx="60">
                  <c:v>312.34899999999999</c:v>
                </c:pt>
                <c:pt idx="61">
                  <c:v>513.25699999999995</c:v>
                </c:pt>
                <c:pt idx="62">
                  <c:v>189.733</c:v>
                </c:pt>
                <c:pt idx="63">
                  <c:v>80.141000000000005</c:v>
                </c:pt>
                <c:pt idx="64">
                  <c:v>56.49</c:v>
                </c:pt>
              </c:numCache>
            </c:numRef>
          </c:yVal>
          <c:smooth val="1"/>
          <c:extLst>
            <c:ext xmlns:c16="http://schemas.microsoft.com/office/drawing/2014/chart" uri="{C3380CC4-5D6E-409C-BE32-E72D297353CC}">
              <c16:uniqueId val="{0000000E-31EE-4D43-8F83-75DA90E06AAE}"/>
            </c:ext>
          </c:extLst>
        </c:ser>
        <c:ser>
          <c:idx val="15"/>
          <c:order val="12"/>
          <c:tx>
            <c:strRef>
              <c:f>RunInformation!$G$18</c:f>
              <c:strCache>
                <c:ptCount val="1"/>
                <c:pt idx="0">
                  <c:v>1993</c:v>
                </c:pt>
              </c:strCache>
            </c:strRef>
          </c:tx>
          <c:spPr>
            <a:ln w="19050">
              <a:solidFill>
                <a:srgbClr val="B2A8FE"/>
              </a:solidFill>
              <a:prstDash val="solid"/>
            </a:ln>
          </c:spPr>
          <c:marker>
            <c:symbol val="square"/>
            <c:size val="5"/>
            <c:spPr>
              <a:solidFill>
                <a:srgbClr val="B2A8FE"/>
              </a:solidFill>
              <a:ln w="19050">
                <a:solidFill>
                  <a:srgbClr val="B2A8FE"/>
                </a:solidFill>
                <a:prstDash val="solid"/>
              </a:ln>
            </c:spPr>
          </c:marker>
          <c:xVal>
            <c:numRef>
              <c:f>Comparison!$U$4:$U$68</c:f>
              <c:numCache>
                <c:formatCode>[$-409]mmmm\-yy;@</c:formatCode>
                <c:ptCount val="65"/>
                <c:pt idx="0">
                  <c:v>43952</c:v>
                </c:pt>
                <c:pt idx="1">
                  <c:v>43983</c:v>
                </c:pt>
                <c:pt idx="2">
                  <c:v>44013</c:v>
                </c:pt>
                <c:pt idx="3">
                  <c:v>44044</c:v>
                </c:pt>
                <c:pt idx="4">
                  <c:v>44075</c:v>
                </c:pt>
                <c:pt idx="5">
                  <c:v>44105</c:v>
                </c:pt>
                <c:pt idx="6">
                  <c:v>44136</c:v>
                </c:pt>
                <c:pt idx="7">
                  <c:v>44166</c:v>
                </c:pt>
                <c:pt idx="8">
                  <c:v>44197</c:v>
                </c:pt>
                <c:pt idx="9">
                  <c:v>44228</c:v>
                </c:pt>
                <c:pt idx="10">
                  <c:v>44256</c:v>
                </c:pt>
                <c:pt idx="11">
                  <c:v>44287</c:v>
                </c:pt>
                <c:pt idx="12">
                  <c:v>44317</c:v>
                </c:pt>
                <c:pt idx="13">
                  <c:v>44348</c:v>
                </c:pt>
                <c:pt idx="14">
                  <c:v>44378</c:v>
                </c:pt>
                <c:pt idx="15">
                  <c:v>44409</c:v>
                </c:pt>
                <c:pt idx="16">
                  <c:v>44440</c:v>
                </c:pt>
                <c:pt idx="17">
                  <c:v>44470</c:v>
                </c:pt>
                <c:pt idx="18">
                  <c:v>44501</c:v>
                </c:pt>
                <c:pt idx="19">
                  <c:v>44531</c:v>
                </c:pt>
                <c:pt idx="20">
                  <c:v>44562</c:v>
                </c:pt>
                <c:pt idx="21">
                  <c:v>44593</c:v>
                </c:pt>
                <c:pt idx="22">
                  <c:v>44621</c:v>
                </c:pt>
                <c:pt idx="23">
                  <c:v>44652</c:v>
                </c:pt>
                <c:pt idx="24">
                  <c:v>44682</c:v>
                </c:pt>
                <c:pt idx="25">
                  <c:v>44713</c:v>
                </c:pt>
                <c:pt idx="26">
                  <c:v>44743</c:v>
                </c:pt>
                <c:pt idx="27">
                  <c:v>44774</c:v>
                </c:pt>
                <c:pt idx="28">
                  <c:v>44805</c:v>
                </c:pt>
                <c:pt idx="29">
                  <c:v>44835</c:v>
                </c:pt>
                <c:pt idx="30">
                  <c:v>44866</c:v>
                </c:pt>
                <c:pt idx="31">
                  <c:v>44896</c:v>
                </c:pt>
                <c:pt idx="32">
                  <c:v>44927</c:v>
                </c:pt>
                <c:pt idx="33">
                  <c:v>44958</c:v>
                </c:pt>
                <c:pt idx="34">
                  <c:v>44986</c:v>
                </c:pt>
                <c:pt idx="35">
                  <c:v>45017</c:v>
                </c:pt>
                <c:pt idx="36">
                  <c:v>45047</c:v>
                </c:pt>
                <c:pt idx="37">
                  <c:v>45078</c:v>
                </c:pt>
                <c:pt idx="38">
                  <c:v>45108</c:v>
                </c:pt>
                <c:pt idx="39">
                  <c:v>45139</c:v>
                </c:pt>
                <c:pt idx="40">
                  <c:v>45170</c:v>
                </c:pt>
                <c:pt idx="41">
                  <c:v>45200</c:v>
                </c:pt>
                <c:pt idx="42">
                  <c:v>45231</c:v>
                </c:pt>
                <c:pt idx="43">
                  <c:v>45261</c:v>
                </c:pt>
                <c:pt idx="44">
                  <c:v>45292</c:v>
                </c:pt>
                <c:pt idx="45">
                  <c:v>45323</c:v>
                </c:pt>
                <c:pt idx="46">
                  <c:v>45352</c:v>
                </c:pt>
                <c:pt idx="47">
                  <c:v>45383</c:v>
                </c:pt>
                <c:pt idx="48">
                  <c:v>45413</c:v>
                </c:pt>
                <c:pt idx="49">
                  <c:v>45444</c:v>
                </c:pt>
                <c:pt idx="50">
                  <c:v>45474</c:v>
                </c:pt>
                <c:pt idx="51">
                  <c:v>45505</c:v>
                </c:pt>
                <c:pt idx="52">
                  <c:v>45536</c:v>
                </c:pt>
                <c:pt idx="53">
                  <c:v>45566</c:v>
                </c:pt>
                <c:pt idx="54">
                  <c:v>45597</c:v>
                </c:pt>
                <c:pt idx="55">
                  <c:v>45627</c:v>
                </c:pt>
                <c:pt idx="56">
                  <c:v>45658</c:v>
                </c:pt>
                <c:pt idx="57">
                  <c:v>45689</c:v>
                </c:pt>
                <c:pt idx="58">
                  <c:v>45717</c:v>
                </c:pt>
                <c:pt idx="59">
                  <c:v>45748</c:v>
                </c:pt>
                <c:pt idx="60" formatCode="[$-409]mmmm\ d\,\ yyyy;@">
                  <c:v>45778</c:v>
                </c:pt>
                <c:pt idx="61" formatCode="[$-409]mmmm\ d\,\ yyyy;@">
                  <c:v>45809</c:v>
                </c:pt>
                <c:pt idx="62" formatCode="[$-409]mmmm\ d\,\ yyyy;@">
                  <c:v>45839</c:v>
                </c:pt>
                <c:pt idx="63" formatCode="[$-409]mmmm\ d\,\ yyyy;@">
                  <c:v>45870</c:v>
                </c:pt>
                <c:pt idx="64" formatCode="[$-409]mmmm\ d\,\ yyyy;@">
                  <c:v>45901</c:v>
                </c:pt>
              </c:numCache>
            </c:numRef>
          </c:xVal>
          <c:yVal>
            <c:numRef>
              <c:f>Comparison!$AK$4:$AK$68</c:f>
              <c:numCache>
                <c:formatCode>0.00</c:formatCode>
                <c:ptCount val="65"/>
                <c:pt idx="0">
                  <c:v>176.23500000000001</c:v>
                </c:pt>
                <c:pt idx="1">
                  <c:v>177.023</c:v>
                </c:pt>
                <c:pt idx="2">
                  <c:v>68.010999999999996</c:v>
                </c:pt>
                <c:pt idx="3">
                  <c:v>36.723999999999997</c:v>
                </c:pt>
                <c:pt idx="4">
                  <c:v>34.277000000000001</c:v>
                </c:pt>
                <c:pt idx="5">
                  <c:v>34.634</c:v>
                </c:pt>
                <c:pt idx="6">
                  <c:v>26.628</c:v>
                </c:pt>
                <c:pt idx="7">
                  <c:v>22.815999999999999</c:v>
                </c:pt>
                <c:pt idx="8">
                  <c:v>20.407</c:v>
                </c:pt>
                <c:pt idx="9">
                  <c:v>16.736999999999998</c:v>
                </c:pt>
                <c:pt idx="10">
                  <c:v>33.436999999999998</c:v>
                </c:pt>
                <c:pt idx="11">
                  <c:v>67.335999999999999</c:v>
                </c:pt>
                <c:pt idx="12">
                  <c:v>193.999</c:v>
                </c:pt>
                <c:pt idx="13">
                  <c:v>212.809</c:v>
                </c:pt>
                <c:pt idx="14">
                  <c:v>67.739000000000004</c:v>
                </c:pt>
                <c:pt idx="15">
                  <c:v>38.131</c:v>
                </c:pt>
                <c:pt idx="16">
                  <c:v>34.072000000000003</c:v>
                </c:pt>
                <c:pt idx="17">
                  <c:v>30.477</c:v>
                </c:pt>
                <c:pt idx="18">
                  <c:v>27.803999999999998</c:v>
                </c:pt>
                <c:pt idx="19">
                  <c:v>23.774000000000001</c:v>
                </c:pt>
                <c:pt idx="20">
                  <c:v>21.129000000000001</c:v>
                </c:pt>
                <c:pt idx="21">
                  <c:v>21.295000000000002</c:v>
                </c:pt>
                <c:pt idx="22">
                  <c:v>47.293999999999997</c:v>
                </c:pt>
                <c:pt idx="23">
                  <c:v>58.811999999999998</c:v>
                </c:pt>
                <c:pt idx="24">
                  <c:v>184.55699999999999</c:v>
                </c:pt>
                <c:pt idx="25">
                  <c:v>539.21</c:v>
                </c:pt>
                <c:pt idx="26">
                  <c:v>500.411</c:v>
                </c:pt>
                <c:pt idx="27">
                  <c:v>135.44999999999999</c:v>
                </c:pt>
                <c:pt idx="28">
                  <c:v>63.235999999999997</c:v>
                </c:pt>
                <c:pt idx="29">
                  <c:v>56.319000000000003</c:v>
                </c:pt>
                <c:pt idx="30">
                  <c:v>42.749000000000002</c:v>
                </c:pt>
                <c:pt idx="31">
                  <c:v>38.603999999999999</c:v>
                </c:pt>
                <c:pt idx="32">
                  <c:v>33.636000000000003</c:v>
                </c:pt>
                <c:pt idx="33">
                  <c:v>29.945</c:v>
                </c:pt>
                <c:pt idx="34">
                  <c:v>39.758000000000003</c:v>
                </c:pt>
                <c:pt idx="35">
                  <c:v>87.457999999999998</c:v>
                </c:pt>
                <c:pt idx="36">
                  <c:v>344.78699999999998</c:v>
                </c:pt>
                <c:pt idx="37">
                  <c:v>314.23</c:v>
                </c:pt>
                <c:pt idx="38">
                  <c:v>126.736</c:v>
                </c:pt>
                <c:pt idx="39">
                  <c:v>52.512999999999998</c:v>
                </c:pt>
                <c:pt idx="40">
                  <c:v>40.298000000000002</c:v>
                </c:pt>
                <c:pt idx="41">
                  <c:v>45.234000000000002</c:v>
                </c:pt>
                <c:pt idx="42">
                  <c:v>35.411999999999999</c:v>
                </c:pt>
                <c:pt idx="43">
                  <c:v>31.748999999999999</c:v>
                </c:pt>
                <c:pt idx="44">
                  <c:v>27.193999999999999</c:v>
                </c:pt>
                <c:pt idx="45">
                  <c:v>22.960999999999999</c:v>
                </c:pt>
                <c:pt idx="46">
                  <c:v>39.328000000000003</c:v>
                </c:pt>
                <c:pt idx="47">
                  <c:v>79.183000000000007</c:v>
                </c:pt>
                <c:pt idx="48">
                  <c:v>312.34899999999999</c:v>
                </c:pt>
                <c:pt idx="49">
                  <c:v>513.25699999999995</c:v>
                </c:pt>
                <c:pt idx="50">
                  <c:v>189.733</c:v>
                </c:pt>
                <c:pt idx="51">
                  <c:v>80.141000000000005</c:v>
                </c:pt>
                <c:pt idx="52">
                  <c:v>56.49</c:v>
                </c:pt>
                <c:pt idx="53">
                  <c:v>58.222999999999999</c:v>
                </c:pt>
                <c:pt idx="54">
                  <c:v>41.252000000000002</c:v>
                </c:pt>
                <c:pt idx="55">
                  <c:v>34.418999999999997</c:v>
                </c:pt>
                <c:pt idx="56">
                  <c:v>30.911999999999999</c:v>
                </c:pt>
                <c:pt idx="57">
                  <c:v>26.573</c:v>
                </c:pt>
                <c:pt idx="58">
                  <c:v>39.664999999999999</c:v>
                </c:pt>
                <c:pt idx="59">
                  <c:v>57.74</c:v>
                </c:pt>
                <c:pt idx="60">
                  <c:v>190.93299999999999</c:v>
                </c:pt>
                <c:pt idx="61">
                  <c:v>199.053</c:v>
                </c:pt>
                <c:pt idx="62">
                  <c:v>99.668000000000006</c:v>
                </c:pt>
                <c:pt idx="63">
                  <c:v>47.176000000000002</c:v>
                </c:pt>
                <c:pt idx="64">
                  <c:v>32.845999999999997</c:v>
                </c:pt>
              </c:numCache>
            </c:numRef>
          </c:yVal>
          <c:smooth val="1"/>
          <c:extLst>
            <c:ext xmlns:c16="http://schemas.microsoft.com/office/drawing/2014/chart" uri="{C3380CC4-5D6E-409C-BE32-E72D297353CC}">
              <c16:uniqueId val="{0000000F-31EE-4D43-8F83-75DA90E06AAE}"/>
            </c:ext>
          </c:extLst>
        </c:ser>
        <c:ser>
          <c:idx val="16"/>
          <c:order val="13"/>
          <c:tx>
            <c:strRef>
              <c:f>RunInformation!$G$19</c:f>
              <c:strCache>
                <c:ptCount val="1"/>
                <c:pt idx="0">
                  <c:v>1994</c:v>
                </c:pt>
              </c:strCache>
            </c:strRef>
          </c:tx>
          <c:spPr>
            <a:ln w="19050">
              <a:solidFill>
                <a:srgbClr val="9283FD"/>
              </a:solidFill>
              <a:prstDash val="solid"/>
            </a:ln>
          </c:spPr>
          <c:marker>
            <c:symbol val="diamond"/>
            <c:size val="5"/>
            <c:spPr>
              <a:solidFill>
                <a:srgbClr val="9283FD"/>
              </a:solidFill>
              <a:ln w="19050">
                <a:solidFill>
                  <a:srgbClr val="9283FD"/>
                </a:solidFill>
                <a:prstDash val="solid"/>
              </a:ln>
            </c:spPr>
          </c:marker>
          <c:xVal>
            <c:numRef>
              <c:f>Comparison!$U$4:$U$68</c:f>
              <c:numCache>
                <c:formatCode>[$-409]mmmm\-yy;@</c:formatCode>
                <c:ptCount val="65"/>
                <c:pt idx="0">
                  <c:v>43952</c:v>
                </c:pt>
                <c:pt idx="1">
                  <c:v>43983</c:v>
                </c:pt>
                <c:pt idx="2">
                  <c:v>44013</c:v>
                </c:pt>
                <c:pt idx="3">
                  <c:v>44044</c:v>
                </c:pt>
                <c:pt idx="4">
                  <c:v>44075</c:v>
                </c:pt>
                <c:pt idx="5">
                  <c:v>44105</c:v>
                </c:pt>
                <c:pt idx="6">
                  <c:v>44136</c:v>
                </c:pt>
                <c:pt idx="7">
                  <c:v>44166</c:v>
                </c:pt>
                <c:pt idx="8">
                  <c:v>44197</c:v>
                </c:pt>
                <c:pt idx="9">
                  <c:v>44228</c:v>
                </c:pt>
                <c:pt idx="10">
                  <c:v>44256</c:v>
                </c:pt>
                <c:pt idx="11">
                  <c:v>44287</c:v>
                </c:pt>
                <c:pt idx="12">
                  <c:v>44317</c:v>
                </c:pt>
                <c:pt idx="13">
                  <c:v>44348</c:v>
                </c:pt>
                <c:pt idx="14">
                  <c:v>44378</c:v>
                </c:pt>
                <c:pt idx="15">
                  <c:v>44409</c:v>
                </c:pt>
                <c:pt idx="16">
                  <c:v>44440</c:v>
                </c:pt>
                <c:pt idx="17">
                  <c:v>44470</c:v>
                </c:pt>
                <c:pt idx="18">
                  <c:v>44501</c:v>
                </c:pt>
                <c:pt idx="19">
                  <c:v>44531</c:v>
                </c:pt>
                <c:pt idx="20">
                  <c:v>44562</c:v>
                </c:pt>
                <c:pt idx="21">
                  <c:v>44593</c:v>
                </c:pt>
                <c:pt idx="22">
                  <c:v>44621</c:v>
                </c:pt>
                <c:pt idx="23">
                  <c:v>44652</c:v>
                </c:pt>
                <c:pt idx="24">
                  <c:v>44682</c:v>
                </c:pt>
                <c:pt idx="25">
                  <c:v>44713</c:v>
                </c:pt>
                <c:pt idx="26">
                  <c:v>44743</c:v>
                </c:pt>
                <c:pt idx="27">
                  <c:v>44774</c:v>
                </c:pt>
                <c:pt idx="28">
                  <c:v>44805</c:v>
                </c:pt>
                <c:pt idx="29">
                  <c:v>44835</c:v>
                </c:pt>
                <c:pt idx="30">
                  <c:v>44866</c:v>
                </c:pt>
                <c:pt idx="31">
                  <c:v>44896</c:v>
                </c:pt>
                <c:pt idx="32">
                  <c:v>44927</c:v>
                </c:pt>
                <c:pt idx="33">
                  <c:v>44958</c:v>
                </c:pt>
                <c:pt idx="34">
                  <c:v>44986</c:v>
                </c:pt>
                <c:pt idx="35">
                  <c:v>45017</c:v>
                </c:pt>
                <c:pt idx="36">
                  <c:v>45047</c:v>
                </c:pt>
                <c:pt idx="37">
                  <c:v>45078</c:v>
                </c:pt>
                <c:pt idx="38">
                  <c:v>45108</c:v>
                </c:pt>
                <c:pt idx="39">
                  <c:v>45139</c:v>
                </c:pt>
                <c:pt idx="40">
                  <c:v>45170</c:v>
                </c:pt>
                <c:pt idx="41">
                  <c:v>45200</c:v>
                </c:pt>
                <c:pt idx="42">
                  <c:v>45231</c:v>
                </c:pt>
                <c:pt idx="43">
                  <c:v>45261</c:v>
                </c:pt>
                <c:pt idx="44">
                  <c:v>45292</c:v>
                </c:pt>
                <c:pt idx="45">
                  <c:v>45323</c:v>
                </c:pt>
                <c:pt idx="46">
                  <c:v>45352</c:v>
                </c:pt>
                <c:pt idx="47">
                  <c:v>45383</c:v>
                </c:pt>
                <c:pt idx="48">
                  <c:v>45413</c:v>
                </c:pt>
                <c:pt idx="49">
                  <c:v>45444</c:v>
                </c:pt>
                <c:pt idx="50">
                  <c:v>45474</c:v>
                </c:pt>
                <c:pt idx="51">
                  <c:v>45505</c:v>
                </c:pt>
                <c:pt idx="52">
                  <c:v>45536</c:v>
                </c:pt>
                <c:pt idx="53">
                  <c:v>45566</c:v>
                </c:pt>
                <c:pt idx="54">
                  <c:v>45597</c:v>
                </c:pt>
                <c:pt idx="55">
                  <c:v>45627</c:v>
                </c:pt>
                <c:pt idx="56">
                  <c:v>45658</c:v>
                </c:pt>
                <c:pt idx="57">
                  <c:v>45689</c:v>
                </c:pt>
                <c:pt idx="58">
                  <c:v>45717</c:v>
                </c:pt>
                <c:pt idx="59">
                  <c:v>45748</c:v>
                </c:pt>
                <c:pt idx="60" formatCode="[$-409]mmmm\ d\,\ yyyy;@">
                  <c:v>45778</c:v>
                </c:pt>
                <c:pt idx="61" formatCode="[$-409]mmmm\ d\,\ yyyy;@">
                  <c:v>45809</c:v>
                </c:pt>
                <c:pt idx="62" formatCode="[$-409]mmmm\ d\,\ yyyy;@">
                  <c:v>45839</c:v>
                </c:pt>
                <c:pt idx="63" formatCode="[$-409]mmmm\ d\,\ yyyy;@">
                  <c:v>45870</c:v>
                </c:pt>
                <c:pt idx="64" formatCode="[$-409]mmmm\ d\,\ yyyy;@">
                  <c:v>45901</c:v>
                </c:pt>
              </c:numCache>
            </c:numRef>
          </c:xVal>
          <c:yVal>
            <c:numRef>
              <c:f>Comparison!$AL$4:$AL$68</c:f>
              <c:numCache>
                <c:formatCode>0.00</c:formatCode>
                <c:ptCount val="65"/>
                <c:pt idx="0">
                  <c:v>175</c:v>
                </c:pt>
                <c:pt idx="1">
                  <c:v>152.23500000000001</c:v>
                </c:pt>
                <c:pt idx="2">
                  <c:v>48.829000000000001</c:v>
                </c:pt>
                <c:pt idx="3">
                  <c:v>33.276000000000003</c:v>
                </c:pt>
                <c:pt idx="4">
                  <c:v>27.465</c:v>
                </c:pt>
                <c:pt idx="5">
                  <c:v>28.277999999999999</c:v>
                </c:pt>
                <c:pt idx="6">
                  <c:v>25.984000000000002</c:v>
                </c:pt>
                <c:pt idx="7">
                  <c:v>22.091999999999999</c:v>
                </c:pt>
                <c:pt idx="8">
                  <c:v>19.629000000000001</c:v>
                </c:pt>
                <c:pt idx="9">
                  <c:v>20.184000000000001</c:v>
                </c:pt>
                <c:pt idx="10">
                  <c:v>46.097000000000001</c:v>
                </c:pt>
                <c:pt idx="11">
                  <c:v>57.447000000000003</c:v>
                </c:pt>
                <c:pt idx="12">
                  <c:v>181.38499999999999</c:v>
                </c:pt>
                <c:pt idx="13">
                  <c:v>533.30399999999997</c:v>
                </c:pt>
                <c:pt idx="14">
                  <c:v>498.46199999999999</c:v>
                </c:pt>
                <c:pt idx="15">
                  <c:v>135.09399999999999</c:v>
                </c:pt>
                <c:pt idx="16">
                  <c:v>63.091000000000001</c:v>
                </c:pt>
                <c:pt idx="17">
                  <c:v>56.180999999999997</c:v>
                </c:pt>
                <c:pt idx="18">
                  <c:v>42.618000000000002</c:v>
                </c:pt>
                <c:pt idx="19">
                  <c:v>38.484999999999999</c:v>
                </c:pt>
                <c:pt idx="20">
                  <c:v>33.533999999999999</c:v>
                </c:pt>
                <c:pt idx="21">
                  <c:v>29.864999999999998</c:v>
                </c:pt>
                <c:pt idx="22">
                  <c:v>39.700000000000003</c:v>
                </c:pt>
                <c:pt idx="23">
                  <c:v>87.325000000000003</c:v>
                </c:pt>
                <c:pt idx="24">
                  <c:v>344.54300000000001</c:v>
                </c:pt>
                <c:pt idx="25">
                  <c:v>314.13499999999999</c:v>
                </c:pt>
                <c:pt idx="26">
                  <c:v>126.702</c:v>
                </c:pt>
                <c:pt idx="27">
                  <c:v>52.487000000000002</c:v>
                </c:pt>
                <c:pt idx="28">
                  <c:v>40.279000000000003</c:v>
                </c:pt>
                <c:pt idx="29">
                  <c:v>45.216000000000001</c:v>
                </c:pt>
                <c:pt idx="30">
                  <c:v>35.396000000000001</c:v>
                </c:pt>
                <c:pt idx="31">
                  <c:v>31.733000000000001</c:v>
                </c:pt>
                <c:pt idx="32">
                  <c:v>27.18</c:v>
                </c:pt>
                <c:pt idx="33">
                  <c:v>22.201000000000001</c:v>
                </c:pt>
                <c:pt idx="34">
                  <c:v>38.012</c:v>
                </c:pt>
                <c:pt idx="35">
                  <c:v>77.771000000000001</c:v>
                </c:pt>
                <c:pt idx="36">
                  <c:v>301.661</c:v>
                </c:pt>
                <c:pt idx="37">
                  <c:v>512.226</c:v>
                </c:pt>
                <c:pt idx="38">
                  <c:v>196.34700000000001</c:v>
                </c:pt>
                <c:pt idx="39">
                  <c:v>81.757000000000005</c:v>
                </c:pt>
                <c:pt idx="40">
                  <c:v>56.481999999999999</c:v>
                </c:pt>
                <c:pt idx="41">
                  <c:v>58.89</c:v>
                </c:pt>
                <c:pt idx="42">
                  <c:v>41.761000000000003</c:v>
                </c:pt>
                <c:pt idx="43">
                  <c:v>34.573</c:v>
                </c:pt>
                <c:pt idx="44">
                  <c:v>31.007999999999999</c:v>
                </c:pt>
                <c:pt idx="45">
                  <c:v>27.538</c:v>
                </c:pt>
                <c:pt idx="46">
                  <c:v>39.628999999999998</c:v>
                </c:pt>
                <c:pt idx="47">
                  <c:v>57.615000000000002</c:v>
                </c:pt>
                <c:pt idx="48">
                  <c:v>190.93299999999999</c:v>
                </c:pt>
                <c:pt idx="49">
                  <c:v>199.053</c:v>
                </c:pt>
                <c:pt idx="50">
                  <c:v>99.668000000000006</c:v>
                </c:pt>
                <c:pt idx="51">
                  <c:v>47.176000000000002</c:v>
                </c:pt>
                <c:pt idx="52">
                  <c:v>32.845999999999997</c:v>
                </c:pt>
                <c:pt idx="53">
                  <c:v>37.976999999999997</c:v>
                </c:pt>
                <c:pt idx="54">
                  <c:v>31.143000000000001</c:v>
                </c:pt>
                <c:pt idx="55">
                  <c:v>29.213000000000001</c:v>
                </c:pt>
                <c:pt idx="56">
                  <c:v>25.175000000000001</c:v>
                </c:pt>
                <c:pt idx="57">
                  <c:v>24.274999999999999</c:v>
                </c:pt>
                <c:pt idx="58">
                  <c:v>32.941000000000003</c:v>
                </c:pt>
                <c:pt idx="59">
                  <c:v>43.03</c:v>
                </c:pt>
                <c:pt idx="60">
                  <c:v>190.69</c:v>
                </c:pt>
                <c:pt idx="61">
                  <c:v>339.036</c:v>
                </c:pt>
                <c:pt idx="62">
                  <c:v>216.11699999999999</c:v>
                </c:pt>
                <c:pt idx="63">
                  <c:v>83.081999999999994</c:v>
                </c:pt>
                <c:pt idx="64">
                  <c:v>45.246000000000002</c:v>
                </c:pt>
              </c:numCache>
            </c:numRef>
          </c:yVal>
          <c:smooth val="1"/>
          <c:extLst>
            <c:ext xmlns:c16="http://schemas.microsoft.com/office/drawing/2014/chart" uri="{C3380CC4-5D6E-409C-BE32-E72D297353CC}">
              <c16:uniqueId val="{00000010-31EE-4D43-8F83-75DA90E06AAE}"/>
            </c:ext>
          </c:extLst>
        </c:ser>
        <c:ser>
          <c:idx val="17"/>
          <c:order val="14"/>
          <c:tx>
            <c:strRef>
              <c:f>RunInformation!$G$20</c:f>
              <c:strCache>
                <c:ptCount val="1"/>
                <c:pt idx="0">
                  <c:v>1995</c:v>
                </c:pt>
              </c:strCache>
            </c:strRef>
          </c:tx>
          <c:spPr>
            <a:ln w="19050">
              <a:solidFill>
                <a:srgbClr val="C2D9E4"/>
              </a:solidFill>
              <a:prstDash val="solid"/>
            </a:ln>
          </c:spPr>
          <c:marker>
            <c:symbol val="triangle"/>
            <c:size val="5"/>
            <c:spPr>
              <a:solidFill>
                <a:srgbClr val="C2D9E4"/>
              </a:solidFill>
              <a:ln w="19050">
                <a:solidFill>
                  <a:srgbClr val="C2D9E4"/>
                </a:solidFill>
                <a:prstDash val="solid"/>
              </a:ln>
            </c:spPr>
          </c:marker>
          <c:xVal>
            <c:numRef>
              <c:f>Comparison!$U$4:$U$68</c:f>
              <c:numCache>
                <c:formatCode>[$-409]mmmm\-yy;@</c:formatCode>
                <c:ptCount val="65"/>
                <c:pt idx="0">
                  <c:v>43952</c:v>
                </c:pt>
                <c:pt idx="1">
                  <c:v>43983</c:v>
                </c:pt>
                <c:pt idx="2">
                  <c:v>44013</c:v>
                </c:pt>
                <c:pt idx="3">
                  <c:v>44044</c:v>
                </c:pt>
                <c:pt idx="4">
                  <c:v>44075</c:v>
                </c:pt>
                <c:pt idx="5">
                  <c:v>44105</c:v>
                </c:pt>
                <c:pt idx="6">
                  <c:v>44136</c:v>
                </c:pt>
                <c:pt idx="7">
                  <c:v>44166</c:v>
                </c:pt>
                <c:pt idx="8">
                  <c:v>44197</c:v>
                </c:pt>
                <c:pt idx="9">
                  <c:v>44228</c:v>
                </c:pt>
                <c:pt idx="10">
                  <c:v>44256</c:v>
                </c:pt>
                <c:pt idx="11">
                  <c:v>44287</c:v>
                </c:pt>
                <c:pt idx="12">
                  <c:v>44317</c:v>
                </c:pt>
                <c:pt idx="13">
                  <c:v>44348</c:v>
                </c:pt>
                <c:pt idx="14">
                  <c:v>44378</c:v>
                </c:pt>
                <c:pt idx="15">
                  <c:v>44409</c:v>
                </c:pt>
                <c:pt idx="16">
                  <c:v>44440</c:v>
                </c:pt>
                <c:pt idx="17">
                  <c:v>44470</c:v>
                </c:pt>
                <c:pt idx="18">
                  <c:v>44501</c:v>
                </c:pt>
                <c:pt idx="19">
                  <c:v>44531</c:v>
                </c:pt>
                <c:pt idx="20">
                  <c:v>44562</c:v>
                </c:pt>
                <c:pt idx="21">
                  <c:v>44593</c:v>
                </c:pt>
                <c:pt idx="22">
                  <c:v>44621</c:v>
                </c:pt>
                <c:pt idx="23">
                  <c:v>44652</c:v>
                </c:pt>
                <c:pt idx="24">
                  <c:v>44682</c:v>
                </c:pt>
                <c:pt idx="25">
                  <c:v>44713</c:v>
                </c:pt>
                <c:pt idx="26">
                  <c:v>44743</c:v>
                </c:pt>
                <c:pt idx="27">
                  <c:v>44774</c:v>
                </c:pt>
                <c:pt idx="28">
                  <c:v>44805</c:v>
                </c:pt>
                <c:pt idx="29">
                  <c:v>44835</c:v>
                </c:pt>
                <c:pt idx="30">
                  <c:v>44866</c:v>
                </c:pt>
                <c:pt idx="31">
                  <c:v>44896</c:v>
                </c:pt>
                <c:pt idx="32">
                  <c:v>44927</c:v>
                </c:pt>
                <c:pt idx="33">
                  <c:v>44958</c:v>
                </c:pt>
                <c:pt idx="34">
                  <c:v>44986</c:v>
                </c:pt>
                <c:pt idx="35">
                  <c:v>45017</c:v>
                </c:pt>
                <c:pt idx="36">
                  <c:v>45047</c:v>
                </c:pt>
                <c:pt idx="37">
                  <c:v>45078</c:v>
                </c:pt>
                <c:pt idx="38">
                  <c:v>45108</c:v>
                </c:pt>
                <c:pt idx="39">
                  <c:v>45139</c:v>
                </c:pt>
                <c:pt idx="40">
                  <c:v>45170</c:v>
                </c:pt>
                <c:pt idx="41">
                  <c:v>45200</c:v>
                </c:pt>
                <c:pt idx="42">
                  <c:v>45231</c:v>
                </c:pt>
                <c:pt idx="43">
                  <c:v>45261</c:v>
                </c:pt>
                <c:pt idx="44">
                  <c:v>45292</c:v>
                </c:pt>
                <c:pt idx="45">
                  <c:v>45323</c:v>
                </c:pt>
                <c:pt idx="46">
                  <c:v>45352</c:v>
                </c:pt>
                <c:pt idx="47">
                  <c:v>45383</c:v>
                </c:pt>
                <c:pt idx="48">
                  <c:v>45413</c:v>
                </c:pt>
                <c:pt idx="49">
                  <c:v>45444</c:v>
                </c:pt>
                <c:pt idx="50">
                  <c:v>45474</c:v>
                </c:pt>
                <c:pt idx="51">
                  <c:v>45505</c:v>
                </c:pt>
                <c:pt idx="52">
                  <c:v>45536</c:v>
                </c:pt>
                <c:pt idx="53">
                  <c:v>45566</c:v>
                </c:pt>
                <c:pt idx="54">
                  <c:v>45597</c:v>
                </c:pt>
                <c:pt idx="55">
                  <c:v>45627</c:v>
                </c:pt>
                <c:pt idx="56">
                  <c:v>45658</c:v>
                </c:pt>
                <c:pt idx="57">
                  <c:v>45689</c:v>
                </c:pt>
                <c:pt idx="58">
                  <c:v>45717</c:v>
                </c:pt>
                <c:pt idx="59">
                  <c:v>45748</c:v>
                </c:pt>
                <c:pt idx="60" formatCode="[$-409]mmmm\ d\,\ yyyy;@">
                  <c:v>45778</c:v>
                </c:pt>
                <c:pt idx="61" formatCode="[$-409]mmmm\ d\,\ yyyy;@">
                  <c:v>45809</c:v>
                </c:pt>
                <c:pt idx="62" formatCode="[$-409]mmmm\ d\,\ yyyy;@">
                  <c:v>45839</c:v>
                </c:pt>
                <c:pt idx="63" formatCode="[$-409]mmmm\ d\,\ yyyy;@">
                  <c:v>45870</c:v>
                </c:pt>
                <c:pt idx="64" formatCode="[$-409]mmmm\ d\,\ yyyy;@">
                  <c:v>45901</c:v>
                </c:pt>
              </c:numCache>
            </c:numRef>
          </c:xVal>
          <c:yVal>
            <c:numRef>
              <c:f>Comparison!$AM$4:$AM$68</c:f>
              <c:numCache>
                <c:formatCode>0.00</c:formatCode>
                <c:ptCount val="65"/>
                <c:pt idx="0">
                  <c:v>153.52699999999999</c:v>
                </c:pt>
                <c:pt idx="1">
                  <c:v>267.74</c:v>
                </c:pt>
                <c:pt idx="2">
                  <c:v>219.749</c:v>
                </c:pt>
                <c:pt idx="3">
                  <c:v>69.834999999999994</c:v>
                </c:pt>
                <c:pt idx="4">
                  <c:v>37.296999999999997</c:v>
                </c:pt>
                <c:pt idx="5">
                  <c:v>42.636000000000003</c:v>
                </c:pt>
                <c:pt idx="6">
                  <c:v>31.859000000000002</c:v>
                </c:pt>
                <c:pt idx="7">
                  <c:v>29.013999999999999</c:v>
                </c:pt>
                <c:pt idx="8">
                  <c:v>25.265000000000001</c:v>
                </c:pt>
                <c:pt idx="9">
                  <c:v>23.03</c:v>
                </c:pt>
                <c:pt idx="10">
                  <c:v>32.578000000000003</c:v>
                </c:pt>
                <c:pt idx="11">
                  <c:v>76.653000000000006</c:v>
                </c:pt>
                <c:pt idx="12">
                  <c:v>314.38499999999999</c:v>
                </c:pt>
                <c:pt idx="13">
                  <c:v>302.06099999999998</c:v>
                </c:pt>
                <c:pt idx="14">
                  <c:v>122.408</c:v>
                </c:pt>
                <c:pt idx="15">
                  <c:v>49.694000000000003</c:v>
                </c:pt>
                <c:pt idx="16">
                  <c:v>37.841999999999999</c:v>
                </c:pt>
                <c:pt idx="17">
                  <c:v>42.87</c:v>
                </c:pt>
                <c:pt idx="18">
                  <c:v>33.335999999999999</c:v>
                </c:pt>
                <c:pt idx="19">
                  <c:v>29.817</c:v>
                </c:pt>
                <c:pt idx="20">
                  <c:v>25.474</c:v>
                </c:pt>
                <c:pt idx="21">
                  <c:v>20.792000000000002</c:v>
                </c:pt>
                <c:pt idx="22">
                  <c:v>36.36</c:v>
                </c:pt>
                <c:pt idx="23">
                  <c:v>75.587999999999994</c:v>
                </c:pt>
                <c:pt idx="24">
                  <c:v>297.71499999999997</c:v>
                </c:pt>
                <c:pt idx="25">
                  <c:v>509.62099999999998</c:v>
                </c:pt>
                <c:pt idx="26">
                  <c:v>195.48099999999999</c:v>
                </c:pt>
                <c:pt idx="27">
                  <c:v>81.171000000000006</c:v>
                </c:pt>
                <c:pt idx="28">
                  <c:v>55.996000000000002</c:v>
                </c:pt>
                <c:pt idx="29">
                  <c:v>58.43</c:v>
                </c:pt>
                <c:pt idx="30">
                  <c:v>41.365000000000002</c:v>
                </c:pt>
                <c:pt idx="31">
                  <c:v>34.201999999999998</c:v>
                </c:pt>
                <c:pt idx="32">
                  <c:v>30.667999999999999</c:v>
                </c:pt>
                <c:pt idx="33">
                  <c:v>26.259</c:v>
                </c:pt>
                <c:pt idx="34">
                  <c:v>38.271999999999998</c:v>
                </c:pt>
                <c:pt idx="35">
                  <c:v>56.094999999999999</c:v>
                </c:pt>
                <c:pt idx="36">
                  <c:v>182.78200000000001</c:v>
                </c:pt>
                <c:pt idx="37">
                  <c:v>202.333</c:v>
                </c:pt>
                <c:pt idx="38">
                  <c:v>101.514</c:v>
                </c:pt>
                <c:pt idx="39">
                  <c:v>47.756</c:v>
                </c:pt>
                <c:pt idx="40">
                  <c:v>32.808999999999997</c:v>
                </c:pt>
                <c:pt idx="41">
                  <c:v>37.665999999999997</c:v>
                </c:pt>
                <c:pt idx="42">
                  <c:v>31.25</c:v>
                </c:pt>
                <c:pt idx="43">
                  <c:v>29.315000000000001</c:v>
                </c:pt>
                <c:pt idx="44">
                  <c:v>25.129000000000001</c:v>
                </c:pt>
                <c:pt idx="45">
                  <c:v>25.003</c:v>
                </c:pt>
                <c:pt idx="46">
                  <c:v>32.756999999999998</c:v>
                </c:pt>
                <c:pt idx="47">
                  <c:v>42.796999999999997</c:v>
                </c:pt>
                <c:pt idx="48">
                  <c:v>190.69</c:v>
                </c:pt>
                <c:pt idx="49">
                  <c:v>339.036</c:v>
                </c:pt>
                <c:pt idx="50">
                  <c:v>216.11699999999999</c:v>
                </c:pt>
                <c:pt idx="51">
                  <c:v>83.081999999999994</c:v>
                </c:pt>
                <c:pt idx="52">
                  <c:v>45.246000000000002</c:v>
                </c:pt>
                <c:pt idx="53">
                  <c:v>36.348999999999997</c:v>
                </c:pt>
                <c:pt idx="54">
                  <c:v>28.943999999999999</c:v>
                </c:pt>
                <c:pt idx="55">
                  <c:v>26.721</c:v>
                </c:pt>
                <c:pt idx="56">
                  <c:v>25.88</c:v>
                </c:pt>
                <c:pt idx="57">
                  <c:v>25.835000000000001</c:v>
                </c:pt>
                <c:pt idx="58">
                  <c:v>29.167000000000002</c:v>
                </c:pt>
                <c:pt idx="59">
                  <c:v>71.051000000000002</c:v>
                </c:pt>
                <c:pt idx="60">
                  <c:v>224.70500000000001</c:v>
                </c:pt>
                <c:pt idx="61">
                  <c:v>155.822</c:v>
                </c:pt>
                <c:pt idx="62">
                  <c:v>49.939</c:v>
                </c:pt>
                <c:pt idx="63">
                  <c:v>40.497</c:v>
                </c:pt>
                <c:pt idx="64">
                  <c:v>32.939</c:v>
                </c:pt>
              </c:numCache>
            </c:numRef>
          </c:yVal>
          <c:smooth val="1"/>
          <c:extLst>
            <c:ext xmlns:c16="http://schemas.microsoft.com/office/drawing/2014/chart" uri="{C3380CC4-5D6E-409C-BE32-E72D297353CC}">
              <c16:uniqueId val="{00000011-31EE-4D43-8F83-75DA90E06AAE}"/>
            </c:ext>
          </c:extLst>
        </c:ser>
        <c:ser>
          <c:idx val="18"/>
          <c:order val="15"/>
          <c:tx>
            <c:strRef>
              <c:f>RunInformation!$G$21</c:f>
              <c:strCache>
                <c:ptCount val="1"/>
                <c:pt idx="0">
                  <c:v>1996</c:v>
                </c:pt>
              </c:strCache>
            </c:strRef>
          </c:tx>
          <c:spPr>
            <a:ln w="19050">
              <a:solidFill>
                <a:srgbClr val="7FB1C7"/>
              </a:solidFill>
              <a:prstDash val="solid"/>
            </a:ln>
          </c:spPr>
          <c:marker>
            <c:symbol val="circle"/>
            <c:size val="5"/>
            <c:spPr>
              <a:solidFill>
                <a:srgbClr val="7FB1C7"/>
              </a:solidFill>
              <a:ln w="19050">
                <a:solidFill>
                  <a:srgbClr val="7FB1C7"/>
                </a:solidFill>
                <a:prstDash val="solid"/>
              </a:ln>
            </c:spPr>
          </c:marker>
          <c:xVal>
            <c:numRef>
              <c:f>Comparison!$U$4:$U$68</c:f>
              <c:numCache>
                <c:formatCode>[$-409]mmmm\-yy;@</c:formatCode>
                <c:ptCount val="65"/>
                <c:pt idx="0">
                  <c:v>43952</c:v>
                </c:pt>
                <c:pt idx="1">
                  <c:v>43983</c:v>
                </c:pt>
                <c:pt idx="2">
                  <c:v>44013</c:v>
                </c:pt>
                <c:pt idx="3">
                  <c:v>44044</c:v>
                </c:pt>
                <c:pt idx="4">
                  <c:v>44075</c:v>
                </c:pt>
                <c:pt idx="5">
                  <c:v>44105</c:v>
                </c:pt>
                <c:pt idx="6">
                  <c:v>44136</c:v>
                </c:pt>
                <c:pt idx="7">
                  <c:v>44166</c:v>
                </c:pt>
                <c:pt idx="8">
                  <c:v>44197</c:v>
                </c:pt>
                <c:pt idx="9">
                  <c:v>44228</c:v>
                </c:pt>
                <c:pt idx="10">
                  <c:v>44256</c:v>
                </c:pt>
                <c:pt idx="11">
                  <c:v>44287</c:v>
                </c:pt>
                <c:pt idx="12">
                  <c:v>44317</c:v>
                </c:pt>
                <c:pt idx="13">
                  <c:v>44348</c:v>
                </c:pt>
                <c:pt idx="14">
                  <c:v>44378</c:v>
                </c:pt>
                <c:pt idx="15">
                  <c:v>44409</c:v>
                </c:pt>
                <c:pt idx="16">
                  <c:v>44440</c:v>
                </c:pt>
                <c:pt idx="17">
                  <c:v>44470</c:v>
                </c:pt>
                <c:pt idx="18">
                  <c:v>44501</c:v>
                </c:pt>
                <c:pt idx="19">
                  <c:v>44531</c:v>
                </c:pt>
                <c:pt idx="20">
                  <c:v>44562</c:v>
                </c:pt>
                <c:pt idx="21">
                  <c:v>44593</c:v>
                </c:pt>
                <c:pt idx="22">
                  <c:v>44621</c:v>
                </c:pt>
                <c:pt idx="23">
                  <c:v>44652</c:v>
                </c:pt>
                <c:pt idx="24">
                  <c:v>44682</c:v>
                </c:pt>
                <c:pt idx="25">
                  <c:v>44713</c:v>
                </c:pt>
                <c:pt idx="26">
                  <c:v>44743</c:v>
                </c:pt>
                <c:pt idx="27">
                  <c:v>44774</c:v>
                </c:pt>
                <c:pt idx="28">
                  <c:v>44805</c:v>
                </c:pt>
                <c:pt idx="29">
                  <c:v>44835</c:v>
                </c:pt>
                <c:pt idx="30">
                  <c:v>44866</c:v>
                </c:pt>
                <c:pt idx="31">
                  <c:v>44896</c:v>
                </c:pt>
                <c:pt idx="32">
                  <c:v>44927</c:v>
                </c:pt>
                <c:pt idx="33">
                  <c:v>44958</c:v>
                </c:pt>
                <c:pt idx="34">
                  <c:v>44986</c:v>
                </c:pt>
                <c:pt idx="35">
                  <c:v>45017</c:v>
                </c:pt>
                <c:pt idx="36">
                  <c:v>45047</c:v>
                </c:pt>
                <c:pt idx="37">
                  <c:v>45078</c:v>
                </c:pt>
                <c:pt idx="38">
                  <c:v>45108</c:v>
                </c:pt>
                <c:pt idx="39">
                  <c:v>45139</c:v>
                </c:pt>
                <c:pt idx="40">
                  <c:v>45170</c:v>
                </c:pt>
                <c:pt idx="41">
                  <c:v>45200</c:v>
                </c:pt>
                <c:pt idx="42">
                  <c:v>45231</c:v>
                </c:pt>
                <c:pt idx="43">
                  <c:v>45261</c:v>
                </c:pt>
                <c:pt idx="44">
                  <c:v>45292</c:v>
                </c:pt>
                <c:pt idx="45">
                  <c:v>45323</c:v>
                </c:pt>
                <c:pt idx="46">
                  <c:v>45352</c:v>
                </c:pt>
                <c:pt idx="47">
                  <c:v>45383</c:v>
                </c:pt>
                <c:pt idx="48">
                  <c:v>45413</c:v>
                </c:pt>
                <c:pt idx="49">
                  <c:v>45444</c:v>
                </c:pt>
                <c:pt idx="50">
                  <c:v>45474</c:v>
                </c:pt>
                <c:pt idx="51">
                  <c:v>45505</c:v>
                </c:pt>
                <c:pt idx="52">
                  <c:v>45536</c:v>
                </c:pt>
                <c:pt idx="53">
                  <c:v>45566</c:v>
                </c:pt>
                <c:pt idx="54">
                  <c:v>45597</c:v>
                </c:pt>
                <c:pt idx="55">
                  <c:v>45627</c:v>
                </c:pt>
                <c:pt idx="56">
                  <c:v>45658</c:v>
                </c:pt>
                <c:pt idx="57">
                  <c:v>45689</c:v>
                </c:pt>
                <c:pt idx="58">
                  <c:v>45717</c:v>
                </c:pt>
                <c:pt idx="59">
                  <c:v>45748</c:v>
                </c:pt>
                <c:pt idx="60" formatCode="[$-409]mmmm\ d\,\ yyyy;@">
                  <c:v>45778</c:v>
                </c:pt>
                <c:pt idx="61" formatCode="[$-409]mmmm\ d\,\ yyyy;@">
                  <c:v>45809</c:v>
                </c:pt>
                <c:pt idx="62" formatCode="[$-409]mmmm\ d\,\ yyyy;@">
                  <c:v>45839</c:v>
                </c:pt>
                <c:pt idx="63" formatCode="[$-409]mmmm\ d\,\ yyyy;@">
                  <c:v>45870</c:v>
                </c:pt>
                <c:pt idx="64" formatCode="[$-409]mmmm\ d\,\ yyyy;@">
                  <c:v>45901</c:v>
                </c:pt>
              </c:numCache>
            </c:numRef>
          </c:xVal>
          <c:yVal>
            <c:numRef>
              <c:f>Comparison!$AN$4:$AN$68</c:f>
              <c:numCache>
                <c:formatCode>0.00</c:formatCode>
                <c:ptCount val="65"/>
                <c:pt idx="0">
                  <c:v>192.203</c:v>
                </c:pt>
                <c:pt idx="1">
                  <c:v>169.06100000000001</c:v>
                </c:pt>
                <c:pt idx="2">
                  <c:v>68.33</c:v>
                </c:pt>
                <c:pt idx="3">
                  <c:v>34.262</c:v>
                </c:pt>
                <c:pt idx="4">
                  <c:v>28.388999999999999</c:v>
                </c:pt>
                <c:pt idx="5">
                  <c:v>35.191000000000003</c:v>
                </c:pt>
                <c:pt idx="6">
                  <c:v>27.276</c:v>
                </c:pt>
                <c:pt idx="7">
                  <c:v>24.068999999999999</c:v>
                </c:pt>
                <c:pt idx="8">
                  <c:v>20.513000000000002</c:v>
                </c:pt>
                <c:pt idx="9">
                  <c:v>16.850999999999999</c:v>
                </c:pt>
                <c:pt idx="10">
                  <c:v>33.225999999999999</c:v>
                </c:pt>
                <c:pt idx="11">
                  <c:v>71.504000000000005</c:v>
                </c:pt>
                <c:pt idx="12">
                  <c:v>291.06700000000001</c:v>
                </c:pt>
                <c:pt idx="13">
                  <c:v>497.41</c:v>
                </c:pt>
                <c:pt idx="14">
                  <c:v>185.607</c:v>
                </c:pt>
                <c:pt idx="15">
                  <c:v>77.953000000000003</c:v>
                </c:pt>
                <c:pt idx="16">
                  <c:v>54.854999999999997</c:v>
                </c:pt>
                <c:pt idx="17">
                  <c:v>56.758000000000003</c:v>
                </c:pt>
                <c:pt idx="18">
                  <c:v>40.000999999999998</c:v>
                </c:pt>
                <c:pt idx="19">
                  <c:v>33.241</c:v>
                </c:pt>
                <c:pt idx="20">
                  <c:v>29.837</c:v>
                </c:pt>
                <c:pt idx="21">
                  <c:v>25.677</c:v>
                </c:pt>
                <c:pt idx="22">
                  <c:v>38.616999999999997</c:v>
                </c:pt>
                <c:pt idx="23">
                  <c:v>56.545000000000002</c:v>
                </c:pt>
                <c:pt idx="24">
                  <c:v>188.63499999999999</c:v>
                </c:pt>
                <c:pt idx="25">
                  <c:v>197.61600000000001</c:v>
                </c:pt>
                <c:pt idx="26">
                  <c:v>98.591999999999999</c:v>
                </c:pt>
                <c:pt idx="27">
                  <c:v>46.45</c:v>
                </c:pt>
                <c:pt idx="28">
                  <c:v>32.32</c:v>
                </c:pt>
                <c:pt idx="29">
                  <c:v>37.518999999999998</c:v>
                </c:pt>
                <c:pt idx="30">
                  <c:v>30.776</c:v>
                </c:pt>
                <c:pt idx="31">
                  <c:v>28.821999999999999</c:v>
                </c:pt>
                <c:pt idx="32">
                  <c:v>24.831</c:v>
                </c:pt>
                <c:pt idx="33">
                  <c:v>23.977</c:v>
                </c:pt>
                <c:pt idx="34">
                  <c:v>32.61</c:v>
                </c:pt>
                <c:pt idx="35">
                  <c:v>42.709000000000003</c:v>
                </c:pt>
                <c:pt idx="36">
                  <c:v>189.815</c:v>
                </c:pt>
                <c:pt idx="37">
                  <c:v>337.83</c:v>
                </c:pt>
                <c:pt idx="38">
                  <c:v>215.25200000000001</c:v>
                </c:pt>
                <c:pt idx="39">
                  <c:v>82.734999999999999</c:v>
                </c:pt>
                <c:pt idx="40">
                  <c:v>45.075000000000003</c:v>
                </c:pt>
                <c:pt idx="41">
                  <c:v>36.237000000000002</c:v>
                </c:pt>
                <c:pt idx="42">
                  <c:v>28.861999999999998</c:v>
                </c:pt>
                <c:pt idx="43">
                  <c:v>26.63</c:v>
                </c:pt>
                <c:pt idx="44">
                  <c:v>25.798999999999999</c:v>
                </c:pt>
                <c:pt idx="45">
                  <c:v>26.710999999999999</c:v>
                </c:pt>
                <c:pt idx="46">
                  <c:v>29.369</c:v>
                </c:pt>
                <c:pt idx="47">
                  <c:v>74.623000000000005</c:v>
                </c:pt>
                <c:pt idx="48">
                  <c:v>224.72900000000001</c:v>
                </c:pt>
                <c:pt idx="49">
                  <c:v>155.833</c:v>
                </c:pt>
                <c:pt idx="50">
                  <c:v>49.947000000000003</c:v>
                </c:pt>
                <c:pt idx="51">
                  <c:v>40.505000000000003</c:v>
                </c:pt>
                <c:pt idx="52">
                  <c:v>32.945999999999998</c:v>
                </c:pt>
                <c:pt idx="53">
                  <c:v>27.913</c:v>
                </c:pt>
                <c:pt idx="54">
                  <c:v>24.326000000000001</c:v>
                </c:pt>
                <c:pt idx="55">
                  <c:v>21.914999999999999</c:v>
                </c:pt>
                <c:pt idx="56">
                  <c:v>19.619</c:v>
                </c:pt>
                <c:pt idx="57">
                  <c:v>19.303000000000001</c:v>
                </c:pt>
                <c:pt idx="58">
                  <c:v>29.651</c:v>
                </c:pt>
                <c:pt idx="59">
                  <c:v>56.953000000000003</c:v>
                </c:pt>
                <c:pt idx="60">
                  <c:v>238.98699999999999</c:v>
                </c:pt>
                <c:pt idx="61">
                  <c:v>197.089</c:v>
                </c:pt>
                <c:pt idx="62">
                  <c:v>58.61</c:v>
                </c:pt>
                <c:pt idx="63">
                  <c:v>44.652000000000001</c:v>
                </c:pt>
                <c:pt idx="64">
                  <c:v>30.457999999999998</c:v>
                </c:pt>
              </c:numCache>
            </c:numRef>
          </c:yVal>
          <c:smooth val="1"/>
          <c:extLst>
            <c:ext xmlns:c16="http://schemas.microsoft.com/office/drawing/2014/chart" uri="{C3380CC4-5D6E-409C-BE32-E72D297353CC}">
              <c16:uniqueId val="{00000012-31EE-4D43-8F83-75DA90E06AAE}"/>
            </c:ext>
          </c:extLst>
        </c:ser>
        <c:ser>
          <c:idx val="19"/>
          <c:order val="16"/>
          <c:tx>
            <c:strRef>
              <c:f>RunInformation!$G$22</c:f>
              <c:strCache>
                <c:ptCount val="1"/>
                <c:pt idx="0">
                  <c:v>1997</c:v>
                </c:pt>
              </c:strCache>
            </c:strRef>
          </c:tx>
          <c:spPr>
            <a:ln w="19050">
              <a:solidFill>
                <a:srgbClr val="44829E"/>
              </a:solidFill>
              <a:prstDash val="solid"/>
            </a:ln>
          </c:spPr>
          <c:marker>
            <c:symbol val="square"/>
            <c:size val="5"/>
            <c:spPr>
              <a:solidFill>
                <a:srgbClr val="44829E"/>
              </a:solidFill>
              <a:ln w="19050">
                <a:solidFill>
                  <a:srgbClr val="44829E"/>
                </a:solidFill>
                <a:prstDash val="solid"/>
              </a:ln>
            </c:spPr>
          </c:marker>
          <c:xVal>
            <c:numRef>
              <c:f>Comparison!$U$4:$U$68</c:f>
              <c:numCache>
                <c:formatCode>[$-409]mmmm\-yy;@</c:formatCode>
                <c:ptCount val="65"/>
                <c:pt idx="0">
                  <c:v>43952</c:v>
                </c:pt>
                <c:pt idx="1">
                  <c:v>43983</c:v>
                </c:pt>
                <c:pt idx="2">
                  <c:v>44013</c:v>
                </c:pt>
                <c:pt idx="3">
                  <c:v>44044</c:v>
                </c:pt>
                <c:pt idx="4">
                  <c:v>44075</c:v>
                </c:pt>
                <c:pt idx="5">
                  <c:v>44105</c:v>
                </c:pt>
                <c:pt idx="6">
                  <c:v>44136</c:v>
                </c:pt>
                <c:pt idx="7">
                  <c:v>44166</c:v>
                </c:pt>
                <c:pt idx="8">
                  <c:v>44197</c:v>
                </c:pt>
                <c:pt idx="9">
                  <c:v>44228</c:v>
                </c:pt>
                <c:pt idx="10">
                  <c:v>44256</c:v>
                </c:pt>
                <c:pt idx="11">
                  <c:v>44287</c:v>
                </c:pt>
                <c:pt idx="12">
                  <c:v>44317</c:v>
                </c:pt>
                <c:pt idx="13">
                  <c:v>44348</c:v>
                </c:pt>
                <c:pt idx="14">
                  <c:v>44378</c:v>
                </c:pt>
                <c:pt idx="15">
                  <c:v>44409</c:v>
                </c:pt>
                <c:pt idx="16">
                  <c:v>44440</c:v>
                </c:pt>
                <c:pt idx="17">
                  <c:v>44470</c:v>
                </c:pt>
                <c:pt idx="18">
                  <c:v>44501</c:v>
                </c:pt>
                <c:pt idx="19">
                  <c:v>44531</c:v>
                </c:pt>
                <c:pt idx="20">
                  <c:v>44562</c:v>
                </c:pt>
                <c:pt idx="21">
                  <c:v>44593</c:v>
                </c:pt>
                <c:pt idx="22">
                  <c:v>44621</c:v>
                </c:pt>
                <c:pt idx="23">
                  <c:v>44652</c:v>
                </c:pt>
                <c:pt idx="24">
                  <c:v>44682</c:v>
                </c:pt>
                <c:pt idx="25">
                  <c:v>44713</c:v>
                </c:pt>
                <c:pt idx="26">
                  <c:v>44743</c:v>
                </c:pt>
                <c:pt idx="27">
                  <c:v>44774</c:v>
                </c:pt>
                <c:pt idx="28">
                  <c:v>44805</c:v>
                </c:pt>
                <c:pt idx="29">
                  <c:v>44835</c:v>
                </c:pt>
                <c:pt idx="30">
                  <c:v>44866</c:v>
                </c:pt>
                <c:pt idx="31">
                  <c:v>44896</c:v>
                </c:pt>
                <c:pt idx="32">
                  <c:v>44927</c:v>
                </c:pt>
                <c:pt idx="33">
                  <c:v>44958</c:v>
                </c:pt>
                <c:pt idx="34">
                  <c:v>44986</c:v>
                </c:pt>
                <c:pt idx="35">
                  <c:v>45017</c:v>
                </c:pt>
                <c:pt idx="36">
                  <c:v>45047</c:v>
                </c:pt>
                <c:pt idx="37">
                  <c:v>45078</c:v>
                </c:pt>
                <c:pt idx="38">
                  <c:v>45108</c:v>
                </c:pt>
                <c:pt idx="39">
                  <c:v>45139</c:v>
                </c:pt>
                <c:pt idx="40">
                  <c:v>45170</c:v>
                </c:pt>
                <c:pt idx="41">
                  <c:v>45200</c:v>
                </c:pt>
                <c:pt idx="42">
                  <c:v>45231</c:v>
                </c:pt>
                <c:pt idx="43">
                  <c:v>45261</c:v>
                </c:pt>
                <c:pt idx="44">
                  <c:v>45292</c:v>
                </c:pt>
                <c:pt idx="45">
                  <c:v>45323</c:v>
                </c:pt>
                <c:pt idx="46">
                  <c:v>45352</c:v>
                </c:pt>
                <c:pt idx="47">
                  <c:v>45383</c:v>
                </c:pt>
                <c:pt idx="48">
                  <c:v>45413</c:v>
                </c:pt>
                <c:pt idx="49">
                  <c:v>45444</c:v>
                </c:pt>
                <c:pt idx="50">
                  <c:v>45474</c:v>
                </c:pt>
                <c:pt idx="51">
                  <c:v>45505</c:v>
                </c:pt>
                <c:pt idx="52">
                  <c:v>45536</c:v>
                </c:pt>
                <c:pt idx="53">
                  <c:v>45566</c:v>
                </c:pt>
                <c:pt idx="54">
                  <c:v>45597</c:v>
                </c:pt>
                <c:pt idx="55">
                  <c:v>45627</c:v>
                </c:pt>
                <c:pt idx="56">
                  <c:v>45658</c:v>
                </c:pt>
                <c:pt idx="57">
                  <c:v>45689</c:v>
                </c:pt>
                <c:pt idx="58">
                  <c:v>45717</c:v>
                </c:pt>
                <c:pt idx="59">
                  <c:v>45748</c:v>
                </c:pt>
                <c:pt idx="60" formatCode="[$-409]mmmm\ d\,\ yyyy;@">
                  <c:v>45778</c:v>
                </c:pt>
                <c:pt idx="61" formatCode="[$-409]mmmm\ d\,\ yyyy;@">
                  <c:v>45809</c:v>
                </c:pt>
                <c:pt idx="62" formatCode="[$-409]mmmm\ d\,\ yyyy;@">
                  <c:v>45839</c:v>
                </c:pt>
                <c:pt idx="63" formatCode="[$-409]mmmm\ d\,\ yyyy;@">
                  <c:v>45870</c:v>
                </c:pt>
                <c:pt idx="64" formatCode="[$-409]mmmm\ d\,\ yyyy;@">
                  <c:v>45901</c:v>
                </c:pt>
              </c:numCache>
            </c:numRef>
          </c:xVal>
          <c:yVal>
            <c:numRef>
              <c:f>Comparison!$AO$4:$AO$68</c:f>
              <c:numCache>
                <c:formatCode>0.00</c:formatCode>
                <c:ptCount val="65"/>
                <c:pt idx="0">
                  <c:v>183.34100000000001</c:v>
                </c:pt>
                <c:pt idx="1">
                  <c:v>321.27999999999997</c:v>
                </c:pt>
                <c:pt idx="2">
                  <c:v>115.28100000000001</c:v>
                </c:pt>
                <c:pt idx="3">
                  <c:v>56.444000000000003</c:v>
                </c:pt>
                <c:pt idx="4">
                  <c:v>42.975000000000001</c:v>
                </c:pt>
                <c:pt idx="5">
                  <c:v>48.274000000000001</c:v>
                </c:pt>
                <c:pt idx="6">
                  <c:v>34.069000000000003</c:v>
                </c:pt>
                <c:pt idx="7">
                  <c:v>28.036999999999999</c:v>
                </c:pt>
                <c:pt idx="8">
                  <c:v>25.196000000000002</c:v>
                </c:pt>
                <c:pt idx="9">
                  <c:v>22</c:v>
                </c:pt>
                <c:pt idx="10">
                  <c:v>34.225999999999999</c:v>
                </c:pt>
                <c:pt idx="11">
                  <c:v>51.756</c:v>
                </c:pt>
                <c:pt idx="12">
                  <c:v>177.03299999999999</c:v>
                </c:pt>
                <c:pt idx="13">
                  <c:v>191.458</c:v>
                </c:pt>
                <c:pt idx="14">
                  <c:v>95.855000000000004</c:v>
                </c:pt>
                <c:pt idx="15">
                  <c:v>44.515000000000001</c:v>
                </c:pt>
                <c:pt idx="16">
                  <c:v>30.707999999999998</c:v>
                </c:pt>
                <c:pt idx="17">
                  <c:v>35.982999999999997</c:v>
                </c:pt>
                <c:pt idx="18">
                  <c:v>29.58</c:v>
                </c:pt>
                <c:pt idx="19">
                  <c:v>27.542999999999999</c:v>
                </c:pt>
                <c:pt idx="20">
                  <c:v>23.696000000000002</c:v>
                </c:pt>
                <c:pt idx="21">
                  <c:v>23.023</c:v>
                </c:pt>
                <c:pt idx="22">
                  <c:v>31.541</c:v>
                </c:pt>
                <c:pt idx="23">
                  <c:v>41.661999999999999</c:v>
                </c:pt>
                <c:pt idx="24">
                  <c:v>187.79</c:v>
                </c:pt>
                <c:pt idx="25">
                  <c:v>336.43400000000003</c:v>
                </c:pt>
                <c:pt idx="26">
                  <c:v>214.548</c:v>
                </c:pt>
                <c:pt idx="27">
                  <c:v>82.278000000000006</c:v>
                </c:pt>
                <c:pt idx="28">
                  <c:v>44.695</c:v>
                </c:pt>
                <c:pt idx="29">
                  <c:v>35.881</c:v>
                </c:pt>
                <c:pt idx="30">
                  <c:v>28.591999999999999</c:v>
                </c:pt>
                <c:pt idx="31">
                  <c:v>26.338999999999999</c:v>
                </c:pt>
                <c:pt idx="32">
                  <c:v>25.521999999999998</c:v>
                </c:pt>
                <c:pt idx="33">
                  <c:v>25.524999999999999</c:v>
                </c:pt>
                <c:pt idx="34">
                  <c:v>28.832000000000001</c:v>
                </c:pt>
                <c:pt idx="35">
                  <c:v>70.600999999999999</c:v>
                </c:pt>
                <c:pt idx="36">
                  <c:v>219.22399999999999</c:v>
                </c:pt>
                <c:pt idx="37">
                  <c:v>161.47800000000001</c:v>
                </c:pt>
                <c:pt idx="38">
                  <c:v>50.595999999999997</c:v>
                </c:pt>
                <c:pt idx="39">
                  <c:v>40.131999999999998</c:v>
                </c:pt>
                <c:pt idx="40">
                  <c:v>33.168999999999997</c:v>
                </c:pt>
                <c:pt idx="41">
                  <c:v>27.954000000000001</c:v>
                </c:pt>
                <c:pt idx="42">
                  <c:v>24.369</c:v>
                </c:pt>
                <c:pt idx="43">
                  <c:v>21.876999999999999</c:v>
                </c:pt>
                <c:pt idx="44">
                  <c:v>19.574000000000002</c:v>
                </c:pt>
                <c:pt idx="45">
                  <c:v>19.872</c:v>
                </c:pt>
                <c:pt idx="46">
                  <c:v>29.527999999999999</c:v>
                </c:pt>
                <c:pt idx="47">
                  <c:v>56.953000000000003</c:v>
                </c:pt>
                <c:pt idx="48">
                  <c:v>238.98699999999999</c:v>
                </c:pt>
                <c:pt idx="49">
                  <c:v>197.089</c:v>
                </c:pt>
                <c:pt idx="50">
                  <c:v>58.61</c:v>
                </c:pt>
                <c:pt idx="51">
                  <c:v>44.652000000000001</c:v>
                </c:pt>
                <c:pt idx="52">
                  <c:v>30.457999999999998</c:v>
                </c:pt>
                <c:pt idx="53">
                  <c:v>26.917999999999999</c:v>
                </c:pt>
                <c:pt idx="54">
                  <c:v>26.611000000000001</c:v>
                </c:pt>
                <c:pt idx="55">
                  <c:v>22.896999999999998</c:v>
                </c:pt>
                <c:pt idx="56">
                  <c:v>20.231999999999999</c:v>
                </c:pt>
                <c:pt idx="57">
                  <c:v>16.581</c:v>
                </c:pt>
                <c:pt idx="58">
                  <c:v>20.195</c:v>
                </c:pt>
                <c:pt idx="59">
                  <c:v>51.024000000000001</c:v>
                </c:pt>
                <c:pt idx="60">
                  <c:v>73.075000000000003</c:v>
                </c:pt>
                <c:pt idx="61">
                  <c:v>54.57</c:v>
                </c:pt>
                <c:pt idx="62">
                  <c:v>22.001000000000001</c:v>
                </c:pt>
                <c:pt idx="63">
                  <c:v>17.524000000000001</c:v>
                </c:pt>
                <c:pt idx="64">
                  <c:v>19.254999999999999</c:v>
                </c:pt>
              </c:numCache>
            </c:numRef>
          </c:yVal>
          <c:smooth val="1"/>
          <c:extLst>
            <c:ext xmlns:c16="http://schemas.microsoft.com/office/drawing/2014/chart" uri="{C3380CC4-5D6E-409C-BE32-E72D297353CC}">
              <c16:uniqueId val="{00000013-31EE-4D43-8F83-75DA90E06AAE}"/>
            </c:ext>
          </c:extLst>
        </c:ser>
        <c:ser>
          <c:idx val="20"/>
          <c:order val="17"/>
          <c:tx>
            <c:strRef>
              <c:f>RunInformation!$G$23</c:f>
              <c:strCache>
                <c:ptCount val="1"/>
                <c:pt idx="0">
                  <c:v>1998</c:v>
                </c:pt>
              </c:strCache>
            </c:strRef>
          </c:tx>
          <c:spPr>
            <a:ln w="19050">
              <a:solidFill>
                <a:srgbClr val="97BFD1"/>
              </a:solidFill>
              <a:prstDash val="solid"/>
            </a:ln>
          </c:spPr>
          <c:marker>
            <c:symbol val="diamond"/>
            <c:size val="5"/>
            <c:spPr>
              <a:solidFill>
                <a:srgbClr val="97BFD1"/>
              </a:solidFill>
              <a:ln w="19050">
                <a:solidFill>
                  <a:srgbClr val="97BFD1"/>
                </a:solidFill>
                <a:prstDash val="solid"/>
              </a:ln>
            </c:spPr>
          </c:marker>
          <c:xVal>
            <c:numRef>
              <c:f>Comparison!$U$4:$U$68</c:f>
              <c:numCache>
                <c:formatCode>[$-409]mmmm\-yy;@</c:formatCode>
                <c:ptCount val="65"/>
                <c:pt idx="0">
                  <c:v>43952</c:v>
                </c:pt>
                <c:pt idx="1">
                  <c:v>43983</c:v>
                </c:pt>
                <c:pt idx="2">
                  <c:v>44013</c:v>
                </c:pt>
                <c:pt idx="3">
                  <c:v>44044</c:v>
                </c:pt>
                <c:pt idx="4">
                  <c:v>44075</c:v>
                </c:pt>
                <c:pt idx="5">
                  <c:v>44105</c:v>
                </c:pt>
                <c:pt idx="6">
                  <c:v>44136</c:v>
                </c:pt>
                <c:pt idx="7">
                  <c:v>44166</c:v>
                </c:pt>
                <c:pt idx="8">
                  <c:v>44197</c:v>
                </c:pt>
                <c:pt idx="9">
                  <c:v>44228</c:v>
                </c:pt>
                <c:pt idx="10">
                  <c:v>44256</c:v>
                </c:pt>
                <c:pt idx="11">
                  <c:v>44287</c:v>
                </c:pt>
                <c:pt idx="12">
                  <c:v>44317</c:v>
                </c:pt>
                <c:pt idx="13">
                  <c:v>44348</c:v>
                </c:pt>
                <c:pt idx="14">
                  <c:v>44378</c:v>
                </c:pt>
                <c:pt idx="15">
                  <c:v>44409</c:v>
                </c:pt>
                <c:pt idx="16">
                  <c:v>44440</c:v>
                </c:pt>
                <c:pt idx="17">
                  <c:v>44470</c:v>
                </c:pt>
                <c:pt idx="18">
                  <c:v>44501</c:v>
                </c:pt>
                <c:pt idx="19">
                  <c:v>44531</c:v>
                </c:pt>
                <c:pt idx="20">
                  <c:v>44562</c:v>
                </c:pt>
                <c:pt idx="21">
                  <c:v>44593</c:v>
                </c:pt>
                <c:pt idx="22">
                  <c:v>44621</c:v>
                </c:pt>
                <c:pt idx="23">
                  <c:v>44652</c:v>
                </c:pt>
                <c:pt idx="24">
                  <c:v>44682</c:v>
                </c:pt>
                <c:pt idx="25">
                  <c:v>44713</c:v>
                </c:pt>
                <c:pt idx="26">
                  <c:v>44743</c:v>
                </c:pt>
                <c:pt idx="27">
                  <c:v>44774</c:v>
                </c:pt>
                <c:pt idx="28">
                  <c:v>44805</c:v>
                </c:pt>
                <c:pt idx="29">
                  <c:v>44835</c:v>
                </c:pt>
                <c:pt idx="30">
                  <c:v>44866</c:v>
                </c:pt>
                <c:pt idx="31">
                  <c:v>44896</c:v>
                </c:pt>
                <c:pt idx="32">
                  <c:v>44927</c:v>
                </c:pt>
                <c:pt idx="33">
                  <c:v>44958</c:v>
                </c:pt>
                <c:pt idx="34">
                  <c:v>44986</c:v>
                </c:pt>
                <c:pt idx="35">
                  <c:v>45017</c:v>
                </c:pt>
                <c:pt idx="36">
                  <c:v>45047</c:v>
                </c:pt>
                <c:pt idx="37">
                  <c:v>45078</c:v>
                </c:pt>
                <c:pt idx="38">
                  <c:v>45108</c:v>
                </c:pt>
                <c:pt idx="39">
                  <c:v>45139</c:v>
                </c:pt>
                <c:pt idx="40">
                  <c:v>45170</c:v>
                </c:pt>
                <c:pt idx="41">
                  <c:v>45200</c:v>
                </c:pt>
                <c:pt idx="42">
                  <c:v>45231</c:v>
                </c:pt>
                <c:pt idx="43">
                  <c:v>45261</c:v>
                </c:pt>
                <c:pt idx="44">
                  <c:v>45292</c:v>
                </c:pt>
                <c:pt idx="45">
                  <c:v>45323</c:v>
                </c:pt>
                <c:pt idx="46">
                  <c:v>45352</c:v>
                </c:pt>
                <c:pt idx="47">
                  <c:v>45383</c:v>
                </c:pt>
                <c:pt idx="48">
                  <c:v>45413</c:v>
                </c:pt>
                <c:pt idx="49">
                  <c:v>45444</c:v>
                </c:pt>
                <c:pt idx="50">
                  <c:v>45474</c:v>
                </c:pt>
                <c:pt idx="51">
                  <c:v>45505</c:v>
                </c:pt>
                <c:pt idx="52">
                  <c:v>45536</c:v>
                </c:pt>
                <c:pt idx="53">
                  <c:v>45566</c:v>
                </c:pt>
                <c:pt idx="54">
                  <c:v>45597</c:v>
                </c:pt>
                <c:pt idx="55">
                  <c:v>45627</c:v>
                </c:pt>
                <c:pt idx="56">
                  <c:v>45658</c:v>
                </c:pt>
                <c:pt idx="57">
                  <c:v>45689</c:v>
                </c:pt>
                <c:pt idx="58">
                  <c:v>45717</c:v>
                </c:pt>
                <c:pt idx="59">
                  <c:v>45748</c:v>
                </c:pt>
                <c:pt idx="60" formatCode="[$-409]mmmm\ d\,\ yyyy;@">
                  <c:v>45778</c:v>
                </c:pt>
                <c:pt idx="61" formatCode="[$-409]mmmm\ d\,\ yyyy;@">
                  <c:v>45809</c:v>
                </c:pt>
                <c:pt idx="62" formatCode="[$-409]mmmm\ d\,\ yyyy;@">
                  <c:v>45839</c:v>
                </c:pt>
                <c:pt idx="63" formatCode="[$-409]mmmm\ d\,\ yyyy;@">
                  <c:v>45870</c:v>
                </c:pt>
                <c:pt idx="64" formatCode="[$-409]mmmm\ d\,\ yyyy;@">
                  <c:v>45901</c:v>
                </c:pt>
              </c:numCache>
            </c:numRef>
          </c:xVal>
          <c:yVal>
            <c:numRef>
              <c:f>Comparison!$AP$4:$AP$68</c:f>
              <c:numCache>
                <c:formatCode>0.00</c:formatCode>
                <c:ptCount val="65"/>
                <c:pt idx="0">
                  <c:v>134.97900000000001</c:v>
                </c:pt>
                <c:pt idx="1">
                  <c:v>173.36199999999999</c:v>
                </c:pt>
                <c:pt idx="2">
                  <c:v>91.334999999999994</c:v>
                </c:pt>
                <c:pt idx="3">
                  <c:v>42.207999999999998</c:v>
                </c:pt>
                <c:pt idx="4">
                  <c:v>28.314</c:v>
                </c:pt>
                <c:pt idx="5">
                  <c:v>34.984000000000002</c:v>
                </c:pt>
                <c:pt idx="6">
                  <c:v>28.843</c:v>
                </c:pt>
                <c:pt idx="7">
                  <c:v>26.881</c:v>
                </c:pt>
                <c:pt idx="8">
                  <c:v>23.108000000000001</c:v>
                </c:pt>
                <c:pt idx="9">
                  <c:v>22.536000000000001</c:v>
                </c:pt>
                <c:pt idx="10">
                  <c:v>31.047000000000001</c:v>
                </c:pt>
                <c:pt idx="11">
                  <c:v>41.26</c:v>
                </c:pt>
                <c:pt idx="12">
                  <c:v>186.62799999999999</c:v>
                </c:pt>
                <c:pt idx="13">
                  <c:v>334.89299999999997</c:v>
                </c:pt>
                <c:pt idx="14">
                  <c:v>214.28100000000001</c:v>
                </c:pt>
                <c:pt idx="15">
                  <c:v>82.275999999999996</c:v>
                </c:pt>
                <c:pt idx="16">
                  <c:v>44.709000000000003</c:v>
                </c:pt>
                <c:pt idx="17">
                  <c:v>35.899000000000001</c:v>
                </c:pt>
                <c:pt idx="18">
                  <c:v>28.611999999999998</c:v>
                </c:pt>
                <c:pt idx="19">
                  <c:v>26.355</c:v>
                </c:pt>
                <c:pt idx="20">
                  <c:v>25.533999999999999</c:v>
                </c:pt>
                <c:pt idx="21">
                  <c:v>25.533000000000001</c:v>
                </c:pt>
                <c:pt idx="22">
                  <c:v>28.834</c:v>
                </c:pt>
                <c:pt idx="23">
                  <c:v>70.597999999999999</c:v>
                </c:pt>
                <c:pt idx="24">
                  <c:v>219.208</c:v>
                </c:pt>
                <c:pt idx="25">
                  <c:v>161.49799999999999</c:v>
                </c:pt>
                <c:pt idx="26">
                  <c:v>50.616999999999997</c:v>
                </c:pt>
                <c:pt idx="27">
                  <c:v>40.137</c:v>
                </c:pt>
                <c:pt idx="28">
                  <c:v>33.17</c:v>
                </c:pt>
                <c:pt idx="29">
                  <c:v>27.956</c:v>
                </c:pt>
                <c:pt idx="30">
                  <c:v>24.37</c:v>
                </c:pt>
                <c:pt idx="31">
                  <c:v>21.876999999999999</c:v>
                </c:pt>
                <c:pt idx="32">
                  <c:v>19.573</c:v>
                </c:pt>
                <c:pt idx="33">
                  <c:v>19.111000000000001</c:v>
                </c:pt>
                <c:pt idx="34">
                  <c:v>29.044</c:v>
                </c:pt>
                <c:pt idx="35">
                  <c:v>54.518999999999998</c:v>
                </c:pt>
                <c:pt idx="36">
                  <c:v>232.78899999999999</c:v>
                </c:pt>
                <c:pt idx="37">
                  <c:v>201.58199999999999</c:v>
                </c:pt>
                <c:pt idx="38">
                  <c:v>59.908000000000001</c:v>
                </c:pt>
                <c:pt idx="39">
                  <c:v>44.636000000000003</c:v>
                </c:pt>
                <c:pt idx="40">
                  <c:v>30.654</c:v>
                </c:pt>
                <c:pt idx="41">
                  <c:v>26.870999999999999</c:v>
                </c:pt>
                <c:pt idx="42">
                  <c:v>26.696000000000002</c:v>
                </c:pt>
                <c:pt idx="43">
                  <c:v>22.984000000000002</c:v>
                </c:pt>
                <c:pt idx="44">
                  <c:v>20.260000000000002</c:v>
                </c:pt>
                <c:pt idx="45">
                  <c:v>17.161999999999999</c:v>
                </c:pt>
                <c:pt idx="46">
                  <c:v>20.132000000000001</c:v>
                </c:pt>
                <c:pt idx="47">
                  <c:v>51.024000000000001</c:v>
                </c:pt>
                <c:pt idx="48">
                  <c:v>73.075000000000003</c:v>
                </c:pt>
                <c:pt idx="49">
                  <c:v>54.57</c:v>
                </c:pt>
                <c:pt idx="50">
                  <c:v>22.001000000000001</c:v>
                </c:pt>
                <c:pt idx="51">
                  <c:v>17.524000000000001</c:v>
                </c:pt>
                <c:pt idx="52">
                  <c:v>19.254999999999999</c:v>
                </c:pt>
                <c:pt idx="53">
                  <c:v>26.524000000000001</c:v>
                </c:pt>
                <c:pt idx="54">
                  <c:v>16.492000000000001</c:v>
                </c:pt>
                <c:pt idx="55">
                  <c:v>13.99</c:v>
                </c:pt>
                <c:pt idx="56">
                  <c:v>12.635999999999999</c:v>
                </c:pt>
                <c:pt idx="57">
                  <c:v>15.606999999999999</c:v>
                </c:pt>
                <c:pt idx="58">
                  <c:v>24.907</c:v>
                </c:pt>
                <c:pt idx="59">
                  <c:v>49.430999999999997</c:v>
                </c:pt>
                <c:pt idx="60">
                  <c:v>147.79900000000001</c:v>
                </c:pt>
                <c:pt idx="61">
                  <c:v>222.346</c:v>
                </c:pt>
                <c:pt idx="62">
                  <c:v>65.391999999999996</c:v>
                </c:pt>
                <c:pt idx="63">
                  <c:v>37.832000000000001</c:v>
                </c:pt>
                <c:pt idx="64">
                  <c:v>53.021000000000001</c:v>
                </c:pt>
              </c:numCache>
            </c:numRef>
          </c:yVal>
          <c:smooth val="1"/>
          <c:extLst>
            <c:ext xmlns:c16="http://schemas.microsoft.com/office/drawing/2014/chart" uri="{C3380CC4-5D6E-409C-BE32-E72D297353CC}">
              <c16:uniqueId val="{00000014-31EE-4D43-8F83-75DA90E06AAE}"/>
            </c:ext>
          </c:extLst>
        </c:ser>
        <c:ser>
          <c:idx val="21"/>
          <c:order val="18"/>
          <c:tx>
            <c:strRef>
              <c:f>RunInformation!$G$24</c:f>
              <c:strCache>
                <c:ptCount val="1"/>
                <c:pt idx="0">
                  <c:v>1999</c:v>
                </c:pt>
              </c:strCache>
            </c:strRef>
          </c:tx>
          <c:spPr>
            <a:ln w="19050">
              <a:solidFill>
                <a:srgbClr val="4C46A0"/>
              </a:solidFill>
              <a:prstDash val="solid"/>
            </a:ln>
          </c:spPr>
          <c:marker>
            <c:symbol val="triangle"/>
            <c:size val="5"/>
            <c:spPr>
              <a:solidFill>
                <a:srgbClr val="4C46A0"/>
              </a:solidFill>
              <a:ln w="19050">
                <a:solidFill>
                  <a:srgbClr val="4C46A0"/>
                </a:solidFill>
                <a:prstDash val="solid"/>
              </a:ln>
            </c:spPr>
          </c:marker>
          <c:xVal>
            <c:numRef>
              <c:f>Comparison!$U$4:$U$68</c:f>
              <c:numCache>
                <c:formatCode>[$-409]mmmm\-yy;@</c:formatCode>
                <c:ptCount val="65"/>
                <c:pt idx="0">
                  <c:v>43952</c:v>
                </c:pt>
                <c:pt idx="1">
                  <c:v>43983</c:v>
                </c:pt>
                <c:pt idx="2">
                  <c:v>44013</c:v>
                </c:pt>
                <c:pt idx="3">
                  <c:v>44044</c:v>
                </c:pt>
                <c:pt idx="4">
                  <c:v>44075</c:v>
                </c:pt>
                <c:pt idx="5">
                  <c:v>44105</c:v>
                </c:pt>
                <c:pt idx="6">
                  <c:v>44136</c:v>
                </c:pt>
                <c:pt idx="7">
                  <c:v>44166</c:v>
                </c:pt>
                <c:pt idx="8">
                  <c:v>44197</c:v>
                </c:pt>
                <c:pt idx="9">
                  <c:v>44228</c:v>
                </c:pt>
                <c:pt idx="10">
                  <c:v>44256</c:v>
                </c:pt>
                <c:pt idx="11">
                  <c:v>44287</c:v>
                </c:pt>
                <c:pt idx="12">
                  <c:v>44317</c:v>
                </c:pt>
                <c:pt idx="13">
                  <c:v>44348</c:v>
                </c:pt>
                <c:pt idx="14">
                  <c:v>44378</c:v>
                </c:pt>
                <c:pt idx="15">
                  <c:v>44409</c:v>
                </c:pt>
                <c:pt idx="16">
                  <c:v>44440</c:v>
                </c:pt>
                <c:pt idx="17">
                  <c:v>44470</c:v>
                </c:pt>
                <c:pt idx="18">
                  <c:v>44501</c:v>
                </c:pt>
                <c:pt idx="19">
                  <c:v>44531</c:v>
                </c:pt>
                <c:pt idx="20">
                  <c:v>44562</c:v>
                </c:pt>
                <c:pt idx="21">
                  <c:v>44593</c:v>
                </c:pt>
                <c:pt idx="22">
                  <c:v>44621</c:v>
                </c:pt>
                <c:pt idx="23">
                  <c:v>44652</c:v>
                </c:pt>
                <c:pt idx="24">
                  <c:v>44682</c:v>
                </c:pt>
                <c:pt idx="25">
                  <c:v>44713</c:v>
                </c:pt>
                <c:pt idx="26">
                  <c:v>44743</c:v>
                </c:pt>
                <c:pt idx="27">
                  <c:v>44774</c:v>
                </c:pt>
                <c:pt idx="28">
                  <c:v>44805</c:v>
                </c:pt>
                <c:pt idx="29">
                  <c:v>44835</c:v>
                </c:pt>
                <c:pt idx="30">
                  <c:v>44866</c:v>
                </c:pt>
                <c:pt idx="31">
                  <c:v>44896</c:v>
                </c:pt>
                <c:pt idx="32">
                  <c:v>44927</c:v>
                </c:pt>
                <c:pt idx="33">
                  <c:v>44958</c:v>
                </c:pt>
                <c:pt idx="34">
                  <c:v>44986</c:v>
                </c:pt>
                <c:pt idx="35">
                  <c:v>45017</c:v>
                </c:pt>
                <c:pt idx="36">
                  <c:v>45047</c:v>
                </c:pt>
                <c:pt idx="37">
                  <c:v>45078</c:v>
                </c:pt>
                <c:pt idx="38">
                  <c:v>45108</c:v>
                </c:pt>
                <c:pt idx="39">
                  <c:v>45139</c:v>
                </c:pt>
                <c:pt idx="40">
                  <c:v>45170</c:v>
                </c:pt>
                <c:pt idx="41">
                  <c:v>45200</c:v>
                </c:pt>
                <c:pt idx="42">
                  <c:v>45231</c:v>
                </c:pt>
                <c:pt idx="43">
                  <c:v>45261</c:v>
                </c:pt>
                <c:pt idx="44">
                  <c:v>45292</c:v>
                </c:pt>
                <c:pt idx="45">
                  <c:v>45323</c:v>
                </c:pt>
                <c:pt idx="46">
                  <c:v>45352</c:v>
                </c:pt>
                <c:pt idx="47">
                  <c:v>45383</c:v>
                </c:pt>
                <c:pt idx="48">
                  <c:v>45413</c:v>
                </c:pt>
                <c:pt idx="49">
                  <c:v>45444</c:v>
                </c:pt>
                <c:pt idx="50">
                  <c:v>45474</c:v>
                </c:pt>
                <c:pt idx="51">
                  <c:v>45505</c:v>
                </c:pt>
                <c:pt idx="52">
                  <c:v>45536</c:v>
                </c:pt>
                <c:pt idx="53">
                  <c:v>45566</c:v>
                </c:pt>
                <c:pt idx="54">
                  <c:v>45597</c:v>
                </c:pt>
                <c:pt idx="55">
                  <c:v>45627</c:v>
                </c:pt>
                <c:pt idx="56">
                  <c:v>45658</c:v>
                </c:pt>
                <c:pt idx="57">
                  <c:v>45689</c:v>
                </c:pt>
                <c:pt idx="58">
                  <c:v>45717</c:v>
                </c:pt>
                <c:pt idx="59">
                  <c:v>45748</c:v>
                </c:pt>
                <c:pt idx="60" formatCode="[$-409]mmmm\ d\,\ yyyy;@">
                  <c:v>45778</c:v>
                </c:pt>
                <c:pt idx="61" formatCode="[$-409]mmmm\ d\,\ yyyy;@">
                  <c:v>45809</c:v>
                </c:pt>
                <c:pt idx="62" formatCode="[$-409]mmmm\ d\,\ yyyy;@">
                  <c:v>45839</c:v>
                </c:pt>
                <c:pt idx="63" formatCode="[$-409]mmmm\ d\,\ yyyy;@">
                  <c:v>45870</c:v>
                </c:pt>
                <c:pt idx="64" formatCode="[$-409]mmmm\ d\,\ yyyy;@">
                  <c:v>45901</c:v>
                </c:pt>
              </c:numCache>
            </c:numRef>
          </c:xVal>
          <c:yVal>
            <c:numRef>
              <c:f>Comparison!$AQ$4:$AQ$68</c:f>
              <c:numCache>
                <c:formatCode>0.00</c:formatCode>
                <c:ptCount val="65"/>
                <c:pt idx="0">
                  <c:v>188.52</c:v>
                </c:pt>
                <c:pt idx="1">
                  <c:v>362.13400000000001</c:v>
                </c:pt>
                <c:pt idx="2">
                  <c:v>232.518</c:v>
                </c:pt>
                <c:pt idx="3">
                  <c:v>87.453999999999994</c:v>
                </c:pt>
                <c:pt idx="4">
                  <c:v>45.695</c:v>
                </c:pt>
                <c:pt idx="5">
                  <c:v>38.4</c:v>
                </c:pt>
                <c:pt idx="6">
                  <c:v>30.577999999999999</c:v>
                </c:pt>
                <c:pt idx="7">
                  <c:v>28.308</c:v>
                </c:pt>
                <c:pt idx="8">
                  <c:v>27.35</c:v>
                </c:pt>
                <c:pt idx="9">
                  <c:v>27.108000000000001</c:v>
                </c:pt>
                <c:pt idx="10">
                  <c:v>30.541</c:v>
                </c:pt>
                <c:pt idx="11">
                  <c:v>73.326999999999998</c:v>
                </c:pt>
                <c:pt idx="12">
                  <c:v>223.25</c:v>
                </c:pt>
                <c:pt idx="13">
                  <c:v>163.22300000000001</c:v>
                </c:pt>
                <c:pt idx="14">
                  <c:v>51.633000000000003</c:v>
                </c:pt>
                <c:pt idx="15">
                  <c:v>41.030999999999999</c:v>
                </c:pt>
                <c:pt idx="16">
                  <c:v>33.92</c:v>
                </c:pt>
                <c:pt idx="17">
                  <c:v>28.594999999999999</c:v>
                </c:pt>
                <c:pt idx="18">
                  <c:v>24.88</c:v>
                </c:pt>
                <c:pt idx="19">
                  <c:v>22.420999999999999</c:v>
                </c:pt>
                <c:pt idx="20">
                  <c:v>20.100999999999999</c:v>
                </c:pt>
                <c:pt idx="21">
                  <c:v>19.55</c:v>
                </c:pt>
                <c:pt idx="22">
                  <c:v>29.581</c:v>
                </c:pt>
                <c:pt idx="23">
                  <c:v>55.12</c:v>
                </c:pt>
                <c:pt idx="24">
                  <c:v>233.666</c:v>
                </c:pt>
                <c:pt idx="25">
                  <c:v>202.00299999999999</c:v>
                </c:pt>
                <c:pt idx="26">
                  <c:v>60.192999999999998</c:v>
                </c:pt>
                <c:pt idx="27">
                  <c:v>44.887999999999998</c:v>
                </c:pt>
                <c:pt idx="28">
                  <c:v>30.861000000000001</c:v>
                </c:pt>
                <c:pt idx="29">
                  <c:v>27.064</c:v>
                </c:pt>
                <c:pt idx="30">
                  <c:v>26.835000000000001</c:v>
                </c:pt>
                <c:pt idx="31">
                  <c:v>23.158000000000001</c:v>
                </c:pt>
                <c:pt idx="32">
                  <c:v>20.422000000000001</c:v>
                </c:pt>
                <c:pt idx="33">
                  <c:v>16.72</c:v>
                </c:pt>
                <c:pt idx="34">
                  <c:v>19.957999999999998</c:v>
                </c:pt>
                <c:pt idx="35">
                  <c:v>50.585999999999999</c:v>
                </c:pt>
                <c:pt idx="36">
                  <c:v>71.03</c:v>
                </c:pt>
                <c:pt idx="37">
                  <c:v>56.247999999999998</c:v>
                </c:pt>
                <c:pt idx="38">
                  <c:v>22.132000000000001</c:v>
                </c:pt>
                <c:pt idx="39">
                  <c:v>17.603000000000002</c:v>
                </c:pt>
                <c:pt idx="40">
                  <c:v>19.114999999999998</c:v>
                </c:pt>
                <c:pt idx="41">
                  <c:v>26.861000000000001</c:v>
                </c:pt>
                <c:pt idx="42">
                  <c:v>16.774999999999999</c:v>
                </c:pt>
                <c:pt idx="43">
                  <c:v>14.156000000000001</c:v>
                </c:pt>
                <c:pt idx="44">
                  <c:v>12.712</c:v>
                </c:pt>
                <c:pt idx="45">
                  <c:v>16.184999999999999</c:v>
                </c:pt>
                <c:pt idx="46">
                  <c:v>24.991</c:v>
                </c:pt>
                <c:pt idx="47">
                  <c:v>49.430999999999997</c:v>
                </c:pt>
                <c:pt idx="48">
                  <c:v>147.79900000000001</c:v>
                </c:pt>
                <c:pt idx="49">
                  <c:v>222.346</c:v>
                </c:pt>
                <c:pt idx="50">
                  <c:v>65.391999999999996</c:v>
                </c:pt>
                <c:pt idx="51">
                  <c:v>37.832000000000001</c:v>
                </c:pt>
                <c:pt idx="52">
                  <c:v>53.021000000000001</c:v>
                </c:pt>
                <c:pt idx="53">
                  <c:v>34.19</c:v>
                </c:pt>
                <c:pt idx="54">
                  <c:v>24.158999999999999</c:v>
                </c:pt>
                <c:pt idx="55">
                  <c:v>22.402999999999999</c:v>
                </c:pt>
                <c:pt idx="56">
                  <c:v>19.876999999999999</c:v>
                </c:pt>
                <c:pt idx="57">
                  <c:v>16.472999999999999</c:v>
                </c:pt>
                <c:pt idx="58">
                  <c:v>43.981999999999999</c:v>
                </c:pt>
                <c:pt idx="59">
                  <c:v>91.016000000000005</c:v>
                </c:pt>
                <c:pt idx="60">
                  <c:v>211.25</c:v>
                </c:pt>
                <c:pt idx="61">
                  <c:v>139.90299999999999</c:v>
                </c:pt>
                <c:pt idx="62">
                  <c:v>52.887999999999998</c:v>
                </c:pt>
                <c:pt idx="63">
                  <c:v>33.241999999999997</c:v>
                </c:pt>
                <c:pt idx="64">
                  <c:v>32.878999999999998</c:v>
                </c:pt>
              </c:numCache>
            </c:numRef>
          </c:yVal>
          <c:smooth val="1"/>
          <c:extLst>
            <c:ext xmlns:c16="http://schemas.microsoft.com/office/drawing/2014/chart" uri="{C3380CC4-5D6E-409C-BE32-E72D297353CC}">
              <c16:uniqueId val="{00000015-31EE-4D43-8F83-75DA90E06AAE}"/>
            </c:ext>
          </c:extLst>
        </c:ser>
        <c:ser>
          <c:idx val="22"/>
          <c:order val="19"/>
          <c:tx>
            <c:strRef>
              <c:f>RunInformation!$G$25</c:f>
              <c:strCache>
                <c:ptCount val="1"/>
                <c:pt idx="0">
                  <c:v>2000</c:v>
                </c:pt>
              </c:strCache>
            </c:strRef>
          </c:tx>
          <c:spPr>
            <a:ln w="19050">
              <a:solidFill>
                <a:srgbClr val="E8BEE8"/>
              </a:solidFill>
              <a:prstDash val="solid"/>
            </a:ln>
          </c:spPr>
          <c:marker>
            <c:symbol val="circle"/>
            <c:size val="5"/>
            <c:spPr>
              <a:solidFill>
                <a:srgbClr val="E8BEE8"/>
              </a:solidFill>
              <a:ln w="19050">
                <a:solidFill>
                  <a:srgbClr val="E8BEE8"/>
                </a:solidFill>
                <a:prstDash val="solid"/>
              </a:ln>
            </c:spPr>
          </c:marker>
          <c:xVal>
            <c:numRef>
              <c:f>Comparison!$U$4:$U$68</c:f>
              <c:numCache>
                <c:formatCode>[$-409]mmmm\-yy;@</c:formatCode>
                <c:ptCount val="65"/>
                <c:pt idx="0">
                  <c:v>43952</c:v>
                </c:pt>
                <c:pt idx="1">
                  <c:v>43983</c:v>
                </c:pt>
                <c:pt idx="2">
                  <c:v>44013</c:v>
                </c:pt>
                <c:pt idx="3">
                  <c:v>44044</c:v>
                </c:pt>
                <c:pt idx="4">
                  <c:v>44075</c:v>
                </c:pt>
                <c:pt idx="5">
                  <c:v>44105</c:v>
                </c:pt>
                <c:pt idx="6">
                  <c:v>44136</c:v>
                </c:pt>
                <c:pt idx="7">
                  <c:v>44166</c:v>
                </c:pt>
                <c:pt idx="8">
                  <c:v>44197</c:v>
                </c:pt>
                <c:pt idx="9">
                  <c:v>44228</c:v>
                </c:pt>
                <c:pt idx="10">
                  <c:v>44256</c:v>
                </c:pt>
                <c:pt idx="11">
                  <c:v>44287</c:v>
                </c:pt>
                <c:pt idx="12">
                  <c:v>44317</c:v>
                </c:pt>
                <c:pt idx="13">
                  <c:v>44348</c:v>
                </c:pt>
                <c:pt idx="14">
                  <c:v>44378</c:v>
                </c:pt>
                <c:pt idx="15">
                  <c:v>44409</c:v>
                </c:pt>
                <c:pt idx="16">
                  <c:v>44440</c:v>
                </c:pt>
                <c:pt idx="17">
                  <c:v>44470</c:v>
                </c:pt>
                <c:pt idx="18">
                  <c:v>44501</c:v>
                </c:pt>
                <c:pt idx="19">
                  <c:v>44531</c:v>
                </c:pt>
                <c:pt idx="20">
                  <c:v>44562</c:v>
                </c:pt>
                <c:pt idx="21">
                  <c:v>44593</c:v>
                </c:pt>
                <c:pt idx="22">
                  <c:v>44621</c:v>
                </c:pt>
                <c:pt idx="23">
                  <c:v>44652</c:v>
                </c:pt>
                <c:pt idx="24">
                  <c:v>44682</c:v>
                </c:pt>
                <c:pt idx="25">
                  <c:v>44713</c:v>
                </c:pt>
                <c:pt idx="26">
                  <c:v>44743</c:v>
                </c:pt>
                <c:pt idx="27">
                  <c:v>44774</c:v>
                </c:pt>
                <c:pt idx="28">
                  <c:v>44805</c:v>
                </c:pt>
                <c:pt idx="29">
                  <c:v>44835</c:v>
                </c:pt>
                <c:pt idx="30">
                  <c:v>44866</c:v>
                </c:pt>
                <c:pt idx="31">
                  <c:v>44896</c:v>
                </c:pt>
                <c:pt idx="32">
                  <c:v>44927</c:v>
                </c:pt>
                <c:pt idx="33">
                  <c:v>44958</c:v>
                </c:pt>
                <c:pt idx="34">
                  <c:v>44986</c:v>
                </c:pt>
                <c:pt idx="35">
                  <c:v>45017</c:v>
                </c:pt>
                <c:pt idx="36">
                  <c:v>45047</c:v>
                </c:pt>
                <c:pt idx="37">
                  <c:v>45078</c:v>
                </c:pt>
                <c:pt idx="38">
                  <c:v>45108</c:v>
                </c:pt>
                <c:pt idx="39">
                  <c:v>45139</c:v>
                </c:pt>
                <c:pt idx="40">
                  <c:v>45170</c:v>
                </c:pt>
                <c:pt idx="41">
                  <c:v>45200</c:v>
                </c:pt>
                <c:pt idx="42">
                  <c:v>45231</c:v>
                </c:pt>
                <c:pt idx="43">
                  <c:v>45261</c:v>
                </c:pt>
                <c:pt idx="44">
                  <c:v>45292</c:v>
                </c:pt>
                <c:pt idx="45">
                  <c:v>45323</c:v>
                </c:pt>
                <c:pt idx="46">
                  <c:v>45352</c:v>
                </c:pt>
                <c:pt idx="47">
                  <c:v>45383</c:v>
                </c:pt>
                <c:pt idx="48">
                  <c:v>45413</c:v>
                </c:pt>
                <c:pt idx="49">
                  <c:v>45444</c:v>
                </c:pt>
                <c:pt idx="50">
                  <c:v>45474</c:v>
                </c:pt>
                <c:pt idx="51">
                  <c:v>45505</c:v>
                </c:pt>
                <c:pt idx="52">
                  <c:v>45536</c:v>
                </c:pt>
                <c:pt idx="53">
                  <c:v>45566</c:v>
                </c:pt>
                <c:pt idx="54">
                  <c:v>45597</c:v>
                </c:pt>
                <c:pt idx="55">
                  <c:v>45627</c:v>
                </c:pt>
                <c:pt idx="56">
                  <c:v>45658</c:v>
                </c:pt>
                <c:pt idx="57">
                  <c:v>45689</c:v>
                </c:pt>
                <c:pt idx="58">
                  <c:v>45717</c:v>
                </c:pt>
                <c:pt idx="59">
                  <c:v>45748</c:v>
                </c:pt>
                <c:pt idx="60" formatCode="[$-409]mmmm\ d\,\ yyyy;@">
                  <c:v>45778</c:v>
                </c:pt>
                <c:pt idx="61" formatCode="[$-409]mmmm\ d\,\ yyyy;@">
                  <c:v>45809</c:v>
                </c:pt>
                <c:pt idx="62" formatCode="[$-409]mmmm\ d\,\ yyyy;@">
                  <c:v>45839</c:v>
                </c:pt>
                <c:pt idx="63" formatCode="[$-409]mmmm\ d\,\ yyyy;@">
                  <c:v>45870</c:v>
                </c:pt>
                <c:pt idx="64" formatCode="[$-409]mmmm\ d\,\ yyyy;@">
                  <c:v>45901</c:v>
                </c:pt>
              </c:numCache>
            </c:numRef>
          </c:xVal>
          <c:yVal>
            <c:numRef>
              <c:f>Comparison!$AR$4:$AR$68</c:f>
              <c:numCache>
                <c:formatCode>0.00</c:formatCode>
                <c:ptCount val="65"/>
                <c:pt idx="0">
                  <c:v>208.196</c:v>
                </c:pt>
                <c:pt idx="1">
                  <c:v>147.70599999999999</c:v>
                </c:pt>
                <c:pt idx="2">
                  <c:v>47.945</c:v>
                </c:pt>
                <c:pt idx="3">
                  <c:v>38.722000000000001</c:v>
                </c:pt>
                <c:pt idx="4">
                  <c:v>30.684000000000001</c:v>
                </c:pt>
                <c:pt idx="5">
                  <c:v>27.273</c:v>
                </c:pt>
                <c:pt idx="6">
                  <c:v>23.751999999999999</c:v>
                </c:pt>
                <c:pt idx="7">
                  <c:v>21.361999999999998</c:v>
                </c:pt>
                <c:pt idx="8">
                  <c:v>19.135999999999999</c:v>
                </c:pt>
                <c:pt idx="9">
                  <c:v>18.942</c:v>
                </c:pt>
                <c:pt idx="10">
                  <c:v>29.283999999999999</c:v>
                </c:pt>
                <c:pt idx="11">
                  <c:v>56.456000000000003</c:v>
                </c:pt>
                <c:pt idx="12">
                  <c:v>236.94499999999999</c:v>
                </c:pt>
                <c:pt idx="13">
                  <c:v>196.09800000000001</c:v>
                </c:pt>
                <c:pt idx="14">
                  <c:v>58.127000000000002</c:v>
                </c:pt>
                <c:pt idx="15">
                  <c:v>44.423999999999999</c:v>
                </c:pt>
                <c:pt idx="16">
                  <c:v>30.390999999999998</c:v>
                </c:pt>
                <c:pt idx="17">
                  <c:v>26.896000000000001</c:v>
                </c:pt>
                <c:pt idx="18">
                  <c:v>26.640999999999998</c:v>
                </c:pt>
                <c:pt idx="19">
                  <c:v>22.890999999999998</c:v>
                </c:pt>
                <c:pt idx="20">
                  <c:v>20.23</c:v>
                </c:pt>
                <c:pt idx="21">
                  <c:v>16.581</c:v>
                </c:pt>
                <c:pt idx="22">
                  <c:v>20.2</c:v>
                </c:pt>
                <c:pt idx="23">
                  <c:v>51.116</c:v>
                </c:pt>
                <c:pt idx="24">
                  <c:v>72.756</c:v>
                </c:pt>
                <c:pt idx="25">
                  <c:v>54.247999999999998</c:v>
                </c:pt>
                <c:pt idx="26">
                  <c:v>21.771999999999998</c:v>
                </c:pt>
                <c:pt idx="27">
                  <c:v>17.388999999999999</c:v>
                </c:pt>
                <c:pt idx="28">
                  <c:v>19.187999999999999</c:v>
                </c:pt>
                <c:pt idx="29">
                  <c:v>26.507000000000001</c:v>
                </c:pt>
                <c:pt idx="30">
                  <c:v>16.489000000000001</c:v>
                </c:pt>
                <c:pt idx="31">
                  <c:v>13.99</c:v>
                </c:pt>
                <c:pt idx="32">
                  <c:v>12.638</c:v>
                </c:pt>
                <c:pt idx="33">
                  <c:v>15.614000000000001</c:v>
                </c:pt>
                <c:pt idx="34">
                  <c:v>24.922999999999998</c:v>
                </c:pt>
                <c:pt idx="35">
                  <c:v>49.304000000000002</c:v>
                </c:pt>
                <c:pt idx="36">
                  <c:v>147.25700000000001</c:v>
                </c:pt>
                <c:pt idx="37">
                  <c:v>221.78700000000001</c:v>
                </c:pt>
                <c:pt idx="38">
                  <c:v>64.980999999999995</c:v>
                </c:pt>
                <c:pt idx="39">
                  <c:v>37.595999999999997</c:v>
                </c:pt>
                <c:pt idx="40">
                  <c:v>52.896999999999998</c:v>
                </c:pt>
                <c:pt idx="41">
                  <c:v>34.133000000000003</c:v>
                </c:pt>
                <c:pt idx="42">
                  <c:v>24.123999999999999</c:v>
                </c:pt>
                <c:pt idx="43">
                  <c:v>22.366</c:v>
                </c:pt>
                <c:pt idx="44">
                  <c:v>19.84</c:v>
                </c:pt>
                <c:pt idx="45">
                  <c:v>17.138000000000002</c:v>
                </c:pt>
                <c:pt idx="46">
                  <c:v>45.395000000000003</c:v>
                </c:pt>
                <c:pt idx="47">
                  <c:v>91.016000000000005</c:v>
                </c:pt>
                <c:pt idx="48">
                  <c:v>211.25</c:v>
                </c:pt>
                <c:pt idx="49">
                  <c:v>139.90299999999999</c:v>
                </c:pt>
                <c:pt idx="50">
                  <c:v>52.887999999999998</c:v>
                </c:pt>
                <c:pt idx="51">
                  <c:v>33.241999999999997</c:v>
                </c:pt>
                <c:pt idx="52">
                  <c:v>32.878999999999998</c:v>
                </c:pt>
                <c:pt idx="53">
                  <c:v>30.704999999999998</c:v>
                </c:pt>
                <c:pt idx="54">
                  <c:v>25.96</c:v>
                </c:pt>
                <c:pt idx="55">
                  <c:v>21.975000000000001</c:v>
                </c:pt>
                <c:pt idx="56">
                  <c:v>22.866</c:v>
                </c:pt>
                <c:pt idx="57">
                  <c:v>19.602</c:v>
                </c:pt>
                <c:pt idx="58">
                  <c:v>22.637</c:v>
                </c:pt>
                <c:pt idx="59">
                  <c:v>57.524999999999999</c:v>
                </c:pt>
                <c:pt idx="60">
                  <c:v>244.15600000000001</c:v>
                </c:pt>
                <c:pt idx="61">
                  <c:v>283.51</c:v>
                </c:pt>
                <c:pt idx="62">
                  <c:v>116.747</c:v>
                </c:pt>
                <c:pt idx="63">
                  <c:v>54.255000000000003</c:v>
                </c:pt>
                <c:pt idx="64">
                  <c:v>35.698999999999998</c:v>
                </c:pt>
              </c:numCache>
            </c:numRef>
          </c:yVal>
          <c:smooth val="1"/>
          <c:extLst>
            <c:ext xmlns:c16="http://schemas.microsoft.com/office/drawing/2014/chart" uri="{C3380CC4-5D6E-409C-BE32-E72D297353CC}">
              <c16:uniqueId val="{00000016-31EE-4D43-8F83-75DA90E06AAE}"/>
            </c:ext>
          </c:extLst>
        </c:ser>
        <c:ser>
          <c:idx val="23"/>
          <c:order val="20"/>
          <c:tx>
            <c:strRef>
              <c:f>RunInformation!$G$26</c:f>
              <c:strCache>
                <c:ptCount val="1"/>
                <c:pt idx="0">
                  <c:v>2001</c:v>
                </c:pt>
              </c:strCache>
            </c:strRef>
          </c:tx>
          <c:spPr>
            <a:ln w="19050">
              <a:solidFill>
                <a:srgbClr val="D284D2"/>
              </a:solidFill>
              <a:prstDash val="solid"/>
            </a:ln>
          </c:spPr>
          <c:marker>
            <c:symbol val="square"/>
            <c:size val="5"/>
            <c:spPr>
              <a:solidFill>
                <a:srgbClr val="D284D2"/>
              </a:solidFill>
              <a:ln w="19050">
                <a:solidFill>
                  <a:srgbClr val="D284D2"/>
                </a:solidFill>
                <a:prstDash val="solid"/>
              </a:ln>
            </c:spPr>
          </c:marker>
          <c:xVal>
            <c:numRef>
              <c:f>Comparison!$U$4:$U$68</c:f>
              <c:numCache>
                <c:formatCode>[$-409]mmmm\-yy;@</c:formatCode>
                <c:ptCount val="65"/>
                <c:pt idx="0">
                  <c:v>43952</c:v>
                </c:pt>
                <c:pt idx="1">
                  <c:v>43983</c:v>
                </c:pt>
                <c:pt idx="2">
                  <c:v>44013</c:v>
                </c:pt>
                <c:pt idx="3">
                  <c:v>44044</c:v>
                </c:pt>
                <c:pt idx="4">
                  <c:v>44075</c:v>
                </c:pt>
                <c:pt idx="5">
                  <c:v>44105</c:v>
                </c:pt>
                <c:pt idx="6">
                  <c:v>44136</c:v>
                </c:pt>
                <c:pt idx="7">
                  <c:v>44166</c:v>
                </c:pt>
                <c:pt idx="8">
                  <c:v>44197</c:v>
                </c:pt>
                <c:pt idx="9">
                  <c:v>44228</c:v>
                </c:pt>
                <c:pt idx="10">
                  <c:v>44256</c:v>
                </c:pt>
                <c:pt idx="11">
                  <c:v>44287</c:v>
                </c:pt>
                <c:pt idx="12">
                  <c:v>44317</c:v>
                </c:pt>
                <c:pt idx="13">
                  <c:v>44348</c:v>
                </c:pt>
                <c:pt idx="14">
                  <c:v>44378</c:v>
                </c:pt>
                <c:pt idx="15">
                  <c:v>44409</c:v>
                </c:pt>
                <c:pt idx="16">
                  <c:v>44440</c:v>
                </c:pt>
                <c:pt idx="17">
                  <c:v>44470</c:v>
                </c:pt>
                <c:pt idx="18">
                  <c:v>44501</c:v>
                </c:pt>
                <c:pt idx="19">
                  <c:v>44531</c:v>
                </c:pt>
                <c:pt idx="20">
                  <c:v>44562</c:v>
                </c:pt>
                <c:pt idx="21">
                  <c:v>44593</c:v>
                </c:pt>
                <c:pt idx="22">
                  <c:v>44621</c:v>
                </c:pt>
                <c:pt idx="23">
                  <c:v>44652</c:v>
                </c:pt>
                <c:pt idx="24">
                  <c:v>44682</c:v>
                </c:pt>
                <c:pt idx="25">
                  <c:v>44713</c:v>
                </c:pt>
                <c:pt idx="26">
                  <c:v>44743</c:v>
                </c:pt>
                <c:pt idx="27">
                  <c:v>44774</c:v>
                </c:pt>
                <c:pt idx="28">
                  <c:v>44805</c:v>
                </c:pt>
                <c:pt idx="29">
                  <c:v>44835</c:v>
                </c:pt>
                <c:pt idx="30">
                  <c:v>44866</c:v>
                </c:pt>
                <c:pt idx="31">
                  <c:v>44896</c:v>
                </c:pt>
                <c:pt idx="32">
                  <c:v>44927</c:v>
                </c:pt>
                <c:pt idx="33">
                  <c:v>44958</c:v>
                </c:pt>
                <c:pt idx="34">
                  <c:v>44986</c:v>
                </c:pt>
                <c:pt idx="35">
                  <c:v>45017</c:v>
                </c:pt>
                <c:pt idx="36">
                  <c:v>45047</c:v>
                </c:pt>
                <c:pt idx="37">
                  <c:v>45078</c:v>
                </c:pt>
                <c:pt idx="38">
                  <c:v>45108</c:v>
                </c:pt>
                <c:pt idx="39">
                  <c:v>45139</c:v>
                </c:pt>
                <c:pt idx="40">
                  <c:v>45170</c:v>
                </c:pt>
                <c:pt idx="41">
                  <c:v>45200</c:v>
                </c:pt>
                <c:pt idx="42">
                  <c:v>45231</c:v>
                </c:pt>
                <c:pt idx="43">
                  <c:v>45261</c:v>
                </c:pt>
                <c:pt idx="44">
                  <c:v>45292</c:v>
                </c:pt>
                <c:pt idx="45">
                  <c:v>45323</c:v>
                </c:pt>
                <c:pt idx="46">
                  <c:v>45352</c:v>
                </c:pt>
                <c:pt idx="47">
                  <c:v>45383</c:v>
                </c:pt>
                <c:pt idx="48">
                  <c:v>45413</c:v>
                </c:pt>
                <c:pt idx="49">
                  <c:v>45444</c:v>
                </c:pt>
                <c:pt idx="50">
                  <c:v>45474</c:v>
                </c:pt>
                <c:pt idx="51">
                  <c:v>45505</c:v>
                </c:pt>
                <c:pt idx="52">
                  <c:v>45536</c:v>
                </c:pt>
                <c:pt idx="53">
                  <c:v>45566</c:v>
                </c:pt>
                <c:pt idx="54">
                  <c:v>45597</c:v>
                </c:pt>
                <c:pt idx="55">
                  <c:v>45627</c:v>
                </c:pt>
                <c:pt idx="56">
                  <c:v>45658</c:v>
                </c:pt>
                <c:pt idx="57">
                  <c:v>45689</c:v>
                </c:pt>
                <c:pt idx="58">
                  <c:v>45717</c:v>
                </c:pt>
                <c:pt idx="59">
                  <c:v>45748</c:v>
                </c:pt>
                <c:pt idx="60" formatCode="[$-409]mmmm\ d\,\ yyyy;@">
                  <c:v>45778</c:v>
                </c:pt>
                <c:pt idx="61" formatCode="[$-409]mmmm\ d\,\ yyyy;@">
                  <c:v>45809</c:v>
                </c:pt>
                <c:pt idx="62" formatCode="[$-409]mmmm\ d\,\ yyyy;@">
                  <c:v>45839</c:v>
                </c:pt>
                <c:pt idx="63" formatCode="[$-409]mmmm\ d\,\ yyyy;@">
                  <c:v>45870</c:v>
                </c:pt>
                <c:pt idx="64" formatCode="[$-409]mmmm\ d\,\ yyyy;@">
                  <c:v>45901</c:v>
                </c:pt>
              </c:numCache>
            </c:numRef>
          </c:xVal>
          <c:yVal>
            <c:numRef>
              <c:f>Comparison!$AS$4:$AS$68</c:f>
              <c:numCache>
                <c:formatCode>0.00</c:formatCode>
                <c:ptCount val="65"/>
                <c:pt idx="0">
                  <c:v>238.124</c:v>
                </c:pt>
                <c:pt idx="1">
                  <c:v>205.24700000000001</c:v>
                </c:pt>
                <c:pt idx="2">
                  <c:v>62.472999999999999</c:v>
                </c:pt>
                <c:pt idx="3">
                  <c:v>46.128999999999998</c:v>
                </c:pt>
                <c:pt idx="4">
                  <c:v>30.962</c:v>
                </c:pt>
                <c:pt idx="5">
                  <c:v>28.745000000000001</c:v>
                </c:pt>
                <c:pt idx="6">
                  <c:v>28.234000000000002</c:v>
                </c:pt>
                <c:pt idx="7">
                  <c:v>24.495999999999999</c:v>
                </c:pt>
                <c:pt idx="8">
                  <c:v>21.71</c:v>
                </c:pt>
                <c:pt idx="9">
                  <c:v>17.805</c:v>
                </c:pt>
                <c:pt idx="10">
                  <c:v>21.471</c:v>
                </c:pt>
                <c:pt idx="11">
                  <c:v>52.704000000000001</c:v>
                </c:pt>
                <c:pt idx="12">
                  <c:v>74.453000000000003</c:v>
                </c:pt>
                <c:pt idx="13">
                  <c:v>55.203000000000003</c:v>
                </c:pt>
                <c:pt idx="14">
                  <c:v>22.585000000000001</c:v>
                </c:pt>
                <c:pt idx="15">
                  <c:v>18.152000000000001</c:v>
                </c:pt>
                <c:pt idx="16">
                  <c:v>19.884</c:v>
                </c:pt>
                <c:pt idx="17">
                  <c:v>27.16</c:v>
                </c:pt>
                <c:pt idx="18">
                  <c:v>17.068000000000001</c:v>
                </c:pt>
                <c:pt idx="19">
                  <c:v>14.532999999999999</c:v>
                </c:pt>
                <c:pt idx="20">
                  <c:v>13.134</c:v>
                </c:pt>
                <c:pt idx="21">
                  <c:v>16.047999999999998</c:v>
                </c:pt>
                <c:pt idx="22">
                  <c:v>25.422000000000001</c:v>
                </c:pt>
                <c:pt idx="23">
                  <c:v>49.835000000000001</c:v>
                </c:pt>
                <c:pt idx="24">
                  <c:v>147.91800000000001</c:v>
                </c:pt>
                <c:pt idx="25">
                  <c:v>222.36500000000001</c:v>
                </c:pt>
                <c:pt idx="26">
                  <c:v>65.293999999999997</c:v>
                </c:pt>
                <c:pt idx="27">
                  <c:v>37.831000000000003</c:v>
                </c:pt>
                <c:pt idx="28">
                  <c:v>53.137</c:v>
                </c:pt>
                <c:pt idx="29">
                  <c:v>34.317</c:v>
                </c:pt>
                <c:pt idx="30">
                  <c:v>24.274999999999999</c:v>
                </c:pt>
                <c:pt idx="31">
                  <c:v>22.52</c:v>
                </c:pt>
                <c:pt idx="32">
                  <c:v>19.986000000000001</c:v>
                </c:pt>
                <c:pt idx="33">
                  <c:v>16.565999999999999</c:v>
                </c:pt>
                <c:pt idx="34">
                  <c:v>44.106000000000002</c:v>
                </c:pt>
                <c:pt idx="35">
                  <c:v>89.47</c:v>
                </c:pt>
                <c:pt idx="36">
                  <c:v>208.386</c:v>
                </c:pt>
                <c:pt idx="37">
                  <c:v>142.37899999999999</c:v>
                </c:pt>
                <c:pt idx="38">
                  <c:v>53.530999999999999</c:v>
                </c:pt>
                <c:pt idx="39">
                  <c:v>33.454000000000001</c:v>
                </c:pt>
                <c:pt idx="40">
                  <c:v>32.450000000000003</c:v>
                </c:pt>
                <c:pt idx="41">
                  <c:v>31.198</c:v>
                </c:pt>
                <c:pt idx="42">
                  <c:v>26.106999999999999</c:v>
                </c:pt>
                <c:pt idx="43">
                  <c:v>22.122</c:v>
                </c:pt>
                <c:pt idx="44">
                  <c:v>22.952000000000002</c:v>
                </c:pt>
                <c:pt idx="45">
                  <c:v>20.324000000000002</c:v>
                </c:pt>
                <c:pt idx="46">
                  <c:v>22.594999999999999</c:v>
                </c:pt>
                <c:pt idx="47">
                  <c:v>57.524999999999999</c:v>
                </c:pt>
                <c:pt idx="48">
                  <c:v>244.15600000000001</c:v>
                </c:pt>
                <c:pt idx="49">
                  <c:v>283.51</c:v>
                </c:pt>
                <c:pt idx="50">
                  <c:v>116.747</c:v>
                </c:pt>
                <c:pt idx="51">
                  <c:v>54.255000000000003</c:v>
                </c:pt>
                <c:pt idx="52">
                  <c:v>35.698999999999998</c:v>
                </c:pt>
                <c:pt idx="53">
                  <c:v>48.231999999999999</c:v>
                </c:pt>
                <c:pt idx="54">
                  <c:v>36.448</c:v>
                </c:pt>
                <c:pt idx="55">
                  <c:v>27.652999999999999</c:v>
                </c:pt>
                <c:pt idx="56">
                  <c:v>23.911000000000001</c:v>
                </c:pt>
                <c:pt idx="57">
                  <c:v>19.271999999999998</c:v>
                </c:pt>
                <c:pt idx="58">
                  <c:v>26.538</c:v>
                </c:pt>
                <c:pt idx="59">
                  <c:v>81.447000000000003</c:v>
                </c:pt>
                <c:pt idx="60">
                  <c:v>206.52699999999999</c:v>
                </c:pt>
                <c:pt idx="61">
                  <c:v>197.898</c:v>
                </c:pt>
                <c:pt idx="62">
                  <c:v>76.025999999999996</c:v>
                </c:pt>
                <c:pt idx="63">
                  <c:v>51.753</c:v>
                </c:pt>
                <c:pt idx="64">
                  <c:v>38.231000000000002</c:v>
                </c:pt>
              </c:numCache>
            </c:numRef>
          </c:yVal>
          <c:smooth val="1"/>
          <c:extLst>
            <c:ext xmlns:c16="http://schemas.microsoft.com/office/drawing/2014/chart" uri="{C3380CC4-5D6E-409C-BE32-E72D297353CC}">
              <c16:uniqueId val="{00000017-31EE-4D43-8F83-75DA90E06AAE}"/>
            </c:ext>
          </c:extLst>
        </c:ser>
        <c:ser>
          <c:idx val="24"/>
          <c:order val="21"/>
          <c:tx>
            <c:strRef>
              <c:f>RunInformation!$G$27</c:f>
              <c:strCache>
                <c:ptCount val="1"/>
                <c:pt idx="0">
                  <c:v>2002</c:v>
                </c:pt>
              </c:strCache>
            </c:strRef>
          </c:tx>
          <c:spPr>
            <a:ln w="19050">
              <a:solidFill>
                <a:srgbClr val="E569D2"/>
              </a:solidFill>
              <a:prstDash val="solid"/>
            </a:ln>
          </c:spPr>
          <c:marker>
            <c:symbol val="diamond"/>
            <c:size val="5"/>
            <c:spPr>
              <a:solidFill>
                <a:srgbClr val="E569D2"/>
              </a:solidFill>
              <a:ln w="19050">
                <a:solidFill>
                  <a:srgbClr val="E569D2"/>
                </a:solidFill>
                <a:prstDash val="solid"/>
              </a:ln>
            </c:spPr>
          </c:marker>
          <c:xVal>
            <c:numRef>
              <c:f>Comparison!$U$4:$U$68</c:f>
              <c:numCache>
                <c:formatCode>[$-409]mmmm\-yy;@</c:formatCode>
                <c:ptCount val="65"/>
                <c:pt idx="0">
                  <c:v>43952</c:v>
                </c:pt>
                <c:pt idx="1">
                  <c:v>43983</c:v>
                </c:pt>
                <c:pt idx="2">
                  <c:v>44013</c:v>
                </c:pt>
                <c:pt idx="3">
                  <c:v>44044</c:v>
                </c:pt>
                <c:pt idx="4">
                  <c:v>44075</c:v>
                </c:pt>
                <c:pt idx="5">
                  <c:v>44105</c:v>
                </c:pt>
                <c:pt idx="6">
                  <c:v>44136</c:v>
                </c:pt>
                <c:pt idx="7">
                  <c:v>44166</c:v>
                </c:pt>
                <c:pt idx="8">
                  <c:v>44197</c:v>
                </c:pt>
                <c:pt idx="9">
                  <c:v>44228</c:v>
                </c:pt>
                <c:pt idx="10">
                  <c:v>44256</c:v>
                </c:pt>
                <c:pt idx="11">
                  <c:v>44287</c:v>
                </c:pt>
                <c:pt idx="12">
                  <c:v>44317</c:v>
                </c:pt>
                <c:pt idx="13">
                  <c:v>44348</c:v>
                </c:pt>
                <c:pt idx="14">
                  <c:v>44378</c:v>
                </c:pt>
                <c:pt idx="15">
                  <c:v>44409</c:v>
                </c:pt>
                <c:pt idx="16">
                  <c:v>44440</c:v>
                </c:pt>
                <c:pt idx="17">
                  <c:v>44470</c:v>
                </c:pt>
                <c:pt idx="18">
                  <c:v>44501</c:v>
                </c:pt>
                <c:pt idx="19">
                  <c:v>44531</c:v>
                </c:pt>
                <c:pt idx="20">
                  <c:v>44562</c:v>
                </c:pt>
                <c:pt idx="21">
                  <c:v>44593</c:v>
                </c:pt>
                <c:pt idx="22">
                  <c:v>44621</c:v>
                </c:pt>
                <c:pt idx="23">
                  <c:v>44652</c:v>
                </c:pt>
                <c:pt idx="24">
                  <c:v>44682</c:v>
                </c:pt>
                <c:pt idx="25">
                  <c:v>44713</c:v>
                </c:pt>
                <c:pt idx="26">
                  <c:v>44743</c:v>
                </c:pt>
                <c:pt idx="27">
                  <c:v>44774</c:v>
                </c:pt>
                <c:pt idx="28">
                  <c:v>44805</c:v>
                </c:pt>
                <c:pt idx="29">
                  <c:v>44835</c:v>
                </c:pt>
                <c:pt idx="30">
                  <c:v>44866</c:v>
                </c:pt>
                <c:pt idx="31">
                  <c:v>44896</c:v>
                </c:pt>
                <c:pt idx="32">
                  <c:v>44927</c:v>
                </c:pt>
                <c:pt idx="33">
                  <c:v>44958</c:v>
                </c:pt>
                <c:pt idx="34">
                  <c:v>44986</c:v>
                </c:pt>
                <c:pt idx="35">
                  <c:v>45017</c:v>
                </c:pt>
                <c:pt idx="36">
                  <c:v>45047</c:v>
                </c:pt>
                <c:pt idx="37">
                  <c:v>45078</c:v>
                </c:pt>
                <c:pt idx="38">
                  <c:v>45108</c:v>
                </c:pt>
                <c:pt idx="39">
                  <c:v>45139</c:v>
                </c:pt>
                <c:pt idx="40">
                  <c:v>45170</c:v>
                </c:pt>
                <c:pt idx="41">
                  <c:v>45200</c:v>
                </c:pt>
                <c:pt idx="42">
                  <c:v>45231</c:v>
                </c:pt>
                <c:pt idx="43">
                  <c:v>45261</c:v>
                </c:pt>
                <c:pt idx="44">
                  <c:v>45292</c:v>
                </c:pt>
                <c:pt idx="45">
                  <c:v>45323</c:v>
                </c:pt>
                <c:pt idx="46">
                  <c:v>45352</c:v>
                </c:pt>
                <c:pt idx="47">
                  <c:v>45383</c:v>
                </c:pt>
                <c:pt idx="48">
                  <c:v>45413</c:v>
                </c:pt>
                <c:pt idx="49">
                  <c:v>45444</c:v>
                </c:pt>
                <c:pt idx="50">
                  <c:v>45474</c:v>
                </c:pt>
                <c:pt idx="51">
                  <c:v>45505</c:v>
                </c:pt>
                <c:pt idx="52">
                  <c:v>45536</c:v>
                </c:pt>
                <c:pt idx="53">
                  <c:v>45566</c:v>
                </c:pt>
                <c:pt idx="54">
                  <c:v>45597</c:v>
                </c:pt>
                <c:pt idx="55">
                  <c:v>45627</c:v>
                </c:pt>
                <c:pt idx="56">
                  <c:v>45658</c:v>
                </c:pt>
                <c:pt idx="57">
                  <c:v>45689</c:v>
                </c:pt>
                <c:pt idx="58">
                  <c:v>45717</c:v>
                </c:pt>
                <c:pt idx="59">
                  <c:v>45748</c:v>
                </c:pt>
                <c:pt idx="60" formatCode="[$-409]mmmm\ d\,\ yyyy;@">
                  <c:v>45778</c:v>
                </c:pt>
                <c:pt idx="61" formatCode="[$-409]mmmm\ d\,\ yyyy;@">
                  <c:v>45809</c:v>
                </c:pt>
                <c:pt idx="62" formatCode="[$-409]mmmm\ d\,\ yyyy;@">
                  <c:v>45839</c:v>
                </c:pt>
                <c:pt idx="63" formatCode="[$-409]mmmm\ d\,\ yyyy;@">
                  <c:v>45870</c:v>
                </c:pt>
                <c:pt idx="64" formatCode="[$-409]mmmm\ d\,\ yyyy;@">
                  <c:v>45901</c:v>
                </c:pt>
              </c:numCache>
            </c:numRef>
          </c:xVal>
          <c:yVal>
            <c:numRef>
              <c:f>Comparison!$AT$4:$AT$68</c:f>
              <c:numCache>
                <c:formatCode>0.00</c:formatCode>
                <c:ptCount val="65"/>
                <c:pt idx="0">
                  <c:v>141.01400000000001</c:v>
                </c:pt>
                <c:pt idx="1">
                  <c:v>127.19</c:v>
                </c:pt>
                <c:pt idx="2">
                  <c:v>41.048999999999999</c:v>
                </c:pt>
                <c:pt idx="3">
                  <c:v>27.905999999999999</c:v>
                </c:pt>
                <c:pt idx="4">
                  <c:v>26.666</c:v>
                </c:pt>
                <c:pt idx="5">
                  <c:v>34.633000000000003</c:v>
                </c:pt>
                <c:pt idx="6">
                  <c:v>22.866</c:v>
                </c:pt>
                <c:pt idx="7">
                  <c:v>19.823</c:v>
                </c:pt>
                <c:pt idx="8">
                  <c:v>17.863</c:v>
                </c:pt>
                <c:pt idx="9">
                  <c:v>19.994</c:v>
                </c:pt>
                <c:pt idx="10">
                  <c:v>29.7</c:v>
                </c:pt>
                <c:pt idx="11">
                  <c:v>54.551000000000002</c:v>
                </c:pt>
                <c:pt idx="12">
                  <c:v>158.04300000000001</c:v>
                </c:pt>
                <c:pt idx="13">
                  <c:v>231.196</c:v>
                </c:pt>
                <c:pt idx="14">
                  <c:v>67.876000000000005</c:v>
                </c:pt>
                <c:pt idx="15">
                  <c:v>39.704999999999998</c:v>
                </c:pt>
                <c:pt idx="16">
                  <c:v>55.061999999999998</c:v>
                </c:pt>
                <c:pt idx="17">
                  <c:v>35.756</c:v>
                </c:pt>
                <c:pt idx="18">
                  <c:v>25.420999999999999</c:v>
                </c:pt>
                <c:pt idx="19">
                  <c:v>23.641999999999999</c:v>
                </c:pt>
                <c:pt idx="20">
                  <c:v>21.02</c:v>
                </c:pt>
                <c:pt idx="21">
                  <c:v>17.420999999999999</c:v>
                </c:pt>
                <c:pt idx="22">
                  <c:v>45.223999999999997</c:v>
                </c:pt>
                <c:pt idx="23">
                  <c:v>90.843999999999994</c:v>
                </c:pt>
                <c:pt idx="24">
                  <c:v>210.02600000000001</c:v>
                </c:pt>
                <c:pt idx="25">
                  <c:v>143.22499999999999</c:v>
                </c:pt>
                <c:pt idx="26">
                  <c:v>54.027000000000001</c:v>
                </c:pt>
                <c:pt idx="27">
                  <c:v>33.881999999999998</c:v>
                </c:pt>
                <c:pt idx="28">
                  <c:v>32.823</c:v>
                </c:pt>
                <c:pt idx="29">
                  <c:v>31.539000000000001</c:v>
                </c:pt>
                <c:pt idx="30">
                  <c:v>26.41</c:v>
                </c:pt>
                <c:pt idx="31">
                  <c:v>22.42</c:v>
                </c:pt>
                <c:pt idx="32">
                  <c:v>23.241</c:v>
                </c:pt>
                <c:pt idx="33">
                  <c:v>19.806000000000001</c:v>
                </c:pt>
                <c:pt idx="34">
                  <c:v>22.887</c:v>
                </c:pt>
                <c:pt idx="35">
                  <c:v>55.829000000000001</c:v>
                </c:pt>
                <c:pt idx="36">
                  <c:v>233.53200000000001</c:v>
                </c:pt>
                <c:pt idx="37">
                  <c:v>287.74</c:v>
                </c:pt>
                <c:pt idx="38">
                  <c:v>121.431</c:v>
                </c:pt>
                <c:pt idx="39">
                  <c:v>54.978000000000002</c:v>
                </c:pt>
                <c:pt idx="40">
                  <c:v>35.292999999999999</c:v>
                </c:pt>
                <c:pt idx="41">
                  <c:v>48.947000000000003</c:v>
                </c:pt>
                <c:pt idx="42">
                  <c:v>37.095999999999997</c:v>
                </c:pt>
                <c:pt idx="43">
                  <c:v>27.945</c:v>
                </c:pt>
                <c:pt idx="44">
                  <c:v>24.071000000000002</c:v>
                </c:pt>
                <c:pt idx="45">
                  <c:v>20.036000000000001</c:v>
                </c:pt>
                <c:pt idx="46">
                  <c:v>26.63</c:v>
                </c:pt>
                <c:pt idx="47">
                  <c:v>81.447000000000003</c:v>
                </c:pt>
                <c:pt idx="48">
                  <c:v>206.52699999999999</c:v>
                </c:pt>
                <c:pt idx="49">
                  <c:v>197.898</c:v>
                </c:pt>
                <c:pt idx="50">
                  <c:v>76.025999999999996</c:v>
                </c:pt>
                <c:pt idx="51">
                  <c:v>51.753</c:v>
                </c:pt>
                <c:pt idx="52">
                  <c:v>38.231000000000002</c:v>
                </c:pt>
                <c:pt idx="53">
                  <c:v>58.622</c:v>
                </c:pt>
                <c:pt idx="54">
                  <c:v>39.390999999999998</c:v>
                </c:pt>
                <c:pt idx="55">
                  <c:v>28.393000000000001</c:v>
                </c:pt>
                <c:pt idx="56">
                  <c:v>25.440999999999999</c:v>
                </c:pt>
                <c:pt idx="57">
                  <c:v>23.245999999999999</c:v>
                </c:pt>
                <c:pt idx="58">
                  <c:v>55.811</c:v>
                </c:pt>
                <c:pt idx="59">
                  <c:v>77.778999999999996</c:v>
                </c:pt>
                <c:pt idx="60">
                  <c:v>214.923</c:v>
                </c:pt>
                <c:pt idx="61">
                  <c:v>174.27</c:v>
                </c:pt>
                <c:pt idx="62">
                  <c:v>64.613</c:v>
                </c:pt>
                <c:pt idx="63">
                  <c:v>44.496000000000002</c:v>
                </c:pt>
                <c:pt idx="64">
                  <c:v>41.002000000000002</c:v>
                </c:pt>
              </c:numCache>
            </c:numRef>
          </c:yVal>
          <c:smooth val="1"/>
          <c:extLst>
            <c:ext xmlns:c16="http://schemas.microsoft.com/office/drawing/2014/chart" uri="{C3380CC4-5D6E-409C-BE32-E72D297353CC}">
              <c16:uniqueId val="{00000018-31EE-4D43-8F83-75DA90E06AAE}"/>
            </c:ext>
          </c:extLst>
        </c:ser>
        <c:ser>
          <c:idx val="25"/>
          <c:order val="22"/>
          <c:tx>
            <c:strRef>
              <c:f>RunInformation!$G$28</c:f>
              <c:strCache>
                <c:ptCount val="1"/>
                <c:pt idx="0">
                  <c:v>2003</c:v>
                </c:pt>
              </c:strCache>
            </c:strRef>
          </c:tx>
          <c:spPr>
            <a:ln w="19050">
              <a:solidFill>
                <a:srgbClr val="F5C7EE"/>
              </a:solidFill>
              <a:prstDash val="solid"/>
            </a:ln>
          </c:spPr>
          <c:marker>
            <c:symbol val="triangle"/>
            <c:size val="5"/>
            <c:spPr>
              <a:solidFill>
                <a:srgbClr val="F5C7EE"/>
              </a:solidFill>
              <a:ln w="19050">
                <a:solidFill>
                  <a:srgbClr val="F5C7EE"/>
                </a:solidFill>
                <a:prstDash val="solid"/>
              </a:ln>
            </c:spPr>
          </c:marker>
          <c:xVal>
            <c:numRef>
              <c:f>Comparison!$U$4:$U$68</c:f>
              <c:numCache>
                <c:formatCode>[$-409]mmmm\-yy;@</c:formatCode>
                <c:ptCount val="65"/>
                <c:pt idx="0">
                  <c:v>43952</c:v>
                </c:pt>
                <c:pt idx="1">
                  <c:v>43983</c:v>
                </c:pt>
                <c:pt idx="2">
                  <c:v>44013</c:v>
                </c:pt>
                <c:pt idx="3">
                  <c:v>44044</c:v>
                </c:pt>
                <c:pt idx="4">
                  <c:v>44075</c:v>
                </c:pt>
                <c:pt idx="5">
                  <c:v>44105</c:v>
                </c:pt>
                <c:pt idx="6">
                  <c:v>44136</c:v>
                </c:pt>
                <c:pt idx="7">
                  <c:v>44166</c:v>
                </c:pt>
                <c:pt idx="8">
                  <c:v>44197</c:v>
                </c:pt>
                <c:pt idx="9">
                  <c:v>44228</c:v>
                </c:pt>
                <c:pt idx="10">
                  <c:v>44256</c:v>
                </c:pt>
                <c:pt idx="11">
                  <c:v>44287</c:v>
                </c:pt>
                <c:pt idx="12">
                  <c:v>44317</c:v>
                </c:pt>
                <c:pt idx="13">
                  <c:v>44348</c:v>
                </c:pt>
                <c:pt idx="14">
                  <c:v>44378</c:v>
                </c:pt>
                <c:pt idx="15">
                  <c:v>44409</c:v>
                </c:pt>
                <c:pt idx="16">
                  <c:v>44440</c:v>
                </c:pt>
                <c:pt idx="17">
                  <c:v>44470</c:v>
                </c:pt>
                <c:pt idx="18">
                  <c:v>44501</c:v>
                </c:pt>
                <c:pt idx="19">
                  <c:v>44531</c:v>
                </c:pt>
                <c:pt idx="20">
                  <c:v>44562</c:v>
                </c:pt>
                <c:pt idx="21">
                  <c:v>44593</c:v>
                </c:pt>
                <c:pt idx="22">
                  <c:v>44621</c:v>
                </c:pt>
                <c:pt idx="23">
                  <c:v>44652</c:v>
                </c:pt>
                <c:pt idx="24">
                  <c:v>44682</c:v>
                </c:pt>
                <c:pt idx="25">
                  <c:v>44713</c:v>
                </c:pt>
                <c:pt idx="26">
                  <c:v>44743</c:v>
                </c:pt>
                <c:pt idx="27">
                  <c:v>44774</c:v>
                </c:pt>
                <c:pt idx="28">
                  <c:v>44805</c:v>
                </c:pt>
                <c:pt idx="29">
                  <c:v>44835</c:v>
                </c:pt>
                <c:pt idx="30">
                  <c:v>44866</c:v>
                </c:pt>
                <c:pt idx="31">
                  <c:v>44896</c:v>
                </c:pt>
                <c:pt idx="32">
                  <c:v>44927</c:v>
                </c:pt>
                <c:pt idx="33">
                  <c:v>44958</c:v>
                </c:pt>
                <c:pt idx="34">
                  <c:v>44986</c:v>
                </c:pt>
                <c:pt idx="35">
                  <c:v>45017</c:v>
                </c:pt>
                <c:pt idx="36">
                  <c:v>45047</c:v>
                </c:pt>
                <c:pt idx="37">
                  <c:v>45078</c:v>
                </c:pt>
                <c:pt idx="38">
                  <c:v>45108</c:v>
                </c:pt>
                <c:pt idx="39">
                  <c:v>45139</c:v>
                </c:pt>
                <c:pt idx="40">
                  <c:v>45170</c:v>
                </c:pt>
                <c:pt idx="41">
                  <c:v>45200</c:v>
                </c:pt>
                <c:pt idx="42">
                  <c:v>45231</c:v>
                </c:pt>
                <c:pt idx="43">
                  <c:v>45261</c:v>
                </c:pt>
                <c:pt idx="44">
                  <c:v>45292</c:v>
                </c:pt>
                <c:pt idx="45">
                  <c:v>45323</c:v>
                </c:pt>
                <c:pt idx="46">
                  <c:v>45352</c:v>
                </c:pt>
                <c:pt idx="47">
                  <c:v>45383</c:v>
                </c:pt>
                <c:pt idx="48">
                  <c:v>45413</c:v>
                </c:pt>
                <c:pt idx="49">
                  <c:v>45444</c:v>
                </c:pt>
                <c:pt idx="50">
                  <c:v>45474</c:v>
                </c:pt>
                <c:pt idx="51">
                  <c:v>45505</c:v>
                </c:pt>
                <c:pt idx="52">
                  <c:v>45536</c:v>
                </c:pt>
                <c:pt idx="53">
                  <c:v>45566</c:v>
                </c:pt>
                <c:pt idx="54">
                  <c:v>45597</c:v>
                </c:pt>
                <c:pt idx="55">
                  <c:v>45627</c:v>
                </c:pt>
                <c:pt idx="56">
                  <c:v>45658</c:v>
                </c:pt>
                <c:pt idx="57">
                  <c:v>45689</c:v>
                </c:pt>
                <c:pt idx="58">
                  <c:v>45717</c:v>
                </c:pt>
                <c:pt idx="59">
                  <c:v>45748</c:v>
                </c:pt>
                <c:pt idx="60" formatCode="[$-409]mmmm\ d\,\ yyyy;@">
                  <c:v>45778</c:v>
                </c:pt>
                <c:pt idx="61" formatCode="[$-409]mmmm\ d\,\ yyyy;@">
                  <c:v>45809</c:v>
                </c:pt>
                <c:pt idx="62" formatCode="[$-409]mmmm\ d\,\ yyyy;@">
                  <c:v>45839</c:v>
                </c:pt>
                <c:pt idx="63" formatCode="[$-409]mmmm\ d\,\ yyyy;@">
                  <c:v>45870</c:v>
                </c:pt>
                <c:pt idx="64" formatCode="[$-409]mmmm\ d\,\ yyyy;@">
                  <c:v>45901</c:v>
                </c:pt>
              </c:numCache>
            </c:numRef>
          </c:xVal>
          <c:yVal>
            <c:numRef>
              <c:f>Comparison!$AU$4:$AU$68</c:f>
              <c:numCache>
                <c:formatCode>0.00</c:formatCode>
                <c:ptCount val="65"/>
                <c:pt idx="0">
                  <c:v>180.19</c:v>
                </c:pt>
                <c:pt idx="1">
                  <c:v>231.51599999999999</c:v>
                </c:pt>
                <c:pt idx="2">
                  <c:v>67.789000000000001</c:v>
                </c:pt>
                <c:pt idx="3">
                  <c:v>40.122</c:v>
                </c:pt>
                <c:pt idx="4">
                  <c:v>53.780999999999999</c:v>
                </c:pt>
                <c:pt idx="5">
                  <c:v>36.768999999999998</c:v>
                </c:pt>
                <c:pt idx="6">
                  <c:v>26.224</c:v>
                </c:pt>
                <c:pt idx="7">
                  <c:v>24.388000000000002</c:v>
                </c:pt>
                <c:pt idx="8">
                  <c:v>21.706</c:v>
                </c:pt>
                <c:pt idx="9">
                  <c:v>17.997</c:v>
                </c:pt>
                <c:pt idx="10">
                  <c:v>45.942999999999998</c:v>
                </c:pt>
                <c:pt idx="11">
                  <c:v>91.53</c:v>
                </c:pt>
                <c:pt idx="12">
                  <c:v>211.06800000000001</c:v>
                </c:pt>
                <c:pt idx="13">
                  <c:v>143.792</c:v>
                </c:pt>
                <c:pt idx="14">
                  <c:v>54.44</c:v>
                </c:pt>
                <c:pt idx="15">
                  <c:v>34.234999999999999</c:v>
                </c:pt>
                <c:pt idx="16">
                  <c:v>33.140999999999998</c:v>
                </c:pt>
                <c:pt idx="17">
                  <c:v>31.838000000000001</c:v>
                </c:pt>
                <c:pt idx="18">
                  <c:v>26.683</c:v>
                </c:pt>
                <c:pt idx="19">
                  <c:v>22.667999999999999</c:v>
                </c:pt>
                <c:pt idx="20">
                  <c:v>23.457999999999998</c:v>
                </c:pt>
                <c:pt idx="21">
                  <c:v>19.992000000000001</c:v>
                </c:pt>
                <c:pt idx="22">
                  <c:v>23.074999999999999</c:v>
                </c:pt>
                <c:pt idx="23">
                  <c:v>56.115000000000002</c:v>
                </c:pt>
                <c:pt idx="24">
                  <c:v>233.94300000000001</c:v>
                </c:pt>
                <c:pt idx="25">
                  <c:v>287.98099999999999</c:v>
                </c:pt>
                <c:pt idx="26">
                  <c:v>121.56699999999999</c:v>
                </c:pt>
                <c:pt idx="27">
                  <c:v>55.087000000000003</c:v>
                </c:pt>
                <c:pt idx="28">
                  <c:v>35.378999999999998</c:v>
                </c:pt>
                <c:pt idx="29">
                  <c:v>49.04</c:v>
                </c:pt>
                <c:pt idx="30">
                  <c:v>37.171999999999997</c:v>
                </c:pt>
                <c:pt idx="31">
                  <c:v>28.013999999999999</c:v>
                </c:pt>
                <c:pt idx="32">
                  <c:v>24.134</c:v>
                </c:pt>
                <c:pt idx="33">
                  <c:v>19.434999999999999</c:v>
                </c:pt>
                <c:pt idx="34">
                  <c:v>26.388000000000002</c:v>
                </c:pt>
                <c:pt idx="35">
                  <c:v>78.945999999999998</c:v>
                </c:pt>
                <c:pt idx="36">
                  <c:v>202.095</c:v>
                </c:pt>
                <c:pt idx="37">
                  <c:v>200.63800000000001</c:v>
                </c:pt>
                <c:pt idx="38">
                  <c:v>76.721000000000004</c:v>
                </c:pt>
                <c:pt idx="39">
                  <c:v>51.771000000000001</c:v>
                </c:pt>
                <c:pt idx="40">
                  <c:v>37.968000000000004</c:v>
                </c:pt>
                <c:pt idx="41">
                  <c:v>59.287999999999997</c:v>
                </c:pt>
                <c:pt idx="42">
                  <c:v>40.161999999999999</c:v>
                </c:pt>
                <c:pt idx="43">
                  <c:v>28.681000000000001</c:v>
                </c:pt>
                <c:pt idx="44">
                  <c:v>25.581</c:v>
                </c:pt>
                <c:pt idx="45">
                  <c:v>24.082999999999998</c:v>
                </c:pt>
                <c:pt idx="46">
                  <c:v>56.045000000000002</c:v>
                </c:pt>
                <c:pt idx="47">
                  <c:v>77.778999999999996</c:v>
                </c:pt>
                <c:pt idx="48">
                  <c:v>214.923</c:v>
                </c:pt>
                <c:pt idx="49">
                  <c:v>174.27</c:v>
                </c:pt>
                <c:pt idx="50">
                  <c:v>64.613</c:v>
                </c:pt>
                <c:pt idx="51">
                  <c:v>44.496000000000002</c:v>
                </c:pt>
                <c:pt idx="52">
                  <c:v>41.002000000000002</c:v>
                </c:pt>
                <c:pt idx="53">
                  <c:v>37.773000000000003</c:v>
                </c:pt>
                <c:pt idx="54">
                  <c:v>28.640999999999998</c:v>
                </c:pt>
                <c:pt idx="55">
                  <c:v>22.725000000000001</c:v>
                </c:pt>
                <c:pt idx="56">
                  <c:v>19.689</c:v>
                </c:pt>
                <c:pt idx="57">
                  <c:v>16.071000000000002</c:v>
                </c:pt>
                <c:pt idx="58">
                  <c:v>16.385000000000002</c:v>
                </c:pt>
                <c:pt idx="59">
                  <c:v>52.094999999999999</c:v>
                </c:pt>
                <c:pt idx="60">
                  <c:v>248.578</c:v>
                </c:pt>
                <c:pt idx="61">
                  <c:v>482.14299999999997</c:v>
                </c:pt>
                <c:pt idx="62">
                  <c:v>211.559</c:v>
                </c:pt>
                <c:pt idx="63">
                  <c:v>74.498999999999995</c:v>
                </c:pt>
                <c:pt idx="64">
                  <c:v>44.701000000000001</c:v>
                </c:pt>
              </c:numCache>
            </c:numRef>
          </c:yVal>
          <c:smooth val="1"/>
          <c:extLst>
            <c:ext xmlns:c16="http://schemas.microsoft.com/office/drawing/2014/chart" uri="{C3380CC4-5D6E-409C-BE32-E72D297353CC}">
              <c16:uniqueId val="{00000019-31EE-4D43-8F83-75DA90E06AAE}"/>
            </c:ext>
          </c:extLst>
        </c:ser>
        <c:ser>
          <c:idx val="26"/>
          <c:order val="23"/>
          <c:tx>
            <c:strRef>
              <c:f>RunInformation!$G$29</c:f>
              <c:strCache>
                <c:ptCount val="1"/>
                <c:pt idx="0">
                  <c:v>2004</c:v>
                </c:pt>
              </c:strCache>
            </c:strRef>
          </c:tx>
          <c:spPr>
            <a:ln w="19050">
              <a:solidFill>
                <a:srgbClr val="F36785"/>
              </a:solidFill>
              <a:prstDash val="solid"/>
            </a:ln>
          </c:spPr>
          <c:marker>
            <c:symbol val="circle"/>
            <c:size val="5"/>
            <c:spPr>
              <a:solidFill>
                <a:srgbClr val="F36785"/>
              </a:solidFill>
              <a:ln w="19050">
                <a:solidFill>
                  <a:srgbClr val="F36785"/>
                </a:solidFill>
                <a:prstDash val="solid"/>
              </a:ln>
            </c:spPr>
          </c:marker>
          <c:xVal>
            <c:numRef>
              <c:f>Comparison!$U$4:$U$68</c:f>
              <c:numCache>
                <c:formatCode>[$-409]mmmm\-yy;@</c:formatCode>
                <c:ptCount val="65"/>
                <c:pt idx="0">
                  <c:v>43952</c:v>
                </c:pt>
                <c:pt idx="1">
                  <c:v>43983</c:v>
                </c:pt>
                <c:pt idx="2">
                  <c:v>44013</c:v>
                </c:pt>
                <c:pt idx="3">
                  <c:v>44044</c:v>
                </c:pt>
                <c:pt idx="4">
                  <c:v>44075</c:v>
                </c:pt>
                <c:pt idx="5">
                  <c:v>44105</c:v>
                </c:pt>
                <c:pt idx="6">
                  <c:v>44136</c:v>
                </c:pt>
                <c:pt idx="7">
                  <c:v>44166</c:v>
                </c:pt>
                <c:pt idx="8">
                  <c:v>44197</c:v>
                </c:pt>
                <c:pt idx="9">
                  <c:v>44228</c:v>
                </c:pt>
                <c:pt idx="10">
                  <c:v>44256</c:v>
                </c:pt>
                <c:pt idx="11">
                  <c:v>44287</c:v>
                </c:pt>
                <c:pt idx="12">
                  <c:v>44317</c:v>
                </c:pt>
                <c:pt idx="13">
                  <c:v>44348</c:v>
                </c:pt>
                <c:pt idx="14">
                  <c:v>44378</c:v>
                </c:pt>
                <c:pt idx="15">
                  <c:v>44409</c:v>
                </c:pt>
                <c:pt idx="16">
                  <c:v>44440</c:v>
                </c:pt>
                <c:pt idx="17">
                  <c:v>44470</c:v>
                </c:pt>
                <c:pt idx="18">
                  <c:v>44501</c:v>
                </c:pt>
                <c:pt idx="19">
                  <c:v>44531</c:v>
                </c:pt>
                <c:pt idx="20">
                  <c:v>44562</c:v>
                </c:pt>
                <c:pt idx="21">
                  <c:v>44593</c:v>
                </c:pt>
                <c:pt idx="22">
                  <c:v>44621</c:v>
                </c:pt>
                <c:pt idx="23">
                  <c:v>44652</c:v>
                </c:pt>
                <c:pt idx="24">
                  <c:v>44682</c:v>
                </c:pt>
                <c:pt idx="25">
                  <c:v>44713</c:v>
                </c:pt>
                <c:pt idx="26">
                  <c:v>44743</c:v>
                </c:pt>
                <c:pt idx="27">
                  <c:v>44774</c:v>
                </c:pt>
                <c:pt idx="28">
                  <c:v>44805</c:v>
                </c:pt>
                <c:pt idx="29">
                  <c:v>44835</c:v>
                </c:pt>
                <c:pt idx="30">
                  <c:v>44866</c:v>
                </c:pt>
                <c:pt idx="31">
                  <c:v>44896</c:v>
                </c:pt>
                <c:pt idx="32">
                  <c:v>44927</c:v>
                </c:pt>
                <c:pt idx="33">
                  <c:v>44958</c:v>
                </c:pt>
                <c:pt idx="34">
                  <c:v>44986</c:v>
                </c:pt>
                <c:pt idx="35">
                  <c:v>45017</c:v>
                </c:pt>
                <c:pt idx="36">
                  <c:v>45047</c:v>
                </c:pt>
                <c:pt idx="37">
                  <c:v>45078</c:v>
                </c:pt>
                <c:pt idx="38">
                  <c:v>45108</c:v>
                </c:pt>
                <c:pt idx="39">
                  <c:v>45139</c:v>
                </c:pt>
                <c:pt idx="40">
                  <c:v>45170</c:v>
                </c:pt>
                <c:pt idx="41">
                  <c:v>45200</c:v>
                </c:pt>
                <c:pt idx="42">
                  <c:v>45231</c:v>
                </c:pt>
                <c:pt idx="43">
                  <c:v>45261</c:v>
                </c:pt>
                <c:pt idx="44">
                  <c:v>45292</c:v>
                </c:pt>
                <c:pt idx="45">
                  <c:v>45323</c:v>
                </c:pt>
                <c:pt idx="46">
                  <c:v>45352</c:v>
                </c:pt>
                <c:pt idx="47">
                  <c:v>45383</c:v>
                </c:pt>
                <c:pt idx="48">
                  <c:v>45413</c:v>
                </c:pt>
                <c:pt idx="49">
                  <c:v>45444</c:v>
                </c:pt>
                <c:pt idx="50">
                  <c:v>45474</c:v>
                </c:pt>
                <c:pt idx="51">
                  <c:v>45505</c:v>
                </c:pt>
                <c:pt idx="52">
                  <c:v>45536</c:v>
                </c:pt>
                <c:pt idx="53">
                  <c:v>45566</c:v>
                </c:pt>
                <c:pt idx="54">
                  <c:v>45597</c:v>
                </c:pt>
                <c:pt idx="55">
                  <c:v>45627</c:v>
                </c:pt>
                <c:pt idx="56">
                  <c:v>45658</c:v>
                </c:pt>
                <c:pt idx="57">
                  <c:v>45689</c:v>
                </c:pt>
                <c:pt idx="58">
                  <c:v>45717</c:v>
                </c:pt>
                <c:pt idx="59">
                  <c:v>45748</c:v>
                </c:pt>
                <c:pt idx="60" formatCode="[$-409]mmmm\ d\,\ yyyy;@">
                  <c:v>45778</c:v>
                </c:pt>
                <c:pt idx="61" formatCode="[$-409]mmmm\ d\,\ yyyy;@">
                  <c:v>45809</c:v>
                </c:pt>
                <c:pt idx="62" formatCode="[$-409]mmmm\ d\,\ yyyy;@">
                  <c:v>45839</c:v>
                </c:pt>
                <c:pt idx="63" formatCode="[$-409]mmmm\ d\,\ yyyy;@">
                  <c:v>45870</c:v>
                </c:pt>
                <c:pt idx="64" formatCode="[$-409]mmmm\ d\,\ yyyy;@">
                  <c:v>45901</c:v>
                </c:pt>
              </c:numCache>
            </c:numRef>
          </c:xVal>
          <c:yVal>
            <c:numRef>
              <c:f>Comparison!$AV$4:$AV$68</c:f>
              <c:numCache>
                <c:formatCode>0.00</c:formatCode>
                <c:ptCount val="65"/>
                <c:pt idx="0">
                  <c:v>179.51499999999999</c:v>
                </c:pt>
                <c:pt idx="1">
                  <c:v>186.47200000000001</c:v>
                </c:pt>
                <c:pt idx="2">
                  <c:v>69.87</c:v>
                </c:pt>
                <c:pt idx="3">
                  <c:v>38.347999999999999</c:v>
                </c:pt>
                <c:pt idx="4">
                  <c:v>35</c:v>
                </c:pt>
                <c:pt idx="5">
                  <c:v>33.960999999999999</c:v>
                </c:pt>
                <c:pt idx="6">
                  <c:v>28.734000000000002</c:v>
                </c:pt>
                <c:pt idx="7">
                  <c:v>24.573</c:v>
                </c:pt>
                <c:pt idx="8">
                  <c:v>25.257999999999999</c:v>
                </c:pt>
                <c:pt idx="9">
                  <c:v>21.526</c:v>
                </c:pt>
                <c:pt idx="10">
                  <c:v>24.689</c:v>
                </c:pt>
                <c:pt idx="11">
                  <c:v>60.594999999999999</c:v>
                </c:pt>
                <c:pt idx="12">
                  <c:v>250.65700000000001</c:v>
                </c:pt>
                <c:pt idx="13">
                  <c:v>286.923</c:v>
                </c:pt>
                <c:pt idx="14">
                  <c:v>117.89100000000001</c:v>
                </c:pt>
                <c:pt idx="15">
                  <c:v>55.18</c:v>
                </c:pt>
                <c:pt idx="16">
                  <c:v>36.521000000000001</c:v>
                </c:pt>
                <c:pt idx="17">
                  <c:v>49.113</c:v>
                </c:pt>
                <c:pt idx="18">
                  <c:v>37.188000000000002</c:v>
                </c:pt>
                <c:pt idx="19">
                  <c:v>28.324000000000002</c:v>
                </c:pt>
                <c:pt idx="20">
                  <c:v>24.526</c:v>
                </c:pt>
                <c:pt idx="21">
                  <c:v>19.768999999999998</c:v>
                </c:pt>
                <c:pt idx="22">
                  <c:v>27.079000000000001</c:v>
                </c:pt>
                <c:pt idx="23">
                  <c:v>82.022000000000006</c:v>
                </c:pt>
                <c:pt idx="24">
                  <c:v>206.66200000000001</c:v>
                </c:pt>
                <c:pt idx="25">
                  <c:v>197.73099999999999</c:v>
                </c:pt>
                <c:pt idx="26">
                  <c:v>75.808000000000007</c:v>
                </c:pt>
                <c:pt idx="27">
                  <c:v>51.765000000000001</c:v>
                </c:pt>
                <c:pt idx="28">
                  <c:v>38.365000000000002</c:v>
                </c:pt>
                <c:pt idx="29">
                  <c:v>58.802</c:v>
                </c:pt>
                <c:pt idx="30">
                  <c:v>39.555999999999997</c:v>
                </c:pt>
                <c:pt idx="31">
                  <c:v>28.538</c:v>
                </c:pt>
                <c:pt idx="32">
                  <c:v>25.577999999999999</c:v>
                </c:pt>
                <c:pt idx="33">
                  <c:v>23.359000000000002</c:v>
                </c:pt>
                <c:pt idx="34">
                  <c:v>55.948999999999998</c:v>
                </c:pt>
                <c:pt idx="35">
                  <c:v>77.540999999999997</c:v>
                </c:pt>
                <c:pt idx="36">
                  <c:v>214.82300000000001</c:v>
                </c:pt>
                <c:pt idx="37">
                  <c:v>173.798</c:v>
                </c:pt>
                <c:pt idx="38">
                  <c:v>64.206000000000003</c:v>
                </c:pt>
                <c:pt idx="39">
                  <c:v>44.314</c:v>
                </c:pt>
                <c:pt idx="40">
                  <c:v>40.957000000000001</c:v>
                </c:pt>
                <c:pt idx="41">
                  <c:v>37.777999999999999</c:v>
                </c:pt>
                <c:pt idx="42">
                  <c:v>28.651</c:v>
                </c:pt>
                <c:pt idx="43">
                  <c:v>22.744</c:v>
                </c:pt>
                <c:pt idx="44">
                  <c:v>19.709</c:v>
                </c:pt>
                <c:pt idx="45">
                  <c:v>16.637</c:v>
                </c:pt>
                <c:pt idx="46">
                  <c:v>16.579000000000001</c:v>
                </c:pt>
                <c:pt idx="47">
                  <c:v>52.094999999999999</c:v>
                </c:pt>
                <c:pt idx="48">
                  <c:v>248.578</c:v>
                </c:pt>
                <c:pt idx="49">
                  <c:v>482.14299999999997</c:v>
                </c:pt>
                <c:pt idx="50">
                  <c:v>211.559</c:v>
                </c:pt>
                <c:pt idx="51">
                  <c:v>74.498999999999995</c:v>
                </c:pt>
                <c:pt idx="52">
                  <c:v>44.701000000000001</c:v>
                </c:pt>
                <c:pt idx="53">
                  <c:v>38.890999999999998</c:v>
                </c:pt>
                <c:pt idx="54">
                  <c:v>33.497999999999998</c:v>
                </c:pt>
                <c:pt idx="55">
                  <c:v>30.795000000000002</c:v>
                </c:pt>
                <c:pt idx="56">
                  <c:v>27.736999999999998</c:v>
                </c:pt>
                <c:pt idx="57">
                  <c:v>23.446000000000002</c:v>
                </c:pt>
                <c:pt idx="58">
                  <c:v>43.09</c:v>
                </c:pt>
                <c:pt idx="59">
                  <c:v>67.991</c:v>
                </c:pt>
                <c:pt idx="60">
                  <c:v>274.02800000000002</c:v>
                </c:pt>
                <c:pt idx="61">
                  <c:v>276.57299999999998</c:v>
                </c:pt>
                <c:pt idx="62">
                  <c:v>145.91</c:v>
                </c:pt>
                <c:pt idx="63">
                  <c:v>54.512</c:v>
                </c:pt>
                <c:pt idx="64">
                  <c:v>37.853999999999999</c:v>
                </c:pt>
              </c:numCache>
            </c:numRef>
          </c:yVal>
          <c:smooth val="1"/>
          <c:extLst>
            <c:ext xmlns:c16="http://schemas.microsoft.com/office/drawing/2014/chart" uri="{C3380CC4-5D6E-409C-BE32-E72D297353CC}">
              <c16:uniqueId val="{0000001A-31EE-4D43-8F83-75DA90E06AAE}"/>
            </c:ext>
          </c:extLst>
        </c:ser>
        <c:ser>
          <c:idx val="27"/>
          <c:order val="24"/>
          <c:tx>
            <c:strRef>
              <c:f>RunInformation!$G$30</c:f>
              <c:strCache>
                <c:ptCount val="1"/>
                <c:pt idx="0">
                  <c:v>2005</c:v>
                </c:pt>
              </c:strCache>
            </c:strRef>
          </c:tx>
          <c:spPr>
            <a:ln w="19050">
              <a:solidFill>
                <a:srgbClr val="F6869E"/>
              </a:solidFill>
              <a:prstDash val="solid"/>
            </a:ln>
          </c:spPr>
          <c:marker>
            <c:symbol val="square"/>
            <c:size val="5"/>
            <c:spPr>
              <a:solidFill>
                <a:srgbClr val="F6869E"/>
              </a:solidFill>
              <a:ln w="19050">
                <a:solidFill>
                  <a:srgbClr val="F6869E"/>
                </a:solidFill>
                <a:prstDash val="solid"/>
              </a:ln>
            </c:spPr>
          </c:marker>
          <c:xVal>
            <c:numRef>
              <c:f>Comparison!$U$4:$U$68</c:f>
              <c:numCache>
                <c:formatCode>[$-409]mmmm\-yy;@</c:formatCode>
                <c:ptCount val="65"/>
                <c:pt idx="0">
                  <c:v>43952</c:v>
                </c:pt>
                <c:pt idx="1">
                  <c:v>43983</c:v>
                </c:pt>
                <c:pt idx="2">
                  <c:v>44013</c:v>
                </c:pt>
                <c:pt idx="3">
                  <c:v>44044</c:v>
                </c:pt>
                <c:pt idx="4">
                  <c:v>44075</c:v>
                </c:pt>
                <c:pt idx="5">
                  <c:v>44105</c:v>
                </c:pt>
                <c:pt idx="6">
                  <c:v>44136</c:v>
                </c:pt>
                <c:pt idx="7">
                  <c:v>44166</c:v>
                </c:pt>
                <c:pt idx="8">
                  <c:v>44197</c:v>
                </c:pt>
                <c:pt idx="9">
                  <c:v>44228</c:v>
                </c:pt>
                <c:pt idx="10">
                  <c:v>44256</c:v>
                </c:pt>
                <c:pt idx="11">
                  <c:v>44287</c:v>
                </c:pt>
                <c:pt idx="12">
                  <c:v>44317</c:v>
                </c:pt>
                <c:pt idx="13">
                  <c:v>44348</c:v>
                </c:pt>
                <c:pt idx="14">
                  <c:v>44378</c:v>
                </c:pt>
                <c:pt idx="15">
                  <c:v>44409</c:v>
                </c:pt>
                <c:pt idx="16">
                  <c:v>44440</c:v>
                </c:pt>
                <c:pt idx="17">
                  <c:v>44470</c:v>
                </c:pt>
                <c:pt idx="18">
                  <c:v>44501</c:v>
                </c:pt>
                <c:pt idx="19">
                  <c:v>44531</c:v>
                </c:pt>
                <c:pt idx="20">
                  <c:v>44562</c:v>
                </c:pt>
                <c:pt idx="21">
                  <c:v>44593</c:v>
                </c:pt>
                <c:pt idx="22">
                  <c:v>44621</c:v>
                </c:pt>
                <c:pt idx="23">
                  <c:v>44652</c:v>
                </c:pt>
                <c:pt idx="24">
                  <c:v>44682</c:v>
                </c:pt>
                <c:pt idx="25">
                  <c:v>44713</c:v>
                </c:pt>
                <c:pt idx="26">
                  <c:v>44743</c:v>
                </c:pt>
                <c:pt idx="27">
                  <c:v>44774</c:v>
                </c:pt>
                <c:pt idx="28">
                  <c:v>44805</c:v>
                </c:pt>
                <c:pt idx="29">
                  <c:v>44835</c:v>
                </c:pt>
                <c:pt idx="30">
                  <c:v>44866</c:v>
                </c:pt>
                <c:pt idx="31">
                  <c:v>44896</c:v>
                </c:pt>
                <c:pt idx="32">
                  <c:v>44927</c:v>
                </c:pt>
                <c:pt idx="33">
                  <c:v>44958</c:v>
                </c:pt>
                <c:pt idx="34">
                  <c:v>44986</c:v>
                </c:pt>
                <c:pt idx="35">
                  <c:v>45017</c:v>
                </c:pt>
                <c:pt idx="36">
                  <c:v>45047</c:v>
                </c:pt>
                <c:pt idx="37">
                  <c:v>45078</c:v>
                </c:pt>
                <c:pt idx="38">
                  <c:v>45108</c:v>
                </c:pt>
                <c:pt idx="39">
                  <c:v>45139</c:v>
                </c:pt>
                <c:pt idx="40">
                  <c:v>45170</c:v>
                </c:pt>
                <c:pt idx="41">
                  <c:v>45200</c:v>
                </c:pt>
                <c:pt idx="42">
                  <c:v>45231</c:v>
                </c:pt>
                <c:pt idx="43">
                  <c:v>45261</c:v>
                </c:pt>
                <c:pt idx="44">
                  <c:v>45292</c:v>
                </c:pt>
                <c:pt idx="45">
                  <c:v>45323</c:v>
                </c:pt>
                <c:pt idx="46">
                  <c:v>45352</c:v>
                </c:pt>
                <c:pt idx="47">
                  <c:v>45383</c:v>
                </c:pt>
                <c:pt idx="48">
                  <c:v>45413</c:v>
                </c:pt>
                <c:pt idx="49">
                  <c:v>45444</c:v>
                </c:pt>
                <c:pt idx="50">
                  <c:v>45474</c:v>
                </c:pt>
                <c:pt idx="51">
                  <c:v>45505</c:v>
                </c:pt>
                <c:pt idx="52">
                  <c:v>45536</c:v>
                </c:pt>
                <c:pt idx="53">
                  <c:v>45566</c:v>
                </c:pt>
                <c:pt idx="54">
                  <c:v>45597</c:v>
                </c:pt>
                <c:pt idx="55">
                  <c:v>45627</c:v>
                </c:pt>
                <c:pt idx="56">
                  <c:v>45658</c:v>
                </c:pt>
                <c:pt idx="57">
                  <c:v>45689</c:v>
                </c:pt>
                <c:pt idx="58">
                  <c:v>45717</c:v>
                </c:pt>
                <c:pt idx="59">
                  <c:v>45748</c:v>
                </c:pt>
                <c:pt idx="60" formatCode="[$-409]mmmm\ d\,\ yyyy;@">
                  <c:v>45778</c:v>
                </c:pt>
                <c:pt idx="61" formatCode="[$-409]mmmm\ d\,\ yyyy;@">
                  <c:v>45809</c:v>
                </c:pt>
                <c:pt idx="62" formatCode="[$-409]mmmm\ d\,\ yyyy;@">
                  <c:v>45839</c:v>
                </c:pt>
                <c:pt idx="63" formatCode="[$-409]mmmm\ d\,\ yyyy;@">
                  <c:v>45870</c:v>
                </c:pt>
                <c:pt idx="64" formatCode="[$-409]mmmm\ d\,\ yyyy;@">
                  <c:v>45901</c:v>
                </c:pt>
              </c:numCache>
            </c:numRef>
          </c:xVal>
          <c:yVal>
            <c:numRef>
              <c:f>Comparison!$AW$4:$AW$68</c:f>
              <c:numCache>
                <c:formatCode>0.00</c:formatCode>
                <c:ptCount val="65"/>
                <c:pt idx="0">
                  <c:v>195.63200000000001</c:v>
                </c:pt>
                <c:pt idx="1">
                  <c:v>191.39099999999999</c:v>
                </c:pt>
                <c:pt idx="2">
                  <c:v>77.238</c:v>
                </c:pt>
                <c:pt idx="3">
                  <c:v>43.991999999999997</c:v>
                </c:pt>
                <c:pt idx="4">
                  <c:v>30.574000000000002</c:v>
                </c:pt>
                <c:pt idx="5">
                  <c:v>44.802999999999997</c:v>
                </c:pt>
                <c:pt idx="6">
                  <c:v>34.192</c:v>
                </c:pt>
                <c:pt idx="7">
                  <c:v>25.879000000000001</c:v>
                </c:pt>
                <c:pt idx="8">
                  <c:v>22.437000000000001</c:v>
                </c:pt>
                <c:pt idx="9">
                  <c:v>18.206</c:v>
                </c:pt>
                <c:pt idx="10">
                  <c:v>25.419</c:v>
                </c:pt>
                <c:pt idx="11">
                  <c:v>78.602999999999994</c:v>
                </c:pt>
                <c:pt idx="12">
                  <c:v>199.90100000000001</c:v>
                </c:pt>
                <c:pt idx="13">
                  <c:v>194.88399999999999</c:v>
                </c:pt>
                <c:pt idx="14">
                  <c:v>74.84</c:v>
                </c:pt>
                <c:pt idx="15">
                  <c:v>51.121000000000002</c:v>
                </c:pt>
                <c:pt idx="16">
                  <c:v>37.841999999999999</c:v>
                </c:pt>
                <c:pt idx="17">
                  <c:v>58.265999999999998</c:v>
                </c:pt>
                <c:pt idx="18">
                  <c:v>39.125999999999998</c:v>
                </c:pt>
                <c:pt idx="19">
                  <c:v>28.18</c:v>
                </c:pt>
                <c:pt idx="20">
                  <c:v>25.268999999999998</c:v>
                </c:pt>
                <c:pt idx="21">
                  <c:v>23.132000000000001</c:v>
                </c:pt>
                <c:pt idx="22">
                  <c:v>55.58</c:v>
                </c:pt>
                <c:pt idx="23">
                  <c:v>77.123000000000005</c:v>
                </c:pt>
                <c:pt idx="24">
                  <c:v>214.292</c:v>
                </c:pt>
                <c:pt idx="25">
                  <c:v>173.57</c:v>
                </c:pt>
                <c:pt idx="26">
                  <c:v>64.073999999999998</c:v>
                </c:pt>
                <c:pt idx="27">
                  <c:v>44.192</c:v>
                </c:pt>
                <c:pt idx="28">
                  <c:v>40.851999999999997</c:v>
                </c:pt>
                <c:pt idx="29">
                  <c:v>37.695999999999998</c:v>
                </c:pt>
                <c:pt idx="30">
                  <c:v>28.594999999999999</c:v>
                </c:pt>
                <c:pt idx="31">
                  <c:v>22.661000000000001</c:v>
                </c:pt>
                <c:pt idx="32">
                  <c:v>19.632000000000001</c:v>
                </c:pt>
                <c:pt idx="33">
                  <c:v>16.024000000000001</c:v>
                </c:pt>
                <c:pt idx="34">
                  <c:v>16.338000000000001</c:v>
                </c:pt>
                <c:pt idx="35">
                  <c:v>49.65</c:v>
                </c:pt>
                <c:pt idx="36">
                  <c:v>236.02</c:v>
                </c:pt>
                <c:pt idx="37">
                  <c:v>480.87299999999999</c:v>
                </c:pt>
                <c:pt idx="38">
                  <c:v>220.393</c:v>
                </c:pt>
                <c:pt idx="39">
                  <c:v>76.114000000000004</c:v>
                </c:pt>
                <c:pt idx="40">
                  <c:v>44.927</c:v>
                </c:pt>
                <c:pt idx="41">
                  <c:v>38.936</c:v>
                </c:pt>
                <c:pt idx="42">
                  <c:v>33.618000000000002</c:v>
                </c:pt>
                <c:pt idx="43">
                  <c:v>30.824999999999999</c:v>
                </c:pt>
                <c:pt idx="44">
                  <c:v>27.763000000000002</c:v>
                </c:pt>
                <c:pt idx="45">
                  <c:v>24.251999999999999</c:v>
                </c:pt>
                <c:pt idx="46">
                  <c:v>43.03</c:v>
                </c:pt>
                <c:pt idx="47">
                  <c:v>67.991</c:v>
                </c:pt>
                <c:pt idx="48">
                  <c:v>274.02800000000002</c:v>
                </c:pt>
                <c:pt idx="49">
                  <c:v>276.57299999999998</c:v>
                </c:pt>
                <c:pt idx="50">
                  <c:v>145.91</c:v>
                </c:pt>
                <c:pt idx="51">
                  <c:v>54.512</c:v>
                </c:pt>
                <c:pt idx="52">
                  <c:v>37.853999999999999</c:v>
                </c:pt>
                <c:pt idx="53">
                  <c:v>37.06</c:v>
                </c:pt>
                <c:pt idx="54">
                  <c:v>33.841999999999999</c:v>
                </c:pt>
                <c:pt idx="55">
                  <c:v>28.515000000000001</c:v>
                </c:pt>
                <c:pt idx="56">
                  <c:v>25.09</c:v>
                </c:pt>
                <c:pt idx="57">
                  <c:v>20.498000000000001</c:v>
                </c:pt>
                <c:pt idx="58">
                  <c:v>23.984999999999999</c:v>
                </c:pt>
                <c:pt idx="59">
                  <c:v>55.747</c:v>
                </c:pt>
                <c:pt idx="60">
                  <c:v>109.122</c:v>
                </c:pt>
                <c:pt idx="61">
                  <c:v>250.75299999999999</c:v>
                </c:pt>
                <c:pt idx="62">
                  <c:v>77.222999999999999</c:v>
                </c:pt>
                <c:pt idx="63">
                  <c:v>44.944000000000003</c:v>
                </c:pt>
                <c:pt idx="64">
                  <c:v>29.245000000000001</c:v>
                </c:pt>
              </c:numCache>
            </c:numRef>
          </c:yVal>
          <c:smooth val="1"/>
          <c:extLst>
            <c:ext xmlns:c16="http://schemas.microsoft.com/office/drawing/2014/chart" uri="{C3380CC4-5D6E-409C-BE32-E72D297353CC}">
              <c16:uniqueId val="{0000001B-31EE-4D43-8F83-75DA90E06AAE}"/>
            </c:ext>
          </c:extLst>
        </c:ser>
        <c:ser>
          <c:idx val="28"/>
          <c:order val="25"/>
          <c:tx>
            <c:strRef>
              <c:f>RunInformation!$G$31</c:f>
              <c:strCache>
                <c:ptCount val="1"/>
                <c:pt idx="0">
                  <c:v>2006</c:v>
                </c:pt>
              </c:strCache>
            </c:strRef>
          </c:tx>
          <c:spPr>
            <a:ln w="19050">
              <a:solidFill>
                <a:srgbClr val="F36785"/>
              </a:solidFill>
              <a:prstDash val="solid"/>
            </a:ln>
          </c:spPr>
          <c:marker>
            <c:symbol val="diamond"/>
            <c:size val="5"/>
            <c:spPr>
              <a:solidFill>
                <a:srgbClr val="F36785"/>
              </a:solidFill>
              <a:ln w="19050">
                <a:solidFill>
                  <a:srgbClr val="F36785"/>
                </a:solidFill>
                <a:prstDash val="solid"/>
              </a:ln>
            </c:spPr>
          </c:marker>
          <c:xVal>
            <c:numRef>
              <c:f>Comparison!$U$4:$U$68</c:f>
              <c:numCache>
                <c:formatCode>[$-409]mmmm\-yy;@</c:formatCode>
                <c:ptCount val="65"/>
                <c:pt idx="0">
                  <c:v>43952</c:v>
                </c:pt>
                <c:pt idx="1">
                  <c:v>43983</c:v>
                </c:pt>
                <c:pt idx="2">
                  <c:v>44013</c:v>
                </c:pt>
                <c:pt idx="3">
                  <c:v>44044</c:v>
                </c:pt>
                <c:pt idx="4">
                  <c:v>44075</c:v>
                </c:pt>
                <c:pt idx="5">
                  <c:v>44105</c:v>
                </c:pt>
                <c:pt idx="6">
                  <c:v>44136</c:v>
                </c:pt>
                <c:pt idx="7">
                  <c:v>44166</c:v>
                </c:pt>
                <c:pt idx="8">
                  <c:v>44197</c:v>
                </c:pt>
                <c:pt idx="9">
                  <c:v>44228</c:v>
                </c:pt>
                <c:pt idx="10">
                  <c:v>44256</c:v>
                </c:pt>
                <c:pt idx="11">
                  <c:v>44287</c:v>
                </c:pt>
                <c:pt idx="12">
                  <c:v>44317</c:v>
                </c:pt>
                <c:pt idx="13">
                  <c:v>44348</c:v>
                </c:pt>
                <c:pt idx="14">
                  <c:v>44378</c:v>
                </c:pt>
                <c:pt idx="15">
                  <c:v>44409</c:v>
                </c:pt>
                <c:pt idx="16">
                  <c:v>44440</c:v>
                </c:pt>
                <c:pt idx="17">
                  <c:v>44470</c:v>
                </c:pt>
                <c:pt idx="18">
                  <c:v>44501</c:v>
                </c:pt>
                <c:pt idx="19">
                  <c:v>44531</c:v>
                </c:pt>
                <c:pt idx="20">
                  <c:v>44562</c:v>
                </c:pt>
                <c:pt idx="21">
                  <c:v>44593</c:v>
                </c:pt>
                <c:pt idx="22">
                  <c:v>44621</c:v>
                </c:pt>
                <c:pt idx="23">
                  <c:v>44652</c:v>
                </c:pt>
                <c:pt idx="24">
                  <c:v>44682</c:v>
                </c:pt>
                <c:pt idx="25">
                  <c:v>44713</c:v>
                </c:pt>
                <c:pt idx="26">
                  <c:v>44743</c:v>
                </c:pt>
                <c:pt idx="27">
                  <c:v>44774</c:v>
                </c:pt>
                <c:pt idx="28">
                  <c:v>44805</c:v>
                </c:pt>
                <c:pt idx="29">
                  <c:v>44835</c:v>
                </c:pt>
                <c:pt idx="30">
                  <c:v>44866</c:v>
                </c:pt>
                <c:pt idx="31">
                  <c:v>44896</c:v>
                </c:pt>
                <c:pt idx="32">
                  <c:v>44927</c:v>
                </c:pt>
                <c:pt idx="33">
                  <c:v>44958</c:v>
                </c:pt>
                <c:pt idx="34">
                  <c:v>44986</c:v>
                </c:pt>
                <c:pt idx="35">
                  <c:v>45017</c:v>
                </c:pt>
                <c:pt idx="36">
                  <c:v>45047</c:v>
                </c:pt>
                <c:pt idx="37">
                  <c:v>45078</c:v>
                </c:pt>
                <c:pt idx="38">
                  <c:v>45108</c:v>
                </c:pt>
                <c:pt idx="39">
                  <c:v>45139</c:v>
                </c:pt>
                <c:pt idx="40">
                  <c:v>45170</c:v>
                </c:pt>
                <c:pt idx="41">
                  <c:v>45200</c:v>
                </c:pt>
                <c:pt idx="42">
                  <c:v>45231</c:v>
                </c:pt>
                <c:pt idx="43">
                  <c:v>45261</c:v>
                </c:pt>
                <c:pt idx="44">
                  <c:v>45292</c:v>
                </c:pt>
                <c:pt idx="45">
                  <c:v>45323</c:v>
                </c:pt>
                <c:pt idx="46">
                  <c:v>45352</c:v>
                </c:pt>
                <c:pt idx="47">
                  <c:v>45383</c:v>
                </c:pt>
                <c:pt idx="48">
                  <c:v>45413</c:v>
                </c:pt>
                <c:pt idx="49">
                  <c:v>45444</c:v>
                </c:pt>
                <c:pt idx="50">
                  <c:v>45474</c:v>
                </c:pt>
                <c:pt idx="51">
                  <c:v>45505</c:v>
                </c:pt>
                <c:pt idx="52">
                  <c:v>45536</c:v>
                </c:pt>
                <c:pt idx="53">
                  <c:v>45566</c:v>
                </c:pt>
                <c:pt idx="54">
                  <c:v>45597</c:v>
                </c:pt>
                <c:pt idx="55">
                  <c:v>45627</c:v>
                </c:pt>
                <c:pt idx="56">
                  <c:v>45658</c:v>
                </c:pt>
                <c:pt idx="57">
                  <c:v>45689</c:v>
                </c:pt>
                <c:pt idx="58">
                  <c:v>45717</c:v>
                </c:pt>
                <c:pt idx="59">
                  <c:v>45748</c:v>
                </c:pt>
                <c:pt idx="60" formatCode="[$-409]mmmm\ d\,\ yyyy;@">
                  <c:v>45778</c:v>
                </c:pt>
                <c:pt idx="61" formatCode="[$-409]mmmm\ d\,\ yyyy;@">
                  <c:v>45809</c:v>
                </c:pt>
                <c:pt idx="62" formatCode="[$-409]mmmm\ d\,\ yyyy;@">
                  <c:v>45839</c:v>
                </c:pt>
                <c:pt idx="63" formatCode="[$-409]mmmm\ d\,\ yyyy;@">
                  <c:v>45870</c:v>
                </c:pt>
                <c:pt idx="64" formatCode="[$-409]mmmm\ d\,\ yyyy;@">
                  <c:v>45901</c:v>
                </c:pt>
              </c:numCache>
            </c:numRef>
          </c:xVal>
          <c:yVal>
            <c:numRef>
              <c:f>Comparison!$AX$4:$AX$68</c:f>
              <c:numCache>
                <c:formatCode>0.00</c:formatCode>
                <c:ptCount val="65"/>
                <c:pt idx="0">
                  <c:v>169.096</c:v>
                </c:pt>
                <c:pt idx="1">
                  <c:v>155.90199999999999</c:v>
                </c:pt>
                <c:pt idx="2">
                  <c:v>59.94</c:v>
                </c:pt>
                <c:pt idx="3">
                  <c:v>46.44</c:v>
                </c:pt>
                <c:pt idx="4">
                  <c:v>34.165999999999997</c:v>
                </c:pt>
                <c:pt idx="5">
                  <c:v>56.097000000000001</c:v>
                </c:pt>
                <c:pt idx="6">
                  <c:v>37.609000000000002</c:v>
                </c:pt>
                <c:pt idx="7">
                  <c:v>27.085000000000001</c:v>
                </c:pt>
                <c:pt idx="8">
                  <c:v>24.402000000000001</c:v>
                </c:pt>
                <c:pt idx="9">
                  <c:v>22.495000000000001</c:v>
                </c:pt>
                <c:pt idx="10">
                  <c:v>54.674999999999997</c:v>
                </c:pt>
                <c:pt idx="11">
                  <c:v>75.668999999999997</c:v>
                </c:pt>
                <c:pt idx="12">
                  <c:v>212.19300000000001</c:v>
                </c:pt>
                <c:pt idx="13">
                  <c:v>172.58500000000001</c:v>
                </c:pt>
                <c:pt idx="14">
                  <c:v>63.829000000000001</c:v>
                </c:pt>
                <c:pt idx="15">
                  <c:v>44.058999999999997</c:v>
                </c:pt>
                <c:pt idx="16">
                  <c:v>40.761000000000003</c:v>
                </c:pt>
                <c:pt idx="17">
                  <c:v>37.64</c:v>
                </c:pt>
                <c:pt idx="18">
                  <c:v>28.550999999999998</c:v>
                </c:pt>
                <c:pt idx="19">
                  <c:v>22.619</c:v>
                </c:pt>
                <c:pt idx="20">
                  <c:v>19.600999999999999</c:v>
                </c:pt>
                <c:pt idx="21">
                  <c:v>16.001999999999999</c:v>
                </c:pt>
                <c:pt idx="22">
                  <c:v>16.323</c:v>
                </c:pt>
                <c:pt idx="23">
                  <c:v>49.710999999999999</c:v>
                </c:pt>
                <c:pt idx="24">
                  <c:v>235.893</c:v>
                </c:pt>
                <c:pt idx="25">
                  <c:v>480.57100000000003</c:v>
                </c:pt>
                <c:pt idx="26">
                  <c:v>220.34700000000001</c:v>
                </c:pt>
                <c:pt idx="27">
                  <c:v>76.138999999999996</c:v>
                </c:pt>
                <c:pt idx="28">
                  <c:v>44.957999999999998</c:v>
                </c:pt>
                <c:pt idx="29">
                  <c:v>38.966999999999999</c:v>
                </c:pt>
                <c:pt idx="30">
                  <c:v>33.646999999999998</c:v>
                </c:pt>
                <c:pt idx="31">
                  <c:v>30.853000000000002</c:v>
                </c:pt>
                <c:pt idx="32">
                  <c:v>27.79</c:v>
                </c:pt>
                <c:pt idx="33">
                  <c:v>23.260999999999999</c:v>
                </c:pt>
                <c:pt idx="34">
                  <c:v>42.561999999999998</c:v>
                </c:pt>
                <c:pt idx="35">
                  <c:v>66.082999999999998</c:v>
                </c:pt>
                <c:pt idx="36">
                  <c:v>266.03199999999998</c:v>
                </c:pt>
                <c:pt idx="37">
                  <c:v>276.10599999999999</c:v>
                </c:pt>
                <c:pt idx="38">
                  <c:v>151.83799999999999</c:v>
                </c:pt>
                <c:pt idx="39">
                  <c:v>55.332999999999998</c:v>
                </c:pt>
                <c:pt idx="40">
                  <c:v>37.935000000000002</c:v>
                </c:pt>
                <c:pt idx="41">
                  <c:v>37.122999999999998</c:v>
                </c:pt>
                <c:pt idx="42">
                  <c:v>34.027999999999999</c:v>
                </c:pt>
                <c:pt idx="43">
                  <c:v>28.638999999999999</c:v>
                </c:pt>
                <c:pt idx="44">
                  <c:v>25.152000000000001</c:v>
                </c:pt>
                <c:pt idx="45">
                  <c:v>21.251000000000001</c:v>
                </c:pt>
                <c:pt idx="46">
                  <c:v>23.951000000000001</c:v>
                </c:pt>
                <c:pt idx="47">
                  <c:v>55.747</c:v>
                </c:pt>
                <c:pt idx="48">
                  <c:v>109.122</c:v>
                </c:pt>
                <c:pt idx="49">
                  <c:v>250.75299999999999</c:v>
                </c:pt>
                <c:pt idx="50">
                  <c:v>77.222999999999999</c:v>
                </c:pt>
                <c:pt idx="51">
                  <c:v>44.944000000000003</c:v>
                </c:pt>
                <c:pt idx="52">
                  <c:v>29.245000000000001</c:v>
                </c:pt>
                <c:pt idx="53">
                  <c:v>29.167000000000002</c:v>
                </c:pt>
                <c:pt idx="54">
                  <c:v>28.62</c:v>
                </c:pt>
                <c:pt idx="55">
                  <c:v>24.283000000000001</c:v>
                </c:pt>
                <c:pt idx="56">
                  <c:v>21.603999999999999</c:v>
                </c:pt>
                <c:pt idx="57">
                  <c:v>17.776</c:v>
                </c:pt>
                <c:pt idx="58">
                  <c:v>31.082999999999998</c:v>
                </c:pt>
                <c:pt idx="59">
                  <c:v>68.045000000000002</c:v>
                </c:pt>
                <c:pt idx="60">
                  <c:v>142.62799999999999</c:v>
                </c:pt>
                <c:pt idx="61">
                  <c:v>427.17700000000002</c:v>
                </c:pt>
                <c:pt idx="62">
                  <c:v>217.94200000000001</c:v>
                </c:pt>
                <c:pt idx="63">
                  <c:v>65.935000000000002</c:v>
                </c:pt>
                <c:pt idx="64">
                  <c:v>39.104999999999997</c:v>
                </c:pt>
              </c:numCache>
            </c:numRef>
          </c:yVal>
          <c:smooth val="1"/>
          <c:extLst>
            <c:ext xmlns:c16="http://schemas.microsoft.com/office/drawing/2014/chart" uri="{C3380CC4-5D6E-409C-BE32-E72D297353CC}">
              <c16:uniqueId val="{0000001C-31EE-4D43-8F83-75DA90E06AAE}"/>
            </c:ext>
          </c:extLst>
        </c:ser>
        <c:ser>
          <c:idx val="29"/>
          <c:order val="26"/>
          <c:tx>
            <c:strRef>
              <c:f>RunInformation!$G$32</c:f>
              <c:strCache>
                <c:ptCount val="1"/>
                <c:pt idx="0">
                  <c:v>2007</c:v>
                </c:pt>
              </c:strCache>
            </c:strRef>
          </c:tx>
          <c:spPr>
            <a:ln w="19050">
              <a:solidFill>
                <a:srgbClr val="F18573"/>
              </a:solidFill>
              <a:prstDash val="solid"/>
            </a:ln>
          </c:spPr>
          <c:marker>
            <c:symbol val="triangle"/>
            <c:size val="5"/>
            <c:spPr>
              <a:solidFill>
                <a:srgbClr val="F18573"/>
              </a:solidFill>
              <a:ln w="19050">
                <a:solidFill>
                  <a:srgbClr val="F18573"/>
                </a:solidFill>
                <a:prstDash val="solid"/>
              </a:ln>
            </c:spPr>
          </c:marker>
          <c:xVal>
            <c:numRef>
              <c:f>Comparison!$U$4:$U$68</c:f>
              <c:numCache>
                <c:formatCode>[$-409]mmmm\-yy;@</c:formatCode>
                <c:ptCount val="65"/>
                <c:pt idx="0">
                  <c:v>43952</c:v>
                </c:pt>
                <c:pt idx="1">
                  <c:v>43983</c:v>
                </c:pt>
                <c:pt idx="2">
                  <c:v>44013</c:v>
                </c:pt>
                <c:pt idx="3">
                  <c:v>44044</c:v>
                </c:pt>
                <c:pt idx="4">
                  <c:v>44075</c:v>
                </c:pt>
                <c:pt idx="5">
                  <c:v>44105</c:v>
                </c:pt>
                <c:pt idx="6">
                  <c:v>44136</c:v>
                </c:pt>
                <c:pt idx="7">
                  <c:v>44166</c:v>
                </c:pt>
                <c:pt idx="8">
                  <c:v>44197</c:v>
                </c:pt>
                <c:pt idx="9">
                  <c:v>44228</c:v>
                </c:pt>
                <c:pt idx="10">
                  <c:v>44256</c:v>
                </c:pt>
                <c:pt idx="11">
                  <c:v>44287</c:v>
                </c:pt>
                <c:pt idx="12">
                  <c:v>44317</c:v>
                </c:pt>
                <c:pt idx="13">
                  <c:v>44348</c:v>
                </c:pt>
                <c:pt idx="14">
                  <c:v>44378</c:v>
                </c:pt>
                <c:pt idx="15">
                  <c:v>44409</c:v>
                </c:pt>
                <c:pt idx="16">
                  <c:v>44440</c:v>
                </c:pt>
                <c:pt idx="17">
                  <c:v>44470</c:v>
                </c:pt>
                <c:pt idx="18">
                  <c:v>44501</c:v>
                </c:pt>
                <c:pt idx="19">
                  <c:v>44531</c:v>
                </c:pt>
                <c:pt idx="20">
                  <c:v>44562</c:v>
                </c:pt>
                <c:pt idx="21">
                  <c:v>44593</c:v>
                </c:pt>
                <c:pt idx="22">
                  <c:v>44621</c:v>
                </c:pt>
                <c:pt idx="23">
                  <c:v>44652</c:v>
                </c:pt>
                <c:pt idx="24">
                  <c:v>44682</c:v>
                </c:pt>
                <c:pt idx="25">
                  <c:v>44713</c:v>
                </c:pt>
                <c:pt idx="26">
                  <c:v>44743</c:v>
                </c:pt>
                <c:pt idx="27">
                  <c:v>44774</c:v>
                </c:pt>
                <c:pt idx="28">
                  <c:v>44805</c:v>
                </c:pt>
                <c:pt idx="29">
                  <c:v>44835</c:v>
                </c:pt>
                <c:pt idx="30">
                  <c:v>44866</c:v>
                </c:pt>
                <c:pt idx="31">
                  <c:v>44896</c:v>
                </c:pt>
                <c:pt idx="32">
                  <c:v>44927</c:v>
                </c:pt>
                <c:pt idx="33">
                  <c:v>44958</c:v>
                </c:pt>
                <c:pt idx="34">
                  <c:v>44986</c:v>
                </c:pt>
                <c:pt idx="35">
                  <c:v>45017</c:v>
                </c:pt>
                <c:pt idx="36">
                  <c:v>45047</c:v>
                </c:pt>
                <c:pt idx="37">
                  <c:v>45078</c:v>
                </c:pt>
                <c:pt idx="38">
                  <c:v>45108</c:v>
                </c:pt>
                <c:pt idx="39">
                  <c:v>45139</c:v>
                </c:pt>
                <c:pt idx="40">
                  <c:v>45170</c:v>
                </c:pt>
                <c:pt idx="41">
                  <c:v>45200</c:v>
                </c:pt>
                <c:pt idx="42">
                  <c:v>45231</c:v>
                </c:pt>
                <c:pt idx="43">
                  <c:v>45261</c:v>
                </c:pt>
                <c:pt idx="44">
                  <c:v>45292</c:v>
                </c:pt>
                <c:pt idx="45">
                  <c:v>45323</c:v>
                </c:pt>
                <c:pt idx="46">
                  <c:v>45352</c:v>
                </c:pt>
                <c:pt idx="47">
                  <c:v>45383</c:v>
                </c:pt>
                <c:pt idx="48">
                  <c:v>45413</c:v>
                </c:pt>
                <c:pt idx="49">
                  <c:v>45444</c:v>
                </c:pt>
                <c:pt idx="50">
                  <c:v>45474</c:v>
                </c:pt>
                <c:pt idx="51">
                  <c:v>45505</c:v>
                </c:pt>
                <c:pt idx="52">
                  <c:v>45536</c:v>
                </c:pt>
                <c:pt idx="53">
                  <c:v>45566</c:v>
                </c:pt>
                <c:pt idx="54">
                  <c:v>45597</c:v>
                </c:pt>
                <c:pt idx="55">
                  <c:v>45627</c:v>
                </c:pt>
                <c:pt idx="56">
                  <c:v>45658</c:v>
                </c:pt>
                <c:pt idx="57">
                  <c:v>45689</c:v>
                </c:pt>
                <c:pt idx="58">
                  <c:v>45717</c:v>
                </c:pt>
                <c:pt idx="59">
                  <c:v>45748</c:v>
                </c:pt>
                <c:pt idx="60" formatCode="[$-409]mmmm\ d\,\ yyyy;@">
                  <c:v>45778</c:v>
                </c:pt>
                <c:pt idx="61" formatCode="[$-409]mmmm\ d\,\ yyyy;@">
                  <c:v>45809</c:v>
                </c:pt>
                <c:pt idx="62" formatCode="[$-409]mmmm\ d\,\ yyyy;@">
                  <c:v>45839</c:v>
                </c:pt>
                <c:pt idx="63" formatCode="[$-409]mmmm\ d\,\ yyyy;@">
                  <c:v>45870</c:v>
                </c:pt>
                <c:pt idx="64" formatCode="[$-409]mmmm\ d\,\ yyyy;@">
                  <c:v>45901</c:v>
                </c:pt>
              </c:numCache>
            </c:numRef>
          </c:xVal>
          <c:yVal>
            <c:numRef>
              <c:f>Comparison!$AY$4:$AY$68</c:f>
              <c:numCache>
                <c:formatCode>0.00</c:formatCode>
                <c:ptCount val="65"/>
                <c:pt idx="0">
                  <c:v>185.87100000000001</c:v>
                </c:pt>
                <c:pt idx="1">
                  <c:v>202.01900000000001</c:v>
                </c:pt>
                <c:pt idx="2">
                  <c:v>77.396000000000001</c:v>
                </c:pt>
                <c:pt idx="3">
                  <c:v>48.372999999999998</c:v>
                </c:pt>
                <c:pt idx="4">
                  <c:v>41.872999999999998</c:v>
                </c:pt>
                <c:pt idx="5">
                  <c:v>40.207999999999998</c:v>
                </c:pt>
                <c:pt idx="6">
                  <c:v>30.832000000000001</c:v>
                </c:pt>
                <c:pt idx="7">
                  <c:v>24.724</c:v>
                </c:pt>
                <c:pt idx="8">
                  <c:v>21.49</c:v>
                </c:pt>
                <c:pt idx="9">
                  <c:v>17.553999999999998</c:v>
                </c:pt>
                <c:pt idx="10">
                  <c:v>17.888999999999999</c:v>
                </c:pt>
                <c:pt idx="11">
                  <c:v>51.372</c:v>
                </c:pt>
                <c:pt idx="12">
                  <c:v>243.20500000000001</c:v>
                </c:pt>
                <c:pt idx="13">
                  <c:v>486.06200000000001</c:v>
                </c:pt>
                <c:pt idx="14">
                  <c:v>221.84899999999999</c:v>
                </c:pt>
                <c:pt idx="15">
                  <c:v>76.981999999999999</c:v>
                </c:pt>
                <c:pt idx="16">
                  <c:v>45.637</c:v>
                </c:pt>
                <c:pt idx="17">
                  <c:v>39.598999999999997</c:v>
                </c:pt>
                <c:pt idx="18">
                  <c:v>34.203000000000003</c:v>
                </c:pt>
                <c:pt idx="19">
                  <c:v>31.376000000000001</c:v>
                </c:pt>
                <c:pt idx="20">
                  <c:v>28.266999999999999</c:v>
                </c:pt>
                <c:pt idx="21">
                  <c:v>23.658999999999999</c:v>
                </c:pt>
                <c:pt idx="22">
                  <c:v>42.996000000000002</c:v>
                </c:pt>
                <c:pt idx="23">
                  <c:v>66.656999999999996</c:v>
                </c:pt>
                <c:pt idx="24">
                  <c:v>267.07900000000001</c:v>
                </c:pt>
                <c:pt idx="25">
                  <c:v>276.57600000000002</c:v>
                </c:pt>
                <c:pt idx="26">
                  <c:v>152.08500000000001</c:v>
                </c:pt>
                <c:pt idx="27">
                  <c:v>55.527999999999999</c:v>
                </c:pt>
                <c:pt idx="28">
                  <c:v>38.104999999999997</c:v>
                </c:pt>
                <c:pt idx="29">
                  <c:v>37.283999999999999</c:v>
                </c:pt>
                <c:pt idx="30">
                  <c:v>34.171999999999997</c:v>
                </c:pt>
                <c:pt idx="31">
                  <c:v>28.773</c:v>
                </c:pt>
                <c:pt idx="32">
                  <c:v>25.274000000000001</c:v>
                </c:pt>
                <c:pt idx="33">
                  <c:v>20.654</c:v>
                </c:pt>
                <c:pt idx="34">
                  <c:v>23.818999999999999</c:v>
                </c:pt>
                <c:pt idx="35">
                  <c:v>54.122</c:v>
                </c:pt>
                <c:pt idx="36">
                  <c:v>102.251</c:v>
                </c:pt>
                <c:pt idx="37">
                  <c:v>254.43600000000001</c:v>
                </c:pt>
                <c:pt idx="38">
                  <c:v>79.554000000000002</c:v>
                </c:pt>
                <c:pt idx="39">
                  <c:v>45.258000000000003</c:v>
                </c:pt>
                <c:pt idx="40">
                  <c:v>29.402000000000001</c:v>
                </c:pt>
                <c:pt idx="41">
                  <c:v>29.22</c:v>
                </c:pt>
                <c:pt idx="42">
                  <c:v>28.795999999999999</c:v>
                </c:pt>
                <c:pt idx="43">
                  <c:v>24.388999999999999</c:v>
                </c:pt>
                <c:pt idx="44">
                  <c:v>21.78</c:v>
                </c:pt>
                <c:pt idx="45">
                  <c:v>18.452000000000002</c:v>
                </c:pt>
                <c:pt idx="46">
                  <c:v>31.113</c:v>
                </c:pt>
                <c:pt idx="47">
                  <c:v>68.045000000000002</c:v>
                </c:pt>
                <c:pt idx="48">
                  <c:v>142.62799999999999</c:v>
                </c:pt>
                <c:pt idx="49">
                  <c:v>427.17700000000002</c:v>
                </c:pt>
                <c:pt idx="50">
                  <c:v>217.94200000000001</c:v>
                </c:pt>
                <c:pt idx="51">
                  <c:v>65.935000000000002</c:v>
                </c:pt>
                <c:pt idx="52">
                  <c:v>39.104999999999997</c:v>
                </c:pt>
                <c:pt idx="53">
                  <c:v>37.250999999999998</c:v>
                </c:pt>
                <c:pt idx="54">
                  <c:v>30.872</c:v>
                </c:pt>
                <c:pt idx="55">
                  <c:v>27.806999999999999</c:v>
                </c:pt>
                <c:pt idx="56">
                  <c:v>25.14</c:v>
                </c:pt>
                <c:pt idx="57">
                  <c:v>20.747</c:v>
                </c:pt>
                <c:pt idx="58">
                  <c:v>37.707999999999998</c:v>
                </c:pt>
                <c:pt idx="59">
                  <c:v>80.738</c:v>
                </c:pt>
                <c:pt idx="60">
                  <c:v>120.247</c:v>
                </c:pt>
                <c:pt idx="61">
                  <c:v>47.936</c:v>
                </c:pt>
                <c:pt idx="62">
                  <c:v>24.73</c:v>
                </c:pt>
                <c:pt idx="63">
                  <c:v>23.658000000000001</c:v>
                </c:pt>
                <c:pt idx="64">
                  <c:v>21.398</c:v>
                </c:pt>
              </c:numCache>
            </c:numRef>
          </c:yVal>
          <c:smooth val="1"/>
          <c:extLst>
            <c:ext xmlns:c16="http://schemas.microsoft.com/office/drawing/2014/chart" uri="{C3380CC4-5D6E-409C-BE32-E72D297353CC}">
              <c16:uniqueId val="{0000001D-31EE-4D43-8F83-75DA90E06AAE}"/>
            </c:ext>
          </c:extLst>
        </c:ser>
        <c:ser>
          <c:idx val="30"/>
          <c:order val="27"/>
          <c:tx>
            <c:strRef>
              <c:f>RunInformation!$G$33</c:f>
              <c:strCache>
                <c:ptCount val="1"/>
                <c:pt idx="0">
                  <c:v>2008</c:v>
                </c:pt>
              </c:strCache>
            </c:strRef>
          </c:tx>
          <c:spPr>
            <a:ln w="19050">
              <a:solidFill>
                <a:srgbClr val="FBB67D"/>
              </a:solidFill>
              <a:prstDash val="solid"/>
            </a:ln>
          </c:spPr>
          <c:marker>
            <c:symbol val="circle"/>
            <c:size val="5"/>
            <c:spPr>
              <a:solidFill>
                <a:srgbClr val="FBB67D"/>
              </a:solidFill>
              <a:ln w="19050">
                <a:solidFill>
                  <a:srgbClr val="FBB67D"/>
                </a:solidFill>
                <a:prstDash val="solid"/>
              </a:ln>
            </c:spPr>
          </c:marker>
          <c:xVal>
            <c:numRef>
              <c:f>Comparison!$U$4:$U$68</c:f>
              <c:numCache>
                <c:formatCode>[$-409]mmmm\-yy;@</c:formatCode>
                <c:ptCount val="65"/>
                <c:pt idx="0">
                  <c:v>43952</c:v>
                </c:pt>
                <c:pt idx="1">
                  <c:v>43983</c:v>
                </c:pt>
                <c:pt idx="2">
                  <c:v>44013</c:v>
                </c:pt>
                <c:pt idx="3">
                  <c:v>44044</c:v>
                </c:pt>
                <c:pt idx="4">
                  <c:v>44075</c:v>
                </c:pt>
                <c:pt idx="5">
                  <c:v>44105</c:v>
                </c:pt>
                <c:pt idx="6">
                  <c:v>44136</c:v>
                </c:pt>
                <c:pt idx="7">
                  <c:v>44166</c:v>
                </c:pt>
                <c:pt idx="8">
                  <c:v>44197</c:v>
                </c:pt>
                <c:pt idx="9">
                  <c:v>44228</c:v>
                </c:pt>
                <c:pt idx="10">
                  <c:v>44256</c:v>
                </c:pt>
                <c:pt idx="11">
                  <c:v>44287</c:v>
                </c:pt>
                <c:pt idx="12">
                  <c:v>44317</c:v>
                </c:pt>
                <c:pt idx="13">
                  <c:v>44348</c:v>
                </c:pt>
                <c:pt idx="14">
                  <c:v>44378</c:v>
                </c:pt>
                <c:pt idx="15">
                  <c:v>44409</c:v>
                </c:pt>
                <c:pt idx="16">
                  <c:v>44440</c:v>
                </c:pt>
                <c:pt idx="17">
                  <c:v>44470</c:v>
                </c:pt>
                <c:pt idx="18">
                  <c:v>44501</c:v>
                </c:pt>
                <c:pt idx="19">
                  <c:v>44531</c:v>
                </c:pt>
                <c:pt idx="20">
                  <c:v>44562</c:v>
                </c:pt>
                <c:pt idx="21">
                  <c:v>44593</c:v>
                </c:pt>
                <c:pt idx="22">
                  <c:v>44621</c:v>
                </c:pt>
                <c:pt idx="23">
                  <c:v>44652</c:v>
                </c:pt>
                <c:pt idx="24">
                  <c:v>44682</c:v>
                </c:pt>
                <c:pt idx="25">
                  <c:v>44713</c:v>
                </c:pt>
                <c:pt idx="26">
                  <c:v>44743</c:v>
                </c:pt>
                <c:pt idx="27">
                  <c:v>44774</c:v>
                </c:pt>
                <c:pt idx="28">
                  <c:v>44805</c:v>
                </c:pt>
                <c:pt idx="29">
                  <c:v>44835</c:v>
                </c:pt>
                <c:pt idx="30">
                  <c:v>44866</c:v>
                </c:pt>
                <c:pt idx="31">
                  <c:v>44896</c:v>
                </c:pt>
                <c:pt idx="32">
                  <c:v>44927</c:v>
                </c:pt>
                <c:pt idx="33">
                  <c:v>44958</c:v>
                </c:pt>
                <c:pt idx="34">
                  <c:v>44986</c:v>
                </c:pt>
                <c:pt idx="35">
                  <c:v>45017</c:v>
                </c:pt>
                <c:pt idx="36">
                  <c:v>45047</c:v>
                </c:pt>
                <c:pt idx="37">
                  <c:v>45078</c:v>
                </c:pt>
                <c:pt idx="38">
                  <c:v>45108</c:v>
                </c:pt>
                <c:pt idx="39">
                  <c:v>45139</c:v>
                </c:pt>
                <c:pt idx="40">
                  <c:v>45170</c:v>
                </c:pt>
                <c:pt idx="41">
                  <c:v>45200</c:v>
                </c:pt>
                <c:pt idx="42">
                  <c:v>45231</c:v>
                </c:pt>
                <c:pt idx="43">
                  <c:v>45261</c:v>
                </c:pt>
                <c:pt idx="44">
                  <c:v>45292</c:v>
                </c:pt>
                <c:pt idx="45">
                  <c:v>45323</c:v>
                </c:pt>
                <c:pt idx="46">
                  <c:v>45352</c:v>
                </c:pt>
                <c:pt idx="47">
                  <c:v>45383</c:v>
                </c:pt>
                <c:pt idx="48">
                  <c:v>45413</c:v>
                </c:pt>
                <c:pt idx="49">
                  <c:v>45444</c:v>
                </c:pt>
                <c:pt idx="50">
                  <c:v>45474</c:v>
                </c:pt>
                <c:pt idx="51">
                  <c:v>45505</c:v>
                </c:pt>
                <c:pt idx="52">
                  <c:v>45536</c:v>
                </c:pt>
                <c:pt idx="53">
                  <c:v>45566</c:v>
                </c:pt>
                <c:pt idx="54">
                  <c:v>45597</c:v>
                </c:pt>
                <c:pt idx="55">
                  <c:v>45627</c:v>
                </c:pt>
                <c:pt idx="56">
                  <c:v>45658</c:v>
                </c:pt>
                <c:pt idx="57">
                  <c:v>45689</c:v>
                </c:pt>
                <c:pt idx="58">
                  <c:v>45717</c:v>
                </c:pt>
                <c:pt idx="59">
                  <c:v>45748</c:v>
                </c:pt>
                <c:pt idx="60" formatCode="[$-409]mmmm\ d\,\ yyyy;@">
                  <c:v>45778</c:v>
                </c:pt>
                <c:pt idx="61" formatCode="[$-409]mmmm\ d\,\ yyyy;@">
                  <c:v>45809</c:v>
                </c:pt>
                <c:pt idx="62" formatCode="[$-409]mmmm\ d\,\ yyyy;@">
                  <c:v>45839</c:v>
                </c:pt>
                <c:pt idx="63" formatCode="[$-409]mmmm\ d\,\ yyyy;@">
                  <c:v>45870</c:v>
                </c:pt>
                <c:pt idx="64" formatCode="[$-409]mmmm\ d\,\ yyyy;@">
                  <c:v>45901</c:v>
                </c:pt>
              </c:numCache>
            </c:numRef>
          </c:xVal>
          <c:yVal>
            <c:numRef>
              <c:f>Comparison!$AZ$4:$AZ$68</c:f>
              <c:numCache>
                <c:formatCode>0.00</c:formatCode>
                <c:ptCount val="65"/>
                <c:pt idx="0">
                  <c:v>154.14400000000001</c:v>
                </c:pt>
                <c:pt idx="1">
                  <c:v>230.29499999999999</c:v>
                </c:pt>
                <c:pt idx="2">
                  <c:v>100.509</c:v>
                </c:pt>
                <c:pt idx="3">
                  <c:v>43.655000000000001</c:v>
                </c:pt>
                <c:pt idx="4">
                  <c:v>29.187000000000001</c:v>
                </c:pt>
                <c:pt idx="5">
                  <c:v>27.824999999999999</c:v>
                </c:pt>
                <c:pt idx="6">
                  <c:v>24.466000000000001</c:v>
                </c:pt>
                <c:pt idx="7">
                  <c:v>22.181999999999999</c:v>
                </c:pt>
                <c:pt idx="8">
                  <c:v>19.959</c:v>
                </c:pt>
                <c:pt idx="9">
                  <c:v>17.12</c:v>
                </c:pt>
                <c:pt idx="10">
                  <c:v>35.448999999999998</c:v>
                </c:pt>
                <c:pt idx="11">
                  <c:v>58.87</c:v>
                </c:pt>
                <c:pt idx="12">
                  <c:v>252.22800000000001</c:v>
                </c:pt>
                <c:pt idx="13">
                  <c:v>265.14499999999998</c:v>
                </c:pt>
                <c:pt idx="14">
                  <c:v>140.964</c:v>
                </c:pt>
                <c:pt idx="15">
                  <c:v>51.533000000000001</c:v>
                </c:pt>
                <c:pt idx="16">
                  <c:v>35.537999999999997</c:v>
                </c:pt>
                <c:pt idx="17">
                  <c:v>34.881</c:v>
                </c:pt>
                <c:pt idx="18">
                  <c:v>31.908000000000001</c:v>
                </c:pt>
                <c:pt idx="19">
                  <c:v>26.713999999999999</c:v>
                </c:pt>
                <c:pt idx="20">
                  <c:v>23.457000000000001</c:v>
                </c:pt>
                <c:pt idx="21">
                  <c:v>19.239999999999998</c:v>
                </c:pt>
                <c:pt idx="22">
                  <c:v>22.613</c:v>
                </c:pt>
                <c:pt idx="23">
                  <c:v>54.079000000000001</c:v>
                </c:pt>
                <c:pt idx="24">
                  <c:v>107.11199999999999</c:v>
                </c:pt>
                <c:pt idx="25">
                  <c:v>248.42</c:v>
                </c:pt>
                <c:pt idx="26">
                  <c:v>75.822999999999993</c:v>
                </c:pt>
                <c:pt idx="27">
                  <c:v>43.896000000000001</c:v>
                </c:pt>
                <c:pt idx="28">
                  <c:v>28.478000000000002</c:v>
                </c:pt>
                <c:pt idx="29">
                  <c:v>28.530999999999999</c:v>
                </c:pt>
                <c:pt idx="30">
                  <c:v>28.068000000000001</c:v>
                </c:pt>
                <c:pt idx="31">
                  <c:v>23.709</c:v>
                </c:pt>
                <c:pt idx="32">
                  <c:v>21.074000000000002</c:v>
                </c:pt>
                <c:pt idx="33">
                  <c:v>17.334</c:v>
                </c:pt>
                <c:pt idx="34">
                  <c:v>30.513999999999999</c:v>
                </c:pt>
                <c:pt idx="35">
                  <c:v>67.356999999999999</c:v>
                </c:pt>
                <c:pt idx="36">
                  <c:v>141.54900000000001</c:v>
                </c:pt>
                <c:pt idx="37">
                  <c:v>425.49400000000003</c:v>
                </c:pt>
                <c:pt idx="38">
                  <c:v>217.03899999999999</c:v>
                </c:pt>
                <c:pt idx="39">
                  <c:v>65.444000000000003</c:v>
                </c:pt>
                <c:pt idx="40">
                  <c:v>38.798000000000002</c:v>
                </c:pt>
                <c:pt idx="41">
                  <c:v>37.012999999999998</c:v>
                </c:pt>
                <c:pt idx="42">
                  <c:v>30.677</c:v>
                </c:pt>
                <c:pt idx="43">
                  <c:v>27.6</c:v>
                </c:pt>
                <c:pt idx="44">
                  <c:v>24.952999999999999</c:v>
                </c:pt>
                <c:pt idx="45">
                  <c:v>21.367000000000001</c:v>
                </c:pt>
                <c:pt idx="46">
                  <c:v>38.895000000000003</c:v>
                </c:pt>
                <c:pt idx="47">
                  <c:v>80.738</c:v>
                </c:pt>
                <c:pt idx="48">
                  <c:v>120.247</c:v>
                </c:pt>
                <c:pt idx="49">
                  <c:v>47.936</c:v>
                </c:pt>
                <c:pt idx="50">
                  <c:v>24.73</c:v>
                </c:pt>
                <c:pt idx="51">
                  <c:v>23.658000000000001</c:v>
                </c:pt>
                <c:pt idx="52">
                  <c:v>21.398</c:v>
                </c:pt>
                <c:pt idx="53">
                  <c:v>19.768000000000001</c:v>
                </c:pt>
                <c:pt idx="54">
                  <c:v>16.672000000000001</c:v>
                </c:pt>
                <c:pt idx="55">
                  <c:v>15.545</c:v>
                </c:pt>
                <c:pt idx="56">
                  <c:v>14.000999999999999</c:v>
                </c:pt>
                <c:pt idx="57">
                  <c:v>11.637</c:v>
                </c:pt>
                <c:pt idx="58">
                  <c:v>18.489000000000001</c:v>
                </c:pt>
                <c:pt idx="59">
                  <c:v>40.301000000000002</c:v>
                </c:pt>
                <c:pt idx="60">
                  <c:v>104.14100000000001</c:v>
                </c:pt>
                <c:pt idx="61">
                  <c:v>145.404</c:v>
                </c:pt>
                <c:pt idx="62">
                  <c:v>51.959000000000003</c:v>
                </c:pt>
                <c:pt idx="63">
                  <c:v>36.122</c:v>
                </c:pt>
                <c:pt idx="64">
                  <c:v>53.125999999999998</c:v>
                </c:pt>
              </c:numCache>
            </c:numRef>
          </c:yVal>
          <c:smooth val="1"/>
          <c:extLst>
            <c:ext xmlns:c16="http://schemas.microsoft.com/office/drawing/2014/chart" uri="{C3380CC4-5D6E-409C-BE32-E72D297353CC}">
              <c16:uniqueId val="{0000001E-31EE-4D43-8F83-75DA90E06AAE}"/>
            </c:ext>
          </c:extLst>
        </c:ser>
        <c:ser>
          <c:idx val="31"/>
          <c:order val="28"/>
          <c:tx>
            <c:strRef>
              <c:f>RunInformation!$G$34</c:f>
              <c:strCache>
                <c:ptCount val="1"/>
                <c:pt idx="0">
                  <c:v>2009</c:v>
                </c:pt>
              </c:strCache>
            </c:strRef>
          </c:tx>
          <c:spPr>
            <a:ln w="19050">
              <a:solidFill>
                <a:srgbClr val="FFE1E1"/>
              </a:solidFill>
              <a:prstDash val="solid"/>
            </a:ln>
          </c:spPr>
          <c:marker>
            <c:symbol val="square"/>
            <c:size val="5"/>
            <c:spPr>
              <a:solidFill>
                <a:srgbClr val="FFE1E1"/>
              </a:solidFill>
              <a:ln w="19050">
                <a:solidFill>
                  <a:srgbClr val="FFE1E1"/>
                </a:solidFill>
                <a:prstDash val="solid"/>
              </a:ln>
            </c:spPr>
          </c:marker>
          <c:xVal>
            <c:numRef>
              <c:f>Comparison!$U$4:$U$68</c:f>
              <c:numCache>
                <c:formatCode>[$-409]mmmm\-yy;@</c:formatCode>
                <c:ptCount val="65"/>
                <c:pt idx="0">
                  <c:v>43952</c:v>
                </c:pt>
                <c:pt idx="1">
                  <c:v>43983</c:v>
                </c:pt>
                <c:pt idx="2">
                  <c:v>44013</c:v>
                </c:pt>
                <c:pt idx="3">
                  <c:v>44044</c:v>
                </c:pt>
                <c:pt idx="4">
                  <c:v>44075</c:v>
                </c:pt>
                <c:pt idx="5">
                  <c:v>44105</c:v>
                </c:pt>
                <c:pt idx="6">
                  <c:v>44136</c:v>
                </c:pt>
                <c:pt idx="7">
                  <c:v>44166</c:v>
                </c:pt>
                <c:pt idx="8">
                  <c:v>44197</c:v>
                </c:pt>
                <c:pt idx="9">
                  <c:v>44228</c:v>
                </c:pt>
                <c:pt idx="10">
                  <c:v>44256</c:v>
                </c:pt>
                <c:pt idx="11">
                  <c:v>44287</c:v>
                </c:pt>
                <c:pt idx="12">
                  <c:v>44317</c:v>
                </c:pt>
                <c:pt idx="13">
                  <c:v>44348</c:v>
                </c:pt>
                <c:pt idx="14">
                  <c:v>44378</c:v>
                </c:pt>
                <c:pt idx="15">
                  <c:v>44409</c:v>
                </c:pt>
                <c:pt idx="16">
                  <c:v>44440</c:v>
                </c:pt>
                <c:pt idx="17">
                  <c:v>44470</c:v>
                </c:pt>
                <c:pt idx="18">
                  <c:v>44501</c:v>
                </c:pt>
                <c:pt idx="19">
                  <c:v>44531</c:v>
                </c:pt>
                <c:pt idx="20">
                  <c:v>44562</c:v>
                </c:pt>
                <c:pt idx="21">
                  <c:v>44593</c:v>
                </c:pt>
                <c:pt idx="22">
                  <c:v>44621</c:v>
                </c:pt>
                <c:pt idx="23">
                  <c:v>44652</c:v>
                </c:pt>
                <c:pt idx="24">
                  <c:v>44682</c:v>
                </c:pt>
                <c:pt idx="25">
                  <c:v>44713</c:v>
                </c:pt>
                <c:pt idx="26">
                  <c:v>44743</c:v>
                </c:pt>
                <c:pt idx="27">
                  <c:v>44774</c:v>
                </c:pt>
                <c:pt idx="28">
                  <c:v>44805</c:v>
                </c:pt>
                <c:pt idx="29">
                  <c:v>44835</c:v>
                </c:pt>
                <c:pt idx="30">
                  <c:v>44866</c:v>
                </c:pt>
                <c:pt idx="31">
                  <c:v>44896</c:v>
                </c:pt>
                <c:pt idx="32">
                  <c:v>44927</c:v>
                </c:pt>
                <c:pt idx="33">
                  <c:v>44958</c:v>
                </c:pt>
                <c:pt idx="34">
                  <c:v>44986</c:v>
                </c:pt>
                <c:pt idx="35">
                  <c:v>45017</c:v>
                </c:pt>
                <c:pt idx="36">
                  <c:v>45047</c:v>
                </c:pt>
                <c:pt idx="37">
                  <c:v>45078</c:v>
                </c:pt>
                <c:pt idx="38">
                  <c:v>45108</c:v>
                </c:pt>
                <c:pt idx="39">
                  <c:v>45139</c:v>
                </c:pt>
                <c:pt idx="40">
                  <c:v>45170</c:v>
                </c:pt>
                <c:pt idx="41">
                  <c:v>45200</c:v>
                </c:pt>
                <c:pt idx="42">
                  <c:v>45231</c:v>
                </c:pt>
                <c:pt idx="43">
                  <c:v>45261</c:v>
                </c:pt>
                <c:pt idx="44">
                  <c:v>45292</c:v>
                </c:pt>
                <c:pt idx="45">
                  <c:v>45323</c:v>
                </c:pt>
                <c:pt idx="46">
                  <c:v>45352</c:v>
                </c:pt>
                <c:pt idx="47">
                  <c:v>45383</c:v>
                </c:pt>
                <c:pt idx="48">
                  <c:v>45413</c:v>
                </c:pt>
                <c:pt idx="49">
                  <c:v>45444</c:v>
                </c:pt>
                <c:pt idx="50">
                  <c:v>45474</c:v>
                </c:pt>
                <c:pt idx="51">
                  <c:v>45505</c:v>
                </c:pt>
                <c:pt idx="52">
                  <c:v>45536</c:v>
                </c:pt>
                <c:pt idx="53">
                  <c:v>45566</c:v>
                </c:pt>
                <c:pt idx="54">
                  <c:v>45597</c:v>
                </c:pt>
                <c:pt idx="55">
                  <c:v>45627</c:v>
                </c:pt>
                <c:pt idx="56">
                  <c:v>45658</c:v>
                </c:pt>
                <c:pt idx="57">
                  <c:v>45689</c:v>
                </c:pt>
                <c:pt idx="58">
                  <c:v>45717</c:v>
                </c:pt>
                <c:pt idx="59">
                  <c:v>45748</c:v>
                </c:pt>
                <c:pt idx="60" formatCode="[$-409]mmmm\ d\,\ yyyy;@">
                  <c:v>45778</c:v>
                </c:pt>
                <c:pt idx="61" formatCode="[$-409]mmmm\ d\,\ yyyy;@">
                  <c:v>45809</c:v>
                </c:pt>
                <c:pt idx="62" formatCode="[$-409]mmmm\ d\,\ yyyy;@">
                  <c:v>45839</c:v>
                </c:pt>
                <c:pt idx="63" formatCode="[$-409]mmmm\ d\,\ yyyy;@">
                  <c:v>45870</c:v>
                </c:pt>
                <c:pt idx="64" formatCode="[$-409]mmmm\ d\,\ yyyy;@">
                  <c:v>45901</c:v>
                </c:pt>
              </c:numCache>
            </c:numRef>
          </c:xVal>
          <c:yVal>
            <c:numRef>
              <c:f>Comparison!$BA$4:$BA$68</c:f>
              <c:numCache>
                <c:formatCode>0.00</c:formatCode>
                <c:ptCount val="65"/>
                <c:pt idx="0">
                  <c:v>207.154</c:v>
                </c:pt>
                <c:pt idx="1">
                  <c:v>229.756</c:v>
                </c:pt>
                <c:pt idx="2">
                  <c:v>110.19499999999999</c:v>
                </c:pt>
                <c:pt idx="3">
                  <c:v>45</c:v>
                </c:pt>
                <c:pt idx="4">
                  <c:v>31.84</c:v>
                </c:pt>
                <c:pt idx="5">
                  <c:v>33.206000000000003</c:v>
                </c:pt>
                <c:pt idx="6">
                  <c:v>30.73</c:v>
                </c:pt>
                <c:pt idx="7">
                  <c:v>25.646000000000001</c:v>
                </c:pt>
                <c:pt idx="8">
                  <c:v>22.538</c:v>
                </c:pt>
                <c:pt idx="9">
                  <c:v>18.398</c:v>
                </c:pt>
                <c:pt idx="10">
                  <c:v>21.800999999999998</c:v>
                </c:pt>
                <c:pt idx="11">
                  <c:v>53.188000000000002</c:v>
                </c:pt>
                <c:pt idx="12">
                  <c:v>105.425</c:v>
                </c:pt>
                <c:pt idx="13">
                  <c:v>246.68600000000001</c:v>
                </c:pt>
                <c:pt idx="14">
                  <c:v>75.411000000000001</c:v>
                </c:pt>
                <c:pt idx="15">
                  <c:v>43.686999999999998</c:v>
                </c:pt>
                <c:pt idx="16">
                  <c:v>28.308</c:v>
                </c:pt>
                <c:pt idx="17">
                  <c:v>28.364000000000001</c:v>
                </c:pt>
                <c:pt idx="18">
                  <c:v>27.981999999999999</c:v>
                </c:pt>
                <c:pt idx="19">
                  <c:v>23.571000000000002</c:v>
                </c:pt>
                <c:pt idx="20">
                  <c:v>20.960999999999999</c:v>
                </c:pt>
                <c:pt idx="21">
                  <c:v>17.248000000000001</c:v>
                </c:pt>
                <c:pt idx="22">
                  <c:v>30.425999999999998</c:v>
                </c:pt>
                <c:pt idx="23">
                  <c:v>67.182000000000002</c:v>
                </c:pt>
                <c:pt idx="24">
                  <c:v>141.44300000000001</c:v>
                </c:pt>
                <c:pt idx="25">
                  <c:v>425.14600000000002</c:v>
                </c:pt>
                <c:pt idx="26">
                  <c:v>216.96299999999999</c:v>
                </c:pt>
                <c:pt idx="27">
                  <c:v>65.430000000000007</c:v>
                </c:pt>
                <c:pt idx="28">
                  <c:v>38.793999999999997</c:v>
                </c:pt>
                <c:pt idx="29">
                  <c:v>37.012</c:v>
                </c:pt>
                <c:pt idx="30">
                  <c:v>30.689</c:v>
                </c:pt>
                <c:pt idx="31">
                  <c:v>27.599</c:v>
                </c:pt>
                <c:pt idx="32">
                  <c:v>24.952000000000002</c:v>
                </c:pt>
                <c:pt idx="33">
                  <c:v>20.614999999999998</c:v>
                </c:pt>
                <c:pt idx="34">
                  <c:v>37.509</c:v>
                </c:pt>
                <c:pt idx="35">
                  <c:v>80.048000000000002</c:v>
                </c:pt>
                <c:pt idx="36">
                  <c:v>119.617</c:v>
                </c:pt>
                <c:pt idx="37">
                  <c:v>49.018999999999998</c:v>
                </c:pt>
                <c:pt idx="38">
                  <c:v>24.702999999999999</c:v>
                </c:pt>
                <c:pt idx="39">
                  <c:v>23.54</c:v>
                </c:pt>
                <c:pt idx="40">
                  <c:v>21.32</c:v>
                </c:pt>
                <c:pt idx="41">
                  <c:v>19.873000000000001</c:v>
                </c:pt>
                <c:pt idx="42">
                  <c:v>16.706</c:v>
                </c:pt>
                <c:pt idx="43">
                  <c:v>15.558999999999999</c:v>
                </c:pt>
                <c:pt idx="44">
                  <c:v>14.005000000000001</c:v>
                </c:pt>
                <c:pt idx="45">
                  <c:v>12.052</c:v>
                </c:pt>
                <c:pt idx="46">
                  <c:v>18.449000000000002</c:v>
                </c:pt>
                <c:pt idx="47">
                  <c:v>40.301000000000002</c:v>
                </c:pt>
                <c:pt idx="48">
                  <c:v>104.14100000000001</c:v>
                </c:pt>
                <c:pt idx="49">
                  <c:v>145.404</c:v>
                </c:pt>
                <c:pt idx="50">
                  <c:v>51.959000000000003</c:v>
                </c:pt>
                <c:pt idx="51">
                  <c:v>36.122</c:v>
                </c:pt>
                <c:pt idx="52">
                  <c:v>53.125999999999998</c:v>
                </c:pt>
                <c:pt idx="53">
                  <c:v>47.652999999999999</c:v>
                </c:pt>
                <c:pt idx="54">
                  <c:v>27.632000000000001</c:v>
                </c:pt>
                <c:pt idx="55">
                  <c:v>21.861999999999998</c:v>
                </c:pt>
                <c:pt idx="56">
                  <c:v>19.234999999999999</c:v>
                </c:pt>
                <c:pt idx="57">
                  <c:v>18.204000000000001</c:v>
                </c:pt>
                <c:pt idx="58">
                  <c:v>20.079000000000001</c:v>
                </c:pt>
                <c:pt idx="59">
                  <c:v>49.851999999999997</c:v>
                </c:pt>
                <c:pt idx="60">
                  <c:v>223.80099999999999</c:v>
                </c:pt>
                <c:pt idx="61">
                  <c:v>333.29500000000002</c:v>
                </c:pt>
                <c:pt idx="62">
                  <c:v>106.614</c:v>
                </c:pt>
                <c:pt idx="63">
                  <c:v>52.116999999999997</c:v>
                </c:pt>
                <c:pt idx="64">
                  <c:v>46.075000000000003</c:v>
                </c:pt>
              </c:numCache>
            </c:numRef>
          </c:yVal>
          <c:smooth val="1"/>
          <c:extLst>
            <c:ext xmlns:c16="http://schemas.microsoft.com/office/drawing/2014/chart" uri="{C3380CC4-5D6E-409C-BE32-E72D297353CC}">
              <c16:uniqueId val="{0000001F-31EE-4D43-8F83-75DA90E06AAE}"/>
            </c:ext>
          </c:extLst>
        </c:ser>
        <c:ser>
          <c:idx val="32"/>
          <c:order val="29"/>
          <c:tx>
            <c:strRef>
              <c:f>RunInformation!$G$35</c:f>
              <c:strCache>
                <c:ptCount val="1"/>
                <c:pt idx="0">
                  <c:v>2010</c:v>
                </c:pt>
              </c:strCache>
            </c:strRef>
          </c:tx>
          <c:spPr>
            <a:ln w="19050">
              <a:solidFill>
                <a:srgbClr val="FEC58C"/>
              </a:solidFill>
              <a:prstDash val="solid"/>
            </a:ln>
          </c:spPr>
          <c:marker>
            <c:symbol val="diamond"/>
            <c:size val="5"/>
            <c:spPr>
              <a:solidFill>
                <a:srgbClr val="FEC58C"/>
              </a:solidFill>
              <a:ln w="19050">
                <a:solidFill>
                  <a:srgbClr val="FEC58C"/>
                </a:solidFill>
                <a:prstDash val="solid"/>
              </a:ln>
            </c:spPr>
          </c:marker>
          <c:xVal>
            <c:numRef>
              <c:f>Comparison!$U$4:$U$68</c:f>
              <c:numCache>
                <c:formatCode>[$-409]mmmm\-yy;@</c:formatCode>
                <c:ptCount val="65"/>
                <c:pt idx="0">
                  <c:v>43952</c:v>
                </c:pt>
                <c:pt idx="1">
                  <c:v>43983</c:v>
                </c:pt>
                <c:pt idx="2">
                  <c:v>44013</c:v>
                </c:pt>
                <c:pt idx="3">
                  <c:v>44044</c:v>
                </c:pt>
                <c:pt idx="4">
                  <c:v>44075</c:v>
                </c:pt>
                <c:pt idx="5">
                  <c:v>44105</c:v>
                </c:pt>
                <c:pt idx="6">
                  <c:v>44136</c:v>
                </c:pt>
                <c:pt idx="7">
                  <c:v>44166</c:v>
                </c:pt>
                <c:pt idx="8">
                  <c:v>44197</c:v>
                </c:pt>
                <c:pt idx="9">
                  <c:v>44228</c:v>
                </c:pt>
                <c:pt idx="10">
                  <c:v>44256</c:v>
                </c:pt>
                <c:pt idx="11">
                  <c:v>44287</c:v>
                </c:pt>
                <c:pt idx="12">
                  <c:v>44317</c:v>
                </c:pt>
                <c:pt idx="13">
                  <c:v>44348</c:v>
                </c:pt>
                <c:pt idx="14">
                  <c:v>44378</c:v>
                </c:pt>
                <c:pt idx="15">
                  <c:v>44409</c:v>
                </c:pt>
                <c:pt idx="16">
                  <c:v>44440</c:v>
                </c:pt>
                <c:pt idx="17">
                  <c:v>44470</c:v>
                </c:pt>
                <c:pt idx="18">
                  <c:v>44501</c:v>
                </c:pt>
                <c:pt idx="19">
                  <c:v>44531</c:v>
                </c:pt>
                <c:pt idx="20">
                  <c:v>44562</c:v>
                </c:pt>
                <c:pt idx="21">
                  <c:v>44593</c:v>
                </c:pt>
                <c:pt idx="22">
                  <c:v>44621</c:v>
                </c:pt>
                <c:pt idx="23">
                  <c:v>44652</c:v>
                </c:pt>
                <c:pt idx="24">
                  <c:v>44682</c:v>
                </c:pt>
                <c:pt idx="25">
                  <c:v>44713</c:v>
                </c:pt>
                <c:pt idx="26">
                  <c:v>44743</c:v>
                </c:pt>
                <c:pt idx="27">
                  <c:v>44774</c:v>
                </c:pt>
                <c:pt idx="28">
                  <c:v>44805</c:v>
                </c:pt>
                <c:pt idx="29">
                  <c:v>44835</c:v>
                </c:pt>
                <c:pt idx="30">
                  <c:v>44866</c:v>
                </c:pt>
                <c:pt idx="31">
                  <c:v>44896</c:v>
                </c:pt>
                <c:pt idx="32">
                  <c:v>44927</c:v>
                </c:pt>
                <c:pt idx="33">
                  <c:v>44958</c:v>
                </c:pt>
                <c:pt idx="34">
                  <c:v>44986</c:v>
                </c:pt>
                <c:pt idx="35">
                  <c:v>45017</c:v>
                </c:pt>
                <c:pt idx="36">
                  <c:v>45047</c:v>
                </c:pt>
                <c:pt idx="37">
                  <c:v>45078</c:v>
                </c:pt>
                <c:pt idx="38">
                  <c:v>45108</c:v>
                </c:pt>
                <c:pt idx="39">
                  <c:v>45139</c:v>
                </c:pt>
                <c:pt idx="40">
                  <c:v>45170</c:v>
                </c:pt>
                <c:pt idx="41">
                  <c:v>45200</c:v>
                </c:pt>
                <c:pt idx="42">
                  <c:v>45231</c:v>
                </c:pt>
                <c:pt idx="43">
                  <c:v>45261</c:v>
                </c:pt>
                <c:pt idx="44">
                  <c:v>45292</c:v>
                </c:pt>
                <c:pt idx="45">
                  <c:v>45323</c:v>
                </c:pt>
                <c:pt idx="46">
                  <c:v>45352</c:v>
                </c:pt>
                <c:pt idx="47">
                  <c:v>45383</c:v>
                </c:pt>
                <c:pt idx="48">
                  <c:v>45413</c:v>
                </c:pt>
                <c:pt idx="49">
                  <c:v>45444</c:v>
                </c:pt>
                <c:pt idx="50">
                  <c:v>45474</c:v>
                </c:pt>
                <c:pt idx="51">
                  <c:v>45505</c:v>
                </c:pt>
                <c:pt idx="52">
                  <c:v>45536</c:v>
                </c:pt>
                <c:pt idx="53">
                  <c:v>45566</c:v>
                </c:pt>
                <c:pt idx="54">
                  <c:v>45597</c:v>
                </c:pt>
                <c:pt idx="55">
                  <c:v>45627</c:v>
                </c:pt>
                <c:pt idx="56">
                  <c:v>45658</c:v>
                </c:pt>
                <c:pt idx="57">
                  <c:v>45689</c:v>
                </c:pt>
                <c:pt idx="58">
                  <c:v>45717</c:v>
                </c:pt>
                <c:pt idx="59">
                  <c:v>45748</c:v>
                </c:pt>
                <c:pt idx="60" formatCode="[$-409]mmmm\ d\,\ yyyy;@">
                  <c:v>45778</c:v>
                </c:pt>
                <c:pt idx="61" formatCode="[$-409]mmmm\ d\,\ yyyy;@">
                  <c:v>45809</c:v>
                </c:pt>
                <c:pt idx="62" formatCode="[$-409]mmmm\ d\,\ yyyy;@">
                  <c:v>45839</c:v>
                </c:pt>
                <c:pt idx="63" formatCode="[$-409]mmmm\ d\,\ yyyy;@">
                  <c:v>45870</c:v>
                </c:pt>
                <c:pt idx="64" formatCode="[$-409]mmmm\ d\,\ yyyy;@">
                  <c:v>45901</c:v>
                </c:pt>
              </c:numCache>
            </c:numRef>
          </c:xVal>
          <c:yVal>
            <c:numRef>
              <c:f>Comparison!$BB$4:$BB$68</c:f>
              <c:numCache>
                <c:formatCode>0.00</c:formatCode>
                <c:ptCount val="65"/>
                <c:pt idx="0">
                  <c:v>123.453</c:v>
                </c:pt>
                <c:pt idx="1">
                  <c:v>255.00200000000001</c:v>
                </c:pt>
                <c:pt idx="2">
                  <c:v>78.89</c:v>
                </c:pt>
                <c:pt idx="3">
                  <c:v>45.155000000000001</c:v>
                </c:pt>
                <c:pt idx="4">
                  <c:v>28.846</c:v>
                </c:pt>
                <c:pt idx="5">
                  <c:v>30.035</c:v>
                </c:pt>
                <c:pt idx="6">
                  <c:v>29.47</c:v>
                </c:pt>
                <c:pt idx="7">
                  <c:v>25.09</c:v>
                </c:pt>
                <c:pt idx="8">
                  <c:v>22.338999999999999</c:v>
                </c:pt>
                <c:pt idx="9">
                  <c:v>18.385999999999999</c:v>
                </c:pt>
                <c:pt idx="10">
                  <c:v>31.838000000000001</c:v>
                </c:pt>
                <c:pt idx="11">
                  <c:v>69.188999999999993</c:v>
                </c:pt>
                <c:pt idx="12">
                  <c:v>144.58600000000001</c:v>
                </c:pt>
                <c:pt idx="13">
                  <c:v>428.36700000000002</c:v>
                </c:pt>
                <c:pt idx="14">
                  <c:v>218.113</c:v>
                </c:pt>
                <c:pt idx="15">
                  <c:v>66.125</c:v>
                </c:pt>
                <c:pt idx="16">
                  <c:v>39.36</c:v>
                </c:pt>
                <c:pt idx="17">
                  <c:v>37.527000000000001</c:v>
                </c:pt>
                <c:pt idx="18">
                  <c:v>31.13</c:v>
                </c:pt>
                <c:pt idx="19">
                  <c:v>28.047999999999998</c:v>
                </c:pt>
                <c:pt idx="20">
                  <c:v>25.367000000000001</c:v>
                </c:pt>
                <c:pt idx="21">
                  <c:v>20.934999999999999</c:v>
                </c:pt>
                <c:pt idx="22">
                  <c:v>37.951000000000001</c:v>
                </c:pt>
                <c:pt idx="23">
                  <c:v>80.513000000000005</c:v>
                </c:pt>
                <c:pt idx="24">
                  <c:v>120.001</c:v>
                </c:pt>
                <c:pt idx="25">
                  <c:v>49.218000000000004</c:v>
                </c:pt>
                <c:pt idx="26">
                  <c:v>24.94</c:v>
                </c:pt>
                <c:pt idx="27">
                  <c:v>23.768000000000001</c:v>
                </c:pt>
                <c:pt idx="28">
                  <c:v>21.521000000000001</c:v>
                </c:pt>
                <c:pt idx="29">
                  <c:v>20.064</c:v>
                </c:pt>
                <c:pt idx="30">
                  <c:v>16.876000000000001</c:v>
                </c:pt>
                <c:pt idx="31">
                  <c:v>15.722</c:v>
                </c:pt>
                <c:pt idx="32">
                  <c:v>14.154999999999999</c:v>
                </c:pt>
                <c:pt idx="33">
                  <c:v>11.782</c:v>
                </c:pt>
                <c:pt idx="34">
                  <c:v>17.966000000000001</c:v>
                </c:pt>
                <c:pt idx="35">
                  <c:v>39.692999999999998</c:v>
                </c:pt>
                <c:pt idx="36">
                  <c:v>101.01300000000001</c:v>
                </c:pt>
                <c:pt idx="37">
                  <c:v>146.54599999999999</c:v>
                </c:pt>
                <c:pt idx="38">
                  <c:v>52.393000000000001</c:v>
                </c:pt>
                <c:pt idx="39">
                  <c:v>36.926000000000002</c:v>
                </c:pt>
                <c:pt idx="40">
                  <c:v>51.893999999999998</c:v>
                </c:pt>
                <c:pt idx="41">
                  <c:v>49.386000000000003</c:v>
                </c:pt>
                <c:pt idx="42">
                  <c:v>28.247</c:v>
                </c:pt>
                <c:pt idx="43">
                  <c:v>22.116</c:v>
                </c:pt>
                <c:pt idx="44">
                  <c:v>19.385000000000002</c:v>
                </c:pt>
                <c:pt idx="45">
                  <c:v>18.884</c:v>
                </c:pt>
                <c:pt idx="46">
                  <c:v>20.126999999999999</c:v>
                </c:pt>
                <c:pt idx="47">
                  <c:v>49.851999999999997</c:v>
                </c:pt>
                <c:pt idx="48">
                  <c:v>223.80099999999999</c:v>
                </c:pt>
                <c:pt idx="49">
                  <c:v>333.29500000000002</c:v>
                </c:pt>
                <c:pt idx="50">
                  <c:v>106.614</c:v>
                </c:pt>
                <c:pt idx="51">
                  <c:v>52.116999999999997</c:v>
                </c:pt>
                <c:pt idx="52">
                  <c:v>46.075000000000003</c:v>
                </c:pt>
                <c:pt idx="53">
                  <c:v>56.957000000000001</c:v>
                </c:pt>
                <c:pt idx="54">
                  <c:v>35.201999999999998</c:v>
                </c:pt>
                <c:pt idx="55">
                  <c:v>27.527000000000001</c:v>
                </c:pt>
                <c:pt idx="56">
                  <c:v>24.212</c:v>
                </c:pt>
                <c:pt idx="57">
                  <c:v>22.879000000000001</c:v>
                </c:pt>
                <c:pt idx="58">
                  <c:v>40.103999999999999</c:v>
                </c:pt>
                <c:pt idx="59">
                  <c:v>75.105000000000004</c:v>
                </c:pt>
                <c:pt idx="60">
                  <c:v>181.61699999999999</c:v>
                </c:pt>
                <c:pt idx="61">
                  <c:v>322.68599999999998</c:v>
                </c:pt>
                <c:pt idx="62">
                  <c:v>100.81699999999999</c:v>
                </c:pt>
                <c:pt idx="63">
                  <c:v>42.521999999999998</c:v>
                </c:pt>
                <c:pt idx="64">
                  <c:v>34.283000000000001</c:v>
                </c:pt>
              </c:numCache>
            </c:numRef>
          </c:yVal>
          <c:smooth val="1"/>
          <c:extLst>
            <c:ext xmlns:c16="http://schemas.microsoft.com/office/drawing/2014/chart" uri="{C3380CC4-5D6E-409C-BE32-E72D297353CC}">
              <c16:uniqueId val="{00000020-31EE-4D43-8F83-75DA90E06AAE}"/>
            </c:ext>
          </c:extLst>
        </c:ser>
        <c:ser>
          <c:idx val="33"/>
          <c:order val="30"/>
          <c:tx>
            <c:strRef>
              <c:f>RunInformation!$G$36</c:f>
              <c:strCache>
                <c:ptCount val="1"/>
                <c:pt idx="0">
                  <c:v>2011</c:v>
                </c:pt>
              </c:strCache>
            </c:strRef>
          </c:tx>
          <c:marker>
            <c:symbol val="none"/>
          </c:marker>
          <c:xVal>
            <c:numRef>
              <c:f>Comparison!$U$4:$U$68</c:f>
              <c:numCache>
                <c:formatCode>[$-409]mmmm\-yy;@</c:formatCode>
                <c:ptCount val="65"/>
                <c:pt idx="0">
                  <c:v>43952</c:v>
                </c:pt>
                <c:pt idx="1">
                  <c:v>43983</c:v>
                </c:pt>
                <c:pt idx="2">
                  <c:v>44013</c:v>
                </c:pt>
                <c:pt idx="3">
                  <c:v>44044</c:v>
                </c:pt>
                <c:pt idx="4">
                  <c:v>44075</c:v>
                </c:pt>
                <c:pt idx="5">
                  <c:v>44105</c:v>
                </c:pt>
                <c:pt idx="6">
                  <c:v>44136</c:v>
                </c:pt>
                <c:pt idx="7">
                  <c:v>44166</c:v>
                </c:pt>
                <c:pt idx="8">
                  <c:v>44197</c:v>
                </c:pt>
                <c:pt idx="9">
                  <c:v>44228</c:v>
                </c:pt>
                <c:pt idx="10">
                  <c:v>44256</c:v>
                </c:pt>
                <c:pt idx="11">
                  <c:v>44287</c:v>
                </c:pt>
                <c:pt idx="12">
                  <c:v>44317</c:v>
                </c:pt>
                <c:pt idx="13">
                  <c:v>44348</c:v>
                </c:pt>
                <c:pt idx="14">
                  <c:v>44378</c:v>
                </c:pt>
                <c:pt idx="15">
                  <c:v>44409</c:v>
                </c:pt>
                <c:pt idx="16">
                  <c:v>44440</c:v>
                </c:pt>
                <c:pt idx="17">
                  <c:v>44470</c:v>
                </c:pt>
                <c:pt idx="18">
                  <c:v>44501</c:v>
                </c:pt>
                <c:pt idx="19">
                  <c:v>44531</c:v>
                </c:pt>
                <c:pt idx="20">
                  <c:v>44562</c:v>
                </c:pt>
                <c:pt idx="21">
                  <c:v>44593</c:v>
                </c:pt>
                <c:pt idx="22">
                  <c:v>44621</c:v>
                </c:pt>
                <c:pt idx="23">
                  <c:v>44652</c:v>
                </c:pt>
                <c:pt idx="24">
                  <c:v>44682</c:v>
                </c:pt>
                <c:pt idx="25">
                  <c:v>44713</c:v>
                </c:pt>
                <c:pt idx="26">
                  <c:v>44743</c:v>
                </c:pt>
                <c:pt idx="27">
                  <c:v>44774</c:v>
                </c:pt>
                <c:pt idx="28">
                  <c:v>44805</c:v>
                </c:pt>
                <c:pt idx="29">
                  <c:v>44835</c:v>
                </c:pt>
                <c:pt idx="30">
                  <c:v>44866</c:v>
                </c:pt>
                <c:pt idx="31">
                  <c:v>44896</c:v>
                </c:pt>
                <c:pt idx="32">
                  <c:v>44927</c:v>
                </c:pt>
                <c:pt idx="33">
                  <c:v>44958</c:v>
                </c:pt>
                <c:pt idx="34">
                  <c:v>44986</c:v>
                </c:pt>
                <c:pt idx="35">
                  <c:v>45017</c:v>
                </c:pt>
                <c:pt idx="36">
                  <c:v>45047</c:v>
                </c:pt>
                <c:pt idx="37">
                  <c:v>45078</c:v>
                </c:pt>
                <c:pt idx="38">
                  <c:v>45108</c:v>
                </c:pt>
                <c:pt idx="39">
                  <c:v>45139</c:v>
                </c:pt>
                <c:pt idx="40">
                  <c:v>45170</c:v>
                </c:pt>
                <c:pt idx="41">
                  <c:v>45200</c:v>
                </c:pt>
                <c:pt idx="42">
                  <c:v>45231</c:v>
                </c:pt>
                <c:pt idx="43">
                  <c:v>45261</c:v>
                </c:pt>
                <c:pt idx="44">
                  <c:v>45292</c:v>
                </c:pt>
                <c:pt idx="45">
                  <c:v>45323</c:v>
                </c:pt>
                <c:pt idx="46">
                  <c:v>45352</c:v>
                </c:pt>
                <c:pt idx="47">
                  <c:v>45383</c:v>
                </c:pt>
                <c:pt idx="48">
                  <c:v>45413</c:v>
                </c:pt>
                <c:pt idx="49">
                  <c:v>45444</c:v>
                </c:pt>
                <c:pt idx="50">
                  <c:v>45474</c:v>
                </c:pt>
                <c:pt idx="51">
                  <c:v>45505</c:v>
                </c:pt>
                <c:pt idx="52">
                  <c:v>45536</c:v>
                </c:pt>
                <c:pt idx="53">
                  <c:v>45566</c:v>
                </c:pt>
                <c:pt idx="54">
                  <c:v>45597</c:v>
                </c:pt>
                <c:pt idx="55">
                  <c:v>45627</c:v>
                </c:pt>
                <c:pt idx="56">
                  <c:v>45658</c:v>
                </c:pt>
                <c:pt idx="57">
                  <c:v>45689</c:v>
                </c:pt>
                <c:pt idx="58">
                  <c:v>45717</c:v>
                </c:pt>
                <c:pt idx="59">
                  <c:v>45748</c:v>
                </c:pt>
                <c:pt idx="60" formatCode="[$-409]mmmm\ d\,\ yyyy;@">
                  <c:v>45778</c:v>
                </c:pt>
                <c:pt idx="61" formatCode="[$-409]mmmm\ d\,\ yyyy;@">
                  <c:v>45809</c:v>
                </c:pt>
                <c:pt idx="62" formatCode="[$-409]mmmm\ d\,\ yyyy;@">
                  <c:v>45839</c:v>
                </c:pt>
                <c:pt idx="63" formatCode="[$-409]mmmm\ d\,\ yyyy;@">
                  <c:v>45870</c:v>
                </c:pt>
                <c:pt idx="64" formatCode="[$-409]mmmm\ d\,\ yyyy;@">
                  <c:v>45901</c:v>
                </c:pt>
              </c:numCache>
            </c:numRef>
          </c:xVal>
          <c:yVal>
            <c:numRef>
              <c:f>Comparison!$BC$4:$BC$68</c:f>
              <c:numCache>
                <c:formatCode>0.00</c:formatCode>
                <c:ptCount val="65"/>
                <c:pt idx="0">
                  <c:v>134.917</c:v>
                </c:pt>
                <c:pt idx="1">
                  <c:v>302.404</c:v>
                </c:pt>
                <c:pt idx="2">
                  <c:v>147.61799999999999</c:v>
                </c:pt>
                <c:pt idx="3">
                  <c:v>51.097999999999999</c:v>
                </c:pt>
                <c:pt idx="4">
                  <c:v>32.558</c:v>
                </c:pt>
                <c:pt idx="5">
                  <c:v>33.396999999999998</c:v>
                </c:pt>
                <c:pt idx="6">
                  <c:v>27.963999999999999</c:v>
                </c:pt>
                <c:pt idx="7">
                  <c:v>25.02</c:v>
                </c:pt>
                <c:pt idx="8">
                  <c:v>22.641999999999999</c:v>
                </c:pt>
                <c:pt idx="9">
                  <c:v>18.815000000000001</c:v>
                </c:pt>
                <c:pt idx="10">
                  <c:v>35.462000000000003</c:v>
                </c:pt>
                <c:pt idx="11">
                  <c:v>76.668999999999997</c:v>
                </c:pt>
                <c:pt idx="12">
                  <c:v>116.08799999999999</c:v>
                </c:pt>
                <c:pt idx="13">
                  <c:v>47.423000000000002</c:v>
                </c:pt>
                <c:pt idx="14">
                  <c:v>23.515999999999998</c:v>
                </c:pt>
                <c:pt idx="15">
                  <c:v>22.574999999999999</c:v>
                </c:pt>
                <c:pt idx="16">
                  <c:v>20.488</c:v>
                </c:pt>
                <c:pt idx="17">
                  <c:v>19.109000000000002</c:v>
                </c:pt>
                <c:pt idx="18">
                  <c:v>16.045999999999999</c:v>
                </c:pt>
                <c:pt idx="19">
                  <c:v>14.946999999999999</c:v>
                </c:pt>
                <c:pt idx="20">
                  <c:v>13.454000000000001</c:v>
                </c:pt>
                <c:pt idx="21">
                  <c:v>11.205</c:v>
                </c:pt>
                <c:pt idx="22">
                  <c:v>17.367999999999999</c:v>
                </c:pt>
                <c:pt idx="23">
                  <c:v>39.052999999999997</c:v>
                </c:pt>
                <c:pt idx="24">
                  <c:v>100.143</c:v>
                </c:pt>
                <c:pt idx="25">
                  <c:v>145.822</c:v>
                </c:pt>
                <c:pt idx="26">
                  <c:v>51.997</c:v>
                </c:pt>
                <c:pt idx="27">
                  <c:v>36.606999999999999</c:v>
                </c:pt>
                <c:pt idx="28">
                  <c:v>51.57</c:v>
                </c:pt>
                <c:pt idx="29">
                  <c:v>49.113999999999997</c:v>
                </c:pt>
                <c:pt idx="30">
                  <c:v>28.06</c:v>
                </c:pt>
                <c:pt idx="31">
                  <c:v>21.933</c:v>
                </c:pt>
                <c:pt idx="32">
                  <c:v>19.207000000000001</c:v>
                </c:pt>
                <c:pt idx="33">
                  <c:v>18.030999999999999</c:v>
                </c:pt>
                <c:pt idx="34">
                  <c:v>20.088000000000001</c:v>
                </c:pt>
                <c:pt idx="35">
                  <c:v>48.185000000000002</c:v>
                </c:pt>
                <c:pt idx="36">
                  <c:v>209.46799999999999</c:v>
                </c:pt>
                <c:pt idx="37">
                  <c:v>341.19299999999998</c:v>
                </c:pt>
                <c:pt idx="38">
                  <c:v>108.889</c:v>
                </c:pt>
                <c:pt idx="39">
                  <c:v>52.901000000000003</c:v>
                </c:pt>
                <c:pt idx="40">
                  <c:v>45.904000000000003</c:v>
                </c:pt>
                <c:pt idx="41">
                  <c:v>57.302999999999997</c:v>
                </c:pt>
                <c:pt idx="42">
                  <c:v>35.933</c:v>
                </c:pt>
                <c:pt idx="43">
                  <c:v>27.681000000000001</c:v>
                </c:pt>
                <c:pt idx="44">
                  <c:v>24.260999999999999</c:v>
                </c:pt>
                <c:pt idx="45">
                  <c:v>23.783000000000001</c:v>
                </c:pt>
                <c:pt idx="46">
                  <c:v>40.305</c:v>
                </c:pt>
                <c:pt idx="47">
                  <c:v>75.105000000000004</c:v>
                </c:pt>
                <c:pt idx="48">
                  <c:v>181.61699999999999</c:v>
                </c:pt>
                <c:pt idx="49">
                  <c:v>322.68599999999998</c:v>
                </c:pt>
                <c:pt idx="50">
                  <c:v>100.81699999999999</c:v>
                </c:pt>
                <c:pt idx="51">
                  <c:v>42.521999999999998</c:v>
                </c:pt>
                <c:pt idx="52">
                  <c:v>34.283000000000001</c:v>
                </c:pt>
                <c:pt idx="53">
                  <c:v>28.934999999999999</c:v>
                </c:pt>
                <c:pt idx="54">
                  <c:v>27.016999999999999</c:v>
                </c:pt>
                <c:pt idx="55">
                  <c:v>25.437999999999999</c:v>
                </c:pt>
                <c:pt idx="56">
                  <c:v>23.533000000000001</c:v>
                </c:pt>
                <c:pt idx="57">
                  <c:v>19.300999999999998</c:v>
                </c:pt>
                <c:pt idx="58">
                  <c:v>21.324000000000002</c:v>
                </c:pt>
                <c:pt idx="59">
                  <c:v>48.87</c:v>
                </c:pt>
                <c:pt idx="60">
                  <c:v>108.312</c:v>
                </c:pt>
                <c:pt idx="61">
                  <c:v>110.752</c:v>
                </c:pt>
                <c:pt idx="62">
                  <c:v>43.442999999999998</c:v>
                </c:pt>
                <c:pt idx="63">
                  <c:v>28.164000000000001</c:v>
                </c:pt>
                <c:pt idx="64">
                  <c:v>24.1</c:v>
                </c:pt>
              </c:numCache>
            </c:numRef>
          </c:yVal>
          <c:smooth val="1"/>
          <c:extLst>
            <c:ext xmlns:c16="http://schemas.microsoft.com/office/drawing/2014/chart" uri="{C3380CC4-5D6E-409C-BE32-E72D297353CC}">
              <c16:uniqueId val="{00000021-31EE-4D43-8F83-75DA90E06AAE}"/>
            </c:ext>
          </c:extLst>
        </c:ser>
        <c:ser>
          <c:idx val="34"/>
          <c:order val="31"/>
          <c:tx>
            <c:strRef>
              <c:f>RunInformation!$G$37</c:f>
              <c:strCache>
                <c:ptCount val="1"/>
                <c:pt idx="0">
                  <c:v>2012</c:v>
                </c:pt>
              </c:strCache>
            </c:strRef>
          </c:tx>
          <c:marker>
            <c:symbol val="none"/>
          </c:marker>
          <c:xVal>
            <c:numRef>
              <c:f>Comparison!$U$4:$U$68</c:f>
              <c:numCache>
                <c:formatCode>[$-409]mmmm\-yy;@</c:formatCode>
                <c:ptCount val="65"/>
                <c:pt idx="0">
                  <c:v>43952</c:v>
                </c:pt>
                <c:pt idx="1">
                  <c:v>43983</c:v>
                </c:pt>
                <c:pt idx="2">
                  <c:v>44013</c:v>
                </c:pt>
                <c:pt idx="3">
                  <c:v>44044</c:v>
                </c:pt>
                <c:pt idx="4">
                  <c:v>44075</c:v>
                </c:pt>
                <c:pt idx="5">
                  <c:v>44105</c:v>
                </c:pt>
                <c:pt idx="6">
                  <c:v>44136</c:v>
                </c:pt>
                <c:pt idx="7">
                  <c:v>44166</c:v>
                </c:pt>
                <c:pt idx="8">
                  <c:v>44197</c:v>
                </c:pt>
                <c:pt idx="9">
                  <c:v>44228</c:v>
                </c:pt>
                <c:pt idx="10">
                  <c:v>44256</c:v>
                </c:pt>
                <c:pt idx="11">
                  <c:v>44287</c:v>
                </c:pt>
                <c:pt idx="12">
                  <c:v>44317</c:v>
                </c:pt>
                <c:pt idx="13">
                  <c:v>44348</c:v>
                </c:pt>
                <c:pt idx="14">
                  <c:v>44378</c:v>
                </c:pt>
                <c:pt idx="15">
                  <c:v>44409</c:v>
                </c:pt>
                <c:pt idx="16">
                  <c:v>44440</c:v>
                </c:pt>
                <c:pt idx="17">
                  <c:v>44470</c:v>
                </c:pt>
                <c:pt idx="18">
                  <c:v>44501</c:v>
                </c:pt>
                <c:pt idx="19">
                  <c:v>44531</c:v>
                </c:pt>
                <c:pt idx="20">
                  <c:v>44562</c:v>
                </c:pt>
                <c:pt idx="21">
                  <c:v>44593</c:v>
                </c:pt>
                <c:pt idx="22">
                  <c:v>44621</c:v>
                </c:pt>
                <c:pt idx="23">
                  <c:v>44652</c:v>
                </c:pt>
                <c:pt idx="24">
                  <c:v>44682</c:v>
                </c:pt>
                <c:pt idx="25">
                  <c:v>44713</c:v>
                </c:pt>
                <c:pt idx="26">
                  <c:v>44743</c:v>
                </c:pt>
                <c:pt idx="27">
                  <c:v>44774</c:v>
                </c:pt>
                <c:pt idx="28">
                  <c:v>44805</c:v>
                </c:pt>
                <c:pt idx="29">
                  <c:v>44835</c:v>
                </c:pt>
                <c:pt idx="30">
                  <c:v>44866</c:v>
                </c:pt>
                <c:pt idx="31">
                  <c:v>44896</c:v>
                </c:pt>
                <c:pt idx="32">
                  <c:v>44927</c:v>
                </c:pt>
                <c:pt idx="33">
                  <c:v>44958</c:v>
                </c:pt>
                <c:pt idx="34">
                  <c:v>44986</c:v>
                </c:pt>
                <c:pt idx="35">
                  <c:v>45017</c:v>
                </c:pt>
                <c:pt idx="36">
                  <c:v>45047</c:v>
                </c:pt>
                <c:pt idx="37">
                  <c:v>45078</c:v>
                </c:pt>
                <c:pt idx="38">
                  <c:v>45108</c:v>
                </c:pt>
                <c:pt idx="39">
                  <c:v>45139</c:v>
                </c:pt>
                <c:pt idx="40">
                  <c:v>45170</c:v>
                </c:pt>
                <c:pt idx="41">
                  <c:v>45200</c:v>
                </c:pt>
                <c:pt idx="42">
                  <c:v>45231</c:v>
                </c:pt>
                <c:pt idx="43">
                  <c:v>45261</c:v>
                </c:pt>
                <c:pt idx="44">
                  <c:v>45292</c:v>
                </c:pt>
                <c:pt idx="45">
                  <c:v>45323</c:v>
                </c:pt>
                <c:pt idx="46">
                  <c:v>45352</c:v>
                </c:pt>
                <c:pt idx="47">
                  <c:v>45383</c:v>
                </c:pt>
                <c:pt idx="48">
                  <c:v>45413</c:v>
                </c:pt>
                <c:pt idx="49">
                  <c:v>45444</c:v>
                </c:pt>
                <c:pt idx="50">
                  <c:v>45474</c:v>
                </c:pt>
                <c:pt idx="51">
                  <c:v>45505</c:v>
                </c:pt>
                <c:pt idx="52">
                  <c:v>45536</c:v>
                </c:pt>
                <c:pt idx="53">
                  <c:v>45566</c:v>
                </c:pt>
                <c:pt idx="54">
                  <c:v>45597</c:v>
                </c:pt>
                <c:pt idx="55">
                  <c:v>45627</c:v>
                </c:pt>
                <c:pt idx="56">
                  <c:v>45658</c:v>
                </c:pt>
                <c:pt idx="57">
                  <c:v>45689</c:v>
                </c:pt>
                <c:pt idx="58">
                  <c:v>45717</c:v>
                </c:pt>
                <c:pt idx="59">
                  <c:v>45748</c:v>
                </c:pt>
                <c:pt idx="60" formatCode="[$-409]mmmm\ d\,\ yyyy;@">
                  <c:v>45778</c:v>
                </c:pt>
                <c:pt idx="61" formatCode="[$-409]mmmm\ d\,\ yyyy;@">
                  <c:v>45809</c:v>
                </c:pt>
                <c:pt idx="62" formatCode="[$-409]mmmm\ d\,\ yyyy;@">
                  <c:v>45839</c:v>
                </c:pt>
                <c:pt idx="63" formatCode="[$-409]mmmm\ d\,\ yyyy;@">
                  <c:v>45870</c:v>
                </c:pt>
                <c:pt idx="64" formatCode="[$-409]mmmm\ d\,\ yyyy;@">
                  <c:v>45901</c:v>
                </c:pt>
              </c:numCache>
            </c:numRef>
          </c:xVal>
          <c:yVal>
            <c:numRef>
              <c:f>Comparison!$BD$4:$BD$68</c:f>
              <c:numCache>
                <c:formatCode>0.00</c:formatCode>
                <c:ptCount val="65"/>
                <c:pt idx="0">
                  <c:v>198.84299999999999</c:v>
                </c:pt>
                <c:pt idx="1">
                  <c:v>97.138000000000005</c:v>
                </c:pt>
                <c:pt idx="2">
                  <c:v>37.771000000000001</c:v>
                </c:pt>
                <c:pt idx="3">
                  <c:v>30.457000000000001</c:v>
                </c:pt>
                <c:pt idx="4">
                  <c:v>25.617000000000001</c:v>
                </c:pt>
                <c:pt idx="5">
                  <c:v>24.536000000000001</c:v>
                </c:pt>
                <c:pt idx="6">
                  <c:v>20.739000000000001</c:v>
                </c:pt>
                <c:pt idx="7">
                  <c:v>19.300999999999998</c:v>
                </c:pt>
                <c:pt idx="8">
                  <c:v>17.366</c:v>
                </c:pt>
                <c:pt idx="9">
                  <c:v>14.382999999999999</c:v>
                </c:pt>
                <c:pt idx="10">
                  <c:v>21.358000000000001</c:v>
                </c:pt>
                <c:pt idx="11">
                  <c:v>43.609000000000002</c:v>
                </c:pt>
                <c:pt idx="12">
                  <c:v>110.474</c:v>
                </c:pt>
                <c:pt idx="13">
                  <c:v>150.321</c:v>
                </c:pt>
                <c:pt idx="14">
                  <c:v>53.747999999999998</c:v>
                </c:pt>
                <c:pt idx="15">
                  <c:v>37.563000000000002</c:v>
                </c:pt>
                <c:pt idx="16">
                  <c:v>54.695999999999998</c:v>
                </c:pt>
                <c:pt idx="17">
                  <c:v>49.000999999999998</c:v>
                </c:pt>
                <c:pt idx="18">
                  <c:v>28.673999999999999</c:v>
                </c:pt>
                <c:pt idx="19">
                  <c:v>22.817</c:v>
                </c:pt>
                <c:pt idx="20">
                  <c:v>20.11</c:v>
                </c:pt>
                <c:pt idx="21">
                  <c:v>18.93</c:v>
                </c:pt>
                <c:pt idx="22">
                  <c:v>20.829000000000001</c:v>
                </c:pt>
                <c:pt idx="23">
                  <c:v>50.320999999999998</c:v>
                </c:pt>
                <c:pt idx="24">
                  <c:v>224.26</c:v>
                </c:pt>
                <c:pt idx="25">
                  <c:v>334.04399999999998</c:v>
                </c:pt>
                <c:pt idx="26">
                  <c:v>106.741</c:v>
                </c:pt>
                <c:pt idx="27">
                  <c:v>52.213999999999999</c:v>
                </c:pt>
                <c:pt idx="28">
                  <c:v>46.258000000000003</c:v>
                </c:pt>
                <c:pt idx="29">
                  <c:v>57.18</c:v>
                </c:pt>
                <c:pt idx="30">
                  <c:v>35.387999999999998</c:v>
                </c:pt>
                <c:pt idx="31">
                  <c:v>27.690999999999999</c:v>
                </c:pt>
                <c:pt idx="32">
                  <c:v>24.37</c:v>
                </c:pt>
                <c:pt idx="33">
                  <c:v>23.015000000000001</c:v>
                </c:pt>
                <c:pt idx="34">
                  <c:v>40.265000000000001</c:v>
                </c:pt>
                <c:pt idx="35">
                  <c:v>75.018000000000001</c:v>
                </c:pt>
                <c:pt idx="36">
                  <c:v>181.47399999999999</c:v>
                </c:pt>
                <c:pt idx="37">
                  <c:v>322.38299999999998</c:v>
                </c:pt>
                <c:pt idx="38">
                  <c:v>100.423</c:v>
                </c:pt>
                <c:pt idx="39">
                  <c:v>42.408999999999999</c:v>
                </c:pt>
                <c:pt idx="40">
                  <c:v>34.286999999999999</c:v>
                </c:pt>
                <c:pt idx="41">
                  <c:v>28.981999999999999</c:v>
                </c:pt>
                <c:pt idx="42">
                  <c:v>27.065999999999999</c:v>
                </c:pt>
                <c:pt idx="43">
                  <c:v>25.489000000000001</c:v>
                </c:pt>
                <c:pt idx="44">
                  <c:v>23.582999999999998</c:v>
                </c:pt>
                <c:pt idx="45">
                  <c:v>20.132000000000001</c:v>
                </c:pt>
                <c:pt idx="46">
                  <c:v>21.306999999999999</c:v>
                </c:pt>
                <c:pt idx="47">
                  <c:v>48.87</c:v>
                </c:pt>
                <c:pt idx="48">
                  <c:v>108.312</c:v>
                </c:pt>
                <c:pt idx="49">
                  <c:v>110.752</c:v>
                </c:pt>
                <c:pt idx="50">
                  <c:v>43.442999999999998</c:v>
                </c:pt>
                <c:pt idx="51">
                  <c:v>28.164000000000001</c:v>
                </c:pt>
                <c:pt idx="52">
                  <c:v>24.1</c:v>
                </c:pt>
                <c:pt idx="53">
                  <c:v>24.042000000000002</c:v>
                </c:pt>
                <c:pt idx="54">
                  <c:v>22.117999999999999</c:v>
                </c:pt>
                <c:pt idx="55">
                  <c:v>18.010999999999999</c:v>
                </c:pt>
                <c:pt idx="56">
                  <c:v>15.648999999999999</c:v>
                </c:pt>
                <c:pt idx="57">
                  <c:v>13.09</c:v>
                </c:pt>
                <c:pt idx="58">
                  <c:v>23.126999999999999</c:v>
                </c:pt>
                <c:pt idx="59">
                  <c:v>40.655000000000001</c:v>
                </c:pt>
                <c:pt idx="60">
                  <c:v>145.97800000000001</c:v>
                </c:pt>
                <c:pt idx="61">
                  <c:v>292.11599999999999</c:v>
                </c:pt>
                <c:pt idx="62">
                  <c:v>172.99700000000001</c:v>
                </c:pt>
                <c:pt idx="63">
                  <c:v>88.221999999999994</c:v>
                </c:pt>
                <c:pt idx="64">
                  <c:v>71.980999999999995</c:v>
                </c:pt>
              </c:numCache>
            </c:numRef>
          </c:yVal>
          <c:smooth val="1"/>
          <c:extLst>
            <c:ext xmlns:c16="http://schemas.microsoft.com/office/drawing/2014/chart" uri="{C3380CC4-5D6E-409C-BE32-E72D297353CC}">
              <c16:uniqueId val="{00000022-31EE-4D43-8F83-75DA90E06AAE}"/>
            </c:ext>
          </c:extLst>
        </c:ser>
        <c:ser>
          <c:idx val="35"/>
          <c:order val="32"/>
          <c:tx>
            <c:strRef>
              <c:f>RunInformation!$G$38</c:f>
              <c:strCache>
                <c:ptCount val="1"/>
                <c:pt idx="0">
                  <c:v>2013</c:v>
                </c:pt>
              </c:strCache>
            </c:strRef>
          </c:tx>
          <c:marker>
            <c:symbol val="none"/>
          </c:marker>
          <c:xVal>
            <c:numRef>
              <c:f>Comparison!$U$4:$U$68</c:f>
              <c:numCache>
                <c:formatCode>[$-409]mmmm\-yy;@</c:formatCode>
                <c:ptCount val="65"/>
                <c:pt idx="0">
                  <c:v>43952</c:v>
                </c:pt>
                <c:pt idx="1">
                  <c:v>43983</c:v>
                </c:pt>
                <c:pt idx="2">
                  <c:v>44013</c:v>
                </c:pt>
                <c:pt idx="3">
                  <c:v>44044</c:v>
                </c:pt>
                <c:pt idx="4">
                  <c:v>44075</c:v>
                </c:pt>
                <c:pt idx="5">
                  <c:v>44105</c:v>
                </c:pt>
                <c:pt idx="6">
                  <c:v>44136</c:v>
                </c:pt>
                <c:pt idx="7">
                  <c:v>44166</c:v>
                </c:pt>
                <c:pt idx="8">
                  <c:v>44197</c:v>
                </c:pt>
                <c:pt idx="9">
                  <c:v>44228</c:v>
                </c:pt>
                <c:pt idx="10">
                  <c:v>44256</c:v>
                </c:pt>
                <c:pt idx="11">
                  <c:v>44287</c:v>
                </c:pt>
                <c:pt idx="12">
                  <c:v>44317</c:v>
                </c:pt>
                <c:pt idx="13">
                  <c:v>44348</c:v>
                </c:pt>
                <c:pt idx="14">
                  <c:v>44378</c:v>
                </c:pt>
                <c:pt idx="15">
                  <c:v>44409</c:v>
                </c:pt>
                <c:pt idx="16">
                  <c:v>44440</c:v>
                </c:pt>
                <c:pt idx="17">
                  <c:v>44470</c:v>
                </c:pt>
                <c:pt idx="18">
                  <c:v>44501</c:v>
                </c:pt>
                <c:pt idx="19">
                  <c:v>44531</c:v>
                </c:pt>
                <c:pt idx="20">
                  <c:v>44562</c:v>
                </c:pt>
                <c:pt idx="21">
                  <c:v>44593</c:v>
                </c:pt>
                <c:pt idx="22">
                  <c:v>44621</c:v>
                </c:pt>
                <c:pt idx="23">
                  <c:v>44652</c:v>
                </c:pt>
                <c:pt idx="24">
                  <c:v>44682</c:v>
                </c:pt>
                <c:pt idx="25">
                  <c:v>44713</c:v>
                </c:pt>
                <c:pt idx="26">
                  <c:v>44743</c:v>
                </c:pt>
                <c:pt idx="27">
                  <c:v>44774</c:v>
                </c:pt>
                <c:pt idx="28">
                  <c:v>44805</c:v>
                </c:pt>
                <c:pt idx="29">
                  <c:v>44835</c:v>
                </c:pt>
                <c:pt idx="30">
                  <c:v>44866</c:v>
                </c:pt>
                <c:pt idx="31">
                  <c:v>44896</c:v>
                </c:pt>
                <c:pt idx="32">
                  <c:v>44927</c:v>
                </c:pt>
                <c:pt idx="33">
                  <c:v>44958</c:v>
                </c:pt>
                <c:pt idx="34">
                  <c:v>44986</c:v>
                </c:pt>
                <c:pt idx="35">
                  <c:v>45017</c:v>
                </c:pt>
                <c:pt idx="36">
                  <c:v>45047</c:v>
                </c:pt>
                <c:pt idx="37">
                  <c:v>45078</c:v>
                </c:pt>
                <c:pt idx="38">
                  <c:v>45108</c:v>
                </c:pt>
                <c:pt idx="39">
                  <c:v>45139</c:v>
                </c:pt>
                <c:pt idx="40">
                  <c:v>45170</c:v>
                </c:pt>
                <c:pt idx="41">
                  <c:v>45200</c:v>
                </c:pt>
                <c:pt idx="42">
                  <c:v>45231</c:v>
                </c:pt>
                <c:pt idx="43">
                  <c:v>45261</c:v>
                </c:pt>
                <c:pt idx="44">
                  <c:v>45292</c:v>
                </c:pt>
                <c:pt idx="45">
                  <c:v>45323</c:v>
                </c:pt>
                <c:pt idx="46">
                  <c:v>45352</c:v>
                </c:pt>
                <c:pt idx="47">
                  <c:v>45383</c:v>
                </c:pt>
                <c:pt idx="48">
                  <c:v>45413</c:v>
                </c:pt>
                <c:pt idx="49">
                  <c:v>45444</c:v>
                </c:pt>
                <c:pt idx="50">
                  <c:v>45474</c:v>
                </c:pt>
                <c:pt idx="51">
                  <c:v>45505</c:v>
                </c:pt>
                <c:pt idx="52">
                  <c:v>45536</c:v>
                </c:pt>
                <c:pt idx="53">
                  <c:v>45566</c:v>
                </c:pt>
                <c:pt idx="54">
                  <c:v>45597</c:v>
                </c:pt>
                <c:pt idx="55">
                  <c:v>45627</c:v>
                </c:pt>
                <c:pt idx="56">
                  <c:v>45658</c:v>
                </c:pt>
                <c:pt idx="57">
                  <c:v>45689</c:v>
                </c:pt>
                <c:pt idx="58">
                  <c:v>45717</c:v>
                </c:pt>
                <c:pt idx="59">
                  <c:v>45748</c:v>
                </c:pt>
                <c:pt idx="60" formatCode="[$-409]mmmm\ d\,\ yyyy;@">
                  <c:v>45778</c:v>
                </c:pt>
                <c:pt idx="61" formatCode="[$-409]mmmm\ d\,\ yyyy;@">
                  <c:v>45809</c:v>
                </c:pt>
                <c:pt idx="62" formatCode="[$-409]mmmm\ d\,\ yyyy;@">
                  <c:v>45839</c:v>
                </c:pt>
                <c:pt idx="63" formatCode="[$-409]mmmm\ d\,\ yyyy;@">
                  <c:v>45870</c:v>
                </c:pt>
                <c:pt idx="64" formatCode="[$-409]mmmm\ d\,\ yyyy;@">
                  <c:v>45901</c:v>
                </c:pt>
              </c:numCache>
            </c:numRef>
          </c:xVal>
          <c:yVal>
            <c:numRef>
              <c:f>Comparison!$BE$4:$BE$68</c:f>
              <c:numCache>
                <c:formatCode>0.00</c:formatCode>
                <c:ptCount val="65"/>
                <c:pt idx="0">
                  <c:v>170.17400000000001</c:v>
                </c:pt>
                <c:pt idx="1">
                  <c:v>257.351</c:v>
                </c:pt>
                <c:pt idx="2">
                  <c:v>87.927000000000007</c:v>
                </c:pt>
                <c:pt idx="3">
                  <c:v>51.902999999999999</c:v>
                </c:pt>
                <c:pt idx="4">
                  <c:v>64.091999999999999</c:v>
                </c:pt>
                <c:pt idx="5">
                  <c:v>58.722000000000001</c:v>
                </c:pt>
                <c:pt idx="6">
                  <c:v>35.646999999999998</c:v>
                </c:pt>
                <c:pt idx="7">
                  <c:v>28.696000000000002</c:v>
                </c:pt>
                <c:pt idx="8">
                  <c:v>25.324000000000002</c:v>
                </c:pt>
                <c:pt idx="9">
                  <c:v>23.216000000000001</c:v>
                </c:pt>
                <c:pt idx="10">
                  <c:v>25.231999999999999</c:v>
                </c:pt>
                <c:pt idx="11">
                  <c:v>56.787999999999997</c:v>
                </c:pt>
                <c:pt idx="12">
                  <c:v>239.37299999999999</c:v>
                </c:pt>
                <c:pt idx="13">
                  <c:v>344.76799999999997</c:v>
                </c:pt>
                <c:pt idx="14">
                  <c:v>109.587</c:v>
                </c:pt>
                <c:pt idx="15">
                  <c:v>54.122</c:v>
                </c:pt>
                <c:pt idx="16">
                  <c:v>47.905000000000001</c:v>
                </c:pt>
                <c:pt idx="17">
                  <c:v>58.811</c:v>
                </c:pt>
                <c:pt idx="18">
                  <c:v>36.659999999999997</c:v>
                </c:pt>
                <c:pt idx="19">
                  <c:v>28.859000000000002</c:v>
                </c:pt>
                <c:pt idx="20">
                  <c:v>25.436</c:v>
                </c:pt>
                <c:pt idx="21">
                  <c:v>23.928999999999998</c:v>
                </c:pt>
                <c:pt idx="22">
                  <c:v>41.38</c:v>
                </c:pt>
                <c:pt idx="23">
                  <c:v>76.221000000000004</c:v>
                </c:pt>
                <c:pt idx="24">
                  <c:v>183.178</c:v>
                </c:pt>
                <c:pt idx="25">
                  <c:v>323.60300000000001</c:v>
                </c:pt>
                <c:pt idx="26">
                  <c:v>100.985</c:v>
                </c:pt>
                <c:pt idx="27">
                  <c:v>42.853000000000002</c:v>
                </c:pt>
                <c:pt idx="28">
                  <c:v>34.677</c:v>
                </c:pt>
                <c:pt idx="29">
                  <c:v>29.337</c:v>
                </c:pt>
                <c:pt idx="30">
                  <c:v>27.35</c:v>
                </c:pt>
                <c:pt idx="31">
                  <c:v>25.783999999999999</c:v>
                </c:pt>
                <c:pt idx="32">
                  <c:v>23.870999999999999</c:v>
                </c:pt>
                <c:pt idx="33">
                  <c:v>19.561</c:v>
                </c:pt>
                <c:pt idx="34">
                  <c:v>21.6</c:v>
                </c:pt>
                <c:pt idx="35">
                  <c:v>46.698999999999998</c:v>
                </c:pt>
                <c:pt idx="36">
                  <c:v>105.726</c:v>
                </c:pt>
                <c:pt idx="37">
                  <c:v>113.483</c:v>
                </c:pt>
                <c:pt idx="38">
                  <c:v>43.960999999999999</c:v>
                </c:pt>
                <c:pt idx="39">
                  <c:v>28.526</c:v>
                </c:pt>
                <c:pt idx="40">
                  <c:v>24.283000000000001</c:v>
                </c:pt>
                <c:pt idx="41">
                  <c:v>24.114000000000001</c:v>
                </c:pt>
                <c:pt idx="42">
                  <c:v>22.385999999999999</c:v>
                </c:pt>
                <c:pt idx="43">
                  <c:v>18.242000000000001</c:v>
                </c:pt>
                <c:pt idx="44">
                  <c:v>15.811</c:v>
                </c:pt>
                <c:pt idx="45">
                  <c:v>13.651999999999999</c:v>
                </c:pt>
                <c:pt idx="46">
                  <c:v>23.233000000000001</c:v>
                </c:pt>
                <c:pt idx="47">
                  <c:v>40.655000000000001</c:v>
                </c:pt>
                <c:pt idx="48">
                  <c:v>145.97800000000001</c:v>
                </c:pt>
                <c:pt idx="49">
                  <c:v>292.11599999999999</c:v>
                </c:pt>
                <c:pt idx="50">
                  <c:v>172.99700000000001</c:v>
                </c:pt>
                <c:pt idx="51">
                  <c:v>88.221999999999994</c:v>
                </c:pt>
                <c:pt idx="52">
                  <c:v>71.980999999999995</c:v>
                </c:pt>
                <c:pt idx="53">
                  <c:v>45.030999999999999</c:v>
                </c:pt>
                <c:pt idx="54">
                  <c:v>30.873999999999999</c:v>
                </c:pt>
                <c:pt idx="55">
                  <c:v>27.074999999999999</c:v>
                </c:pt>
                <c:pt idx="56">
                  <c:v>24.17</c:v>
                </c:pt>
                <c:pt idx="57">
                  <c:v>20.228999999999999</c:v>
                </c:pt>
                <c:pt idx="58">
                  <c:v>31.872</c:v>
                </c:pt>
                <c:pt idx="59">
                  <c:v>38.332999999999998</c:v>
                </c:pt>
                <c:pt idx="60">
                  <c:v>134.613</c:v>
                </c:pt>
                <c:pt idx="61">
                  <c:v>367.66500000000002</c:v>
                </c:pt>
                <c:pt idx="62">
                  <c:v>217.14099999999999</c:v>
                </c:pt>
                <c:pt idx="63">
                  <c:v>82.736000000000004</c:v>
                </c:pt>
                <c:pt idx="64">
                  <c:v>41.186999999999998</c:v>
                </c:pt>
              </c:numCache>
            </c:numRef>
          </c:yVal>
          <c:smooth val="1"/>
          <c:extLst>
            <c:ext xmlns:c16="http://schemas.microsoft.com/office/drawing/2014/chart" uri="{C3380CC4-5D6E-409C-BE32-E72D297353CC}">
              <c16:uniqueId val="{00000023-31EE-4D43-8F83-75DA90E06AAE}"/>
            </c:ext>
          </c:extLst>
        </c:ser>
        <c:ser>
          <c:idx val="36"/>
          <c:order val="33"/>
          <c:tx>
            <c:strRef>
              <c:f>RunInformation!$G$39</c:f>
              <c:strCache>
                <c:ptCount val="1"/>
                <c:pt idx="0">
                  <c:v>2014</c:v>
                </c:pt>
              </c:strCache>
            </c:strRef>
          </c:tx>
          <c:marker>
            <c:symbol val="none"/>
          </c:marker>
          <c:xVal>
            <c:numRef>
              <c:f>Comparison!$U$4:$U$68</c:f>
              <c:numCache>
                <c:formatCode>[$-409]mmmm\-yy;@</c:formatCode>
                <c:ptCount val="65"/>
                <c:pt idx="0">
                  <c:v>43952</c:v>
                </c:pt>
                <c:pt idx="1">
                  <c:v>43983</c:v>
                </c:pt>
                <c:pt idx="2">
                  <c:v>44013</c:v>
                </c:pt>
                <c:pt idx="3">
                  <c:v>44044</c:v>
                </c:pt>
                <c:pt idx="4">
                  <c:v>44075</c:v>
                </c:pt>
                <c:pt idx="5">
                  <c:v>44105</c:v>
                </c:pt>
                <c:pt idx="6">
                  <c:v>44136</c:v>
                </c:pt>
                <c:pt idx="7">
                  <c:v>44166</c:v>
                </c:pt>
                <c:pt idx="8">
                  <c:v>44197</c:v>
                </c:pt>
                <c:pt idx="9">
                  <c:v>44228</c:v>
                </c:pt>
                <c:pt idx="10">
                  <c:v>44256</c:v>
                </c:pt>
                <c:pt idx="11">
                  <c:v>44287</c:v>
                </c:pt>
                <c:pt idx="12">
                  <c:v>44317</c:v>
                </c:pt>
                <c:pt idx="13">
                  <c:v>44348</c:v>
                </c:pt>
                <c:pt idx="14">
                  <c:v>44378</c:v>
                </c:pt>
                <c:pt idx="15">
                  <c:v>44409</c:v>
                </c:pt>
                <c:pt idx="16">
                  <c:v>44440</c:v>
                </c:pt>
                <c:pt idx="17">
                  <c:v>44470</c:v>
                </c:pt>
                <c:pt idx="18">
                  <c:v>44501</c:v>
                </c:pt>
                <c:pt idx="19">
                  <c:v>44531</c:v>
                </c:pt>
                <c:pt idx="20">
                  <c:v>44562</c:v>
                </c:pt>
                <c:pt idx="21">
                  <c:v>44593</c:v>
                </c:pt>
                <c:pt idx="22">
                  <c:v>44621</c:v>
                </c:pt>
                <c:pt idx="23">
                  <c:v>44652</c:v>
                </c:pt>
                <c:pt idx="24">
                  <c:v>44682</c:v>
                </c:pt>
                <c:pt idx="25">
                  <c:v>44713</c:v>
                </c:pt>
                <c:pt idx="26">
                  <c:v>44743</c:v>
                </c:pt>
                <c:pt idx="27">
                  <c:v>44774</c:v>
                </c:pt>
                <c:pt idx="28">
                  <c:v>44805</c:v>
                </c:pt>
                <c:pt idx="29">
                  <c:v>44835</c:v>
                </c:pt>
                <c:pt idx="30">
                  <c:v>44866</c:v>
                </c:pt>
                <c:pt idx="31">
                  <c:v>44896</c:v>
                </c:pt>
                <c:pt idx="32">
                  <c:v>44927</c:v>
                </c:pt>
                <c:pt idx="33">
                  <c:v>44958</c:v>
                </c:pt>
                <c:pt idx="34">
                  <c:v>44986</c:v>
                </c:pt>
                <c:pt idx="35">
                  <c:v>45017</c:v>
                </c:pt>
                <c:pt idx="36">
                  <c:v>45047</c:v>
                </c:pt>
                <c:pt idx="37">
                  <c:v>45078</c:v>
                </c:pt>
                <c:pt idx="38">
                  <c:v>45108</c:v>
                </c:pt>
                <c:pt idx="39">
                  <c:v>45139</c:v>
                </c:pt>
                <c:pt idx="40">
                  <c:v>45170</c:v>
                </c:pt>
                <c:pt idx="41">
                  <c:v>45200</c:v>
                </c:pt>
                <c:pt idx="42">
                  <c:v>45231</c:v>
                </c:pt>
                <c:pt idx="43">
                  <c:v>45261</c:v>
                </c:pt>
                <c:pt idx="44">
                  <c:v>45292</c:v>
                </c:pt>
                <c:pt idx="45">
                  <c:v>45323</c:v>
                </c:pt>
                <c:pt idx="46">
                  <c:v>45352</c:v>
                </c:pt>
                <c:pt idx="47">
                  <c:v>45383</c:v>
                </c:pt>
                <c:pt idx="48">
                  <c:v>45413</c:v>
                </c:pt>
                <c:pt idx="49">
                  <c:v>45444</c:v>
                </c:pt>
                <c:pt idx="50">
                  <c:v>45474</c:v>
                </c:pt>
                <c:pt idx="51">
                  <c:v>45505</c:v>
                </c:pt>
                <c:pt idx="52">
                  <c:v>45536</c:v>
                </c:pt>
                <c:pt idx="53">
                  <c:v>45566</c:v>
                </c:pt>
                <c:pt idx="54">
                  <c:v>45597</c:v>
                </c:pt>
                <c:pt idx="55">
                  <c:v>45627</c:v>
                </c:pt>
                <c:pt idx="56">
                  <c:v>45658</c:v>
                </c:pt>
                <c:pt idx="57">
                  <c:v>45689</c:v>
                </c:pt>
                <c:pt idx="58">
                  <c:v>45717</c:v>
                </c:pt>
                <c:pt idx="59">
                  <c:v>45748</c:v>
                </c:pt>
                <c:pt idx="60" formatCode="[$-409]mmmm\ d\,\ yyyy;@">
                  <c:v>45778</c:v>
                </c:pt>
                <c:pt idx="61" formatCode="[$-409]mmmm\ d\,\ yyyy;@">
                  <c:v>45809</c:v>
                </c:pt>
                <c:pt idx="62" formatCode="[$-409]mmmm\ d\,\ yyyy;@">
                  <c:v>45839</c:v>
                </c:pt>
                <c:pt idx="63" formatCode="[$-409]mmmm\ d\,\ yyyy;@">
                  <c:v>45870</c:v>
                </c:pt>
                <c:pt idx="64" formatCode="[$-409]mmmm\ d\,\ yyyy;@">
                  <c:v>45901</c:v>
                </c:pt>
              </c:numCache>
            </c:numRef>
          </c:xVal>
          <c:yVal>
            <c:numRef>
              <c:f>Comparison!$BF$4:$BF$68</c:f>
              <c:numCache>
                <c:formatCode>0.00</c:formatCode>
                <c:ptCount val="65"/>
                <c:pt idx="0">
                  <c:v>167.423</c:v>
                </c:pt>
                <c:pt idx="1">
                  <c:v>230</c:v>
                </c:pt>
                <c:pt idx="2">
                  <c:v>72.725999999999999</c:v>
                </c:pt>
                <c:pt idx="3">
                  <c:v>42.625</c:v>
                </c:pt>
                <c:pt idx="4">
                  <c:v>39.610999999999997</c:v>
                </c:pt>
                <c:pt idx="5">
                  <c:v>51.863999999999997</c:v>
                </c:pt>
                <c:pt idx="6">
                  <c:v>32.252000000000002</c:v>
                </c:pt>
                <c:pt idx="7">
                  <c:v>25.189</c:v>
                </c:pt>
                <c:pt idx="8">
                  <c:v>22.17</c:v>
                </c:pt>
                <c:pt idx="9">
                  <c:v>21.219000000000001</c:v>
                </c:pt>
                <c:pt idx="10">
                  <c:v>37.683</c:v>
                </c:pt>
                <c:pt idx="11">
                  <c:v>71.256</c:v>
                </c:pt>
                <c:pt idx="12">
                  <c:v>175.55799999999999</c:v>
                </c:pt>
                <c:pt idx="13">
                  <c:v>317.97300000000001</c:v>
                </c:pt>
                <c:pt idx="14">
                  <c:v>99.364000000000004</c:v>
                </c:pt>
                <c:pt idx="15">
                  <c:v>41.831000000000003</c:v>
                </c:pt>
                <c:pt idx="16">
                  <c:v>33.799999999999997</c:v>
                </c:pt>
                <c:pt idx="17">
                  <c:v>28.635999999999999</c:v>
                </c:pt>
                <c:pt idx="18">
                  <c:v>26.803000000000001</c:v>
                </c:pt>
                <c:pt idx="19">
                  <c:v>25.155999999999999</c:v>
                </c:pt>
                <c:pt idx="20">
                  <c:v>23.286000000000001</c:v>
                </c:pt>
                <c:pt idx="21">
                  <c:v>19.123999999999999</c:v>
                </c:pt>
                <c:pt idx="22">
                  <c:v>21.151</c:v>
                </c:pt>
                <c:pt idx="23">
                  <c:v>46.137999999999998</c:v>
                </c:pt>
                <c:pt idx="24">
                  <c:v>105.131</c:v>
                </c:pt>
                <c:pt idx="25">
                  <c:v>113.07</c:v>
                </c:pt>
                <c:pt idx="26">
                  <c:v>43.64</c:v>
                </c:pt>
                <c:pt idx="27">
                  <c:v>28.245000000000001</c:v>
                </c:pt>
                <c:pt idx="28">
                  <c:v>24.04</c:v>
                </c:pt>
                <c:pt idx="29">
                  <c:v>23.873000000000001</c:v>
                </c:pt>
                <c:pt idx="30">
                  <c:v>22.169</c:v>
                </c:pt>
                <c:pt idx="31">
                  <c:v>18.04</c:v>
                </c:pt>
                <c:pt idx="32">
                  <c:v>15.625999999999999</c:v>
                </c:pt>
                <c:pt idx="33">
                  <c:v>13.007</c:v>
                </c:pt>
                <c:pt idx="34">
                  <c:v>22.64</c:v>
                </c:pt>
                <c:pt idx="35">
                  <c:v>39.314999999999998</c:v>
                </c:pt>
                <c:pt idx="36">
                  <c:v>138.38399999999999</c:v>
                </c:pt>
                <c:pt idx="37">
                  <c:v>288.64299999999997</c:v>
                </c:pt>
                <c:pt idx="38">
                  <c:v>177.64099999999999</c:v>
                </c:pt>
                <c:pt idx="39">
                  <c:v>89.534000000000006</c:v>
                </c:pt>
                <c:pt idx="40">
                  <c:v>73.150000000000006</c:v>
                </c:pt>
                <c:pt idx="41">
                  <c:v>46.128999999999998</c:v>
                </c:pt>
                <c:pt idx="42">
                  <c:v>31.059000000000001</c:v>
                </c:pt>
                <c:pt idx="43">
                  <c:v>27.129000000000001</c:v>
                </c:pt>
                <c:pt idx="44">
                  <c:v>24.19</c:v>
                </c:pt>
                <c:pt idx="45">
                  <c:v>20.951000000000001</c:v>
                </c:pt>
                <c:pt idx="46">
                  <c:v>31.806999999999999</c:v>
                </c:pt>
                <c:pt idx="47">
                  <c:v>38.332999999999998</c:v>
                </c:pt>
                <c:pt idx="48">
                  <c:v>134.613</c:v>
                </c:pt>
                <c:pt idx="49">
                  <c:v>367.66500000000002</c:v>
                </c:pt>
                <c:pt idx="50">
                  <c:v>217.14099999999999</c:v>
                </c:pt>
                <c:pt idx="51">
                  <c:v>82.736000000000004</c:v>
                </c:pt>
                <c:pt idx="52">
                  <c:v>41.186999999999998</c:v>
                </c:pt>
                <c:pt idx="53">
                  <c:v>34.116999999999997</c:v>
                </c:pt>
                <c:pt idx="54">
                  <c:v>29.087</c:v>
                </c:pt>
                <c:pt idx="55">
                  <c:v>27.719000000000001</c:v>
                </c:pt>
                <c:pt idx="56">
                  <c:v>26.838999999999999</c:v>
                </c:pt>
                <c:pt idx="57">
                  <c:v>20.596</c:v>
                </c:pt>
                <c:pt idx="58">
                  <c:v>20.928000000000001</c:v>
                </c:pt>
                <c:pt idx="59">
                  <c:v>43.29</c:v>
                </c:pt>
                <c:pt idx="60">
                  <c:v>423.90899999999999</c:v>
                </c:pt>
                <c:pt idx="61">
                  <c:v>686.48800000000006</c:v>
                </c:pt>
                <c:pt idx="62">
                  <c:v>333.66</c:v>
                </c:pt>
                <c:pt idx="63">
                  <c:v>123.306</c:v>
                </c:pt>
                <c:pt idx="64">
                  <c:v>68.968999999999994</c:v>
                </c:pt>
              </c:numCache>
            </c:numRef>
          </c:yVal>
          <c:smooth val="1"/>
          <c:extLst>
            <c:ext xmlns:c16="http://schemas.microsoft.com/office/drawing/2014/chart" uri="{C3380CC4-5D6E-409C-BE32-E72D297353CC}">
              <c16:uniqueId val="{00000024-31EE-4D43-8F83-75DA90E06AAE}"/>
            </c:ext>
          </c:extLst>
        </c:ser>
        <c:ser>
          <c:idx val="37"/>
          <c:order val="34"/>
          <c:tx>
            <c:strRef>
              <c:f>RunInformation!$G$40</c:f>
              <c:strCache>
                <c:ptCount val="1"/>
                <c:pt idx="0">
                  <c:v>2015</c:v>
                </c:pt>
              </c:strCache>
            </c:strRef>
          </c:tx>
          <c:marker>
            <c:symbol val="none"/>
          </c:marker>
          <c:xVal>
            <c:numRef>
              <c:f>Comparison!$U$4:$U$68</c:f>
              <c:numCache>
                <c:formatCode>[$-409]mmmm\-yy;@</c:formatCode>
                <c:ptCount val="65"/>
                <c:pt idx="0">
                  <c:v>43952</c:v>
                </c:pt>
                <c:pt idx="1">
                  <c:v>43983</c:v>
                </c:pt>
                <c:pt idx="2">
                  <c:v>44013</c:v>
                </c:pt>
                <c:pt idx="3">
                  <c:v>44044</c:v>
                </c:pt>
                <c:pt idx="4">
                  <c:v>44075</c:v>
                </c:pt>
                <c:pt idx="5">
                  <c:v>44105</c:v>
                </c:pt>
                <c:pt idx="6">
                  <c:v>44136</c:v>
                </c:pt>
                <c:pt idx="7">
                  <c:v>44166</c:v>
                </c:pt>
                <c:pt idx="8">
                  <c:v>44197</c:v>
                </c:pt>
                <c:pt idx="9">
                  <c:v>44228</c:v>
                </c:pt>
                <c:pt idx="10">
                  <c:v>44256</c:v>
                </c:pt>
                <c:pt idx="11">
                  <c:v>44287</c:v>
                </c:pt>
                <c:pt idx="12">
                  <c:v>44317</c:v>
                </c:pt>
                <c:pt idx="13">
                  <c:v>44348</c:v>
                </c:pt>
                <c:pt idx="14">
                  <c:v>44378</c:v>
                </c:pt>
                <c:pt idx="15">
                  <c:v>44409</c:v>
                </c:pt>
                <c:pt idx="16">
                  <c:v>44440</c:v>
                </c:pt>
                <c:pt idx="17">
                  <c:v>44470</c:v>
                </c:pt>
                <c:pt idx="18">
                  <c:v>44501</c:v>
                </c:pt>
                <c:pt idx="19">
                  <c:v>44531</c:v>
                </c:pt>
                <c:pt idx="20">
                  <c:v>44562</c:v>
                </c:pt>
                <c:pt idx="21">
                  <c:v>44593</c:v>
                </c:pt>
                <c:pt idx="22">
                  <c:v>44621</c:v>
                </c:pt>
                <c:pt idx="23">
                  <c:v>44652</c:v>
                </c:pt>
                <c:pt idx="24">
                  <c:v>44682</c:v>
                </c:pt>
                <c:pt idx="25">
                  <c:v>44713</c:v>
                </c:pt>
                <c:pt idx="26">
                  <c:v>44743</c:v>
                </c:pt>
                <c:pt idx="27">
                  <c:v>44774</c:v>
                </c:pt>
                <c:pt idx="28">
                  <c:v>44805</c:v>
                </c:pt>
                <c:pt idx="29">
                  <c:v>44835</c:v>
                </c:pt>
                <c:pt idx="30">
                  <c:v>44866</c:v>
                </c:pt>
                <c:pt idx="31">
                  <c:v>44896</c:v>
                </c:pt>
                <c:pt idx="32">
                  <c:v>44927</c:v>
                </c:pt>
                <c:pt idx="33">
                  <c:v>44958</c:v>
                </c:pt>
                <c:pt idx="34">
                  <c:v>44986</c:v>
                </c:pt>
                <c:pt idx="35">
                  <c:v>45017</c:v>
                </c:pt>
                <c:pt idx="36">
                  <c:v>45047</c:v>
                </c:pt>
                <c:pt idx="37">
                  <c:v>45078</c:v>
                </c:pt>
                <c:pt idx="38">
                  <c:v>45108</c:v>
                </c:pt>
                <c:pt idx="39">
                  <c:v>45139</c:v>
                </c:pt>
                <c:pt idx="40">
                  <c:v>45170</c:v>
                </c:pt>
                <c:pt idx="41">
                  <c:v>45200</c:v>
                </c:pt>
                <c:pt idx="42">
                  <c:v>45231</c:v>
                </c:pt>
                <c:pt idx="43">
                  <c:v>45261</c:v>
                </c:pt>
                <c:pt idx="44">
                  <c:v>45292</c:v>
                </c:pt>
                <c:pt idx="45">
                  <c:v>45323</c:v>
                </c:pt>
                <c:pt idx="46">
                  <c:v>45352</c:v>
                </c:pt>
                <c:pt idx="47">
                  <c:v>45383</c:v>
                </c:pt>
                <c:pt idx="48">
                  <c:v>45413</c:v>
                </c:pt>
                <c:pt idx="49">
                  <c:v>45444</c:v>
                </c:pt>
                <c:pt idx="50">
                  <c:v>45474</c:v>
                </c:pt>
                <c:pt idx="51">
                  <c:v>45505</c:v>
                </c:pt>
                <c:pt idx="52">
                  <c:v>45536</c:v>
                </c:pt>
                <c:pt idx="53">
                  <c:v>45566</c:v>
                </c:pt>
                <c:pt idx="54">
                  <c:v>45597</c:v>
                </c:pt>
                <c:pt idx="55">
                  <c:v>45627</c:v>
                </c:pt>
                <c:pt idx="56">
                  <c:v>45658</c:v>
                </c:pt>
                <c:pt idx="57">
                  <c:v>45689</c:v>
                </c:pt>
                <c:pt idx="58">
                  <c:v>45717</c:v>
                </c:pt>
                <c:pt idx="59">
                  <c:v>45748</c:v>
                </c:pt>
                <c:pt idx="60" formatCode="[$-409]mmmm\ d\,\ yyyy;@">
                  <c:v>45778</c:v>
                </c:pt>
                <c:pt idx="61" formatCode="[$-409]mmmm\ d\,\ yyyy;@">
                  <c:v>45809</c:v>
                </c:pt>
                <c:pt idx="62" formatCode="[$-409]mmmm\ d\,\ yyyy;@">
                  <c:v>45839</c:v>
                </c:pt>
                <c:pt idx="63" formatCode="[$-409]mmmm\ d\,\ yyyy;@">
                  <c:v>45870</c:v>
                </c:pt>
                <c:pt idx="64" formatCode="[$-409]mmmm\ d\,\ yyyy;@">
                  <c:v>45901</c:v>
                </c:pt>
              </c:numCache>
            </c:numRef>
          </c:xVal>
          <c:yVal>
            <c:numRef>
              <c:f>Comparison!$BG$4:$BG$68</c:f>
              <c:numCache>
                <c:formatCode>0.00</c:formatCode>
                <c:ptCount val="65"/>
                <c:pt idx="0">
                  <c:v>181.292</c:v>
                </c:pt>
                <c:pt idx="1">
                  <c:v>393.11399999999998</c:v>
                </c:pt>
                <c:pt idx="2">
                  <c:v>142.43899999999999</c:v>
                </c:pt>
                <c:pt idx="3">
                  <c:v>52.348999999999997</c:v>
                </c:pt>
                <c:pt idx="4">
                  <c:v>37.976999999999997</c:v>
                </c:pt>
                <c:pt idx="5">
                  <c:v>33.261000000000003</c:v>
                </c:pt>
                <c:pt idx="6">
                  <c:v>30.68</c:v>
                </c:pt>
                <c:pt idx="7">
                  <c:v>28.861999999999998</c:v>
                </c:pt>
                <c:pt idx="8">
                  <c:v>26.623000000000001</c:v>
                </c:pt>
                <c:pt idx="9">
                  <c:v>21.802</c:v>
                </c:pt>
                <c:pt idx="10">
                  <c:v>23.867000000000001</c:v>
                </c:pt>
                <c:pt idx="11">
                  <c:v>49.350999999999999</c:v>
                </c:pt>
                <c:pt idx="12">
                  <c:v>109.79300000000001</c:v>
                </c:pt>
                <c:pt idx="13">
                  <c:v>115.622</c:v>
                </c:pt>
                <c:pt idx="14">
                  <c:v>45.412999999999997</c:v>
                </c:pt>
                <c:pt idx="15">
                  <c:v>29.867000000000001</c:v>
                </c:pt>
                <c:pt idx="16">
                  <c:v>25.484999999999999</c:v>
                </c:pt>
                <c:pt idx="17">
                  <c:v>25.202999999999999</c:v>
                </c:pt>
                <c:pt idx="18">
                  <c:v>23.337</c:v>
                </c:pt>
                <c:pt idx="19">
                  <c:v>19.12</c:v>
                </c:pt>
                <c:pt idx="20">
                  <c:v>16.606999999999999</c:v>
                </c:pt>
                <c:pt idx="21">
                  <c:v>13.82</c:v>
                </c:pt>
                <c:pt idx="22">
                  <c:v>23.547999999999998</c:v>
                </c:pt>
                <c:pt idx="23">
                  <c:v>40.323</c:v>
                </c:pt>
                <c:pt idx="24">
                  <c:v>139.76499999999999</c:v>
                </c:pt>
                <c:pt idx="25">
                  <c:v>289.733</c:v>
                </c:pt>
                <c:pt idx="26">
                  <c:v>178.23599999999999</c:v>
                </c:pt>
                <c:pt idx="27">
                  <c:v>89.988</c:v>
                </c:pt>
                <c:pt idx="28">
                  <c:v>73.563000000000002</c:v>
                </c:pt>
                <c:pt idx="29">
                  <c:v>46.494</c:v>
                </c:pt>
                <c:pt idx="30">
                  <c:v>31.343</c:v>
                </c:pt>
                <c:pt idx="31">
                  <c:v>27.411999999999999</c:v>
                </c:pt>
                <c:pt idx="32">
                  <c:v>24.46</c:v>
                </c:pt>
                <c:pt idx="33">
                  <c:v>20.382999999999999</c:v>
                </c:pt>
                <c:pt idx="34">
                  <c:v>31.928999999999998</c:v>
                </c:pt>
                <c:pt idx="35">
                  <c:v>37.274999999999999</c:v>
                </c:pt>
                <c:pt idx="36">
                  <c:v>122.242</c:v>
                </c:pt>
                <c:pt idx="37">
                  <c:v>368.34100000000001</c:v>
                </c:pt>
                <c:pt idx="38">
                  <c:v>224.51599999999999</c:v>
                </c:pt>
                <c:pt idx="39">
                  <c:v>84.944999999999993</c:v>
                </c:pt>
                <c:pt idx="40">
                  <c:v>41.783999999999999</c:v>
                </c:pt>
                <c:pt idx="41">
                  <c:v>34.345999999999997</c:v>
                </c:pt>
                <c:pt idx="42">
                  <c:v>29.23</c:v>
                </c:pt>
                <c:pt idx="43">
                  <c:v>27.698</c:v>
                </c:pt>
                <c:pt idx="44">
                  <c:v>27.169</c:v>
                </c:pt>
                <c:pt idx="45">
                  <c:v>21.411000000000001</c:v>
                </c:pt>
                <c:pt idx="46">
                  <c:v>20.94</c:v>
                </c:pt>
                <c:pt idx="47">
                  <c:v>43.29</c:v>
                </c:pt>
                <c:pt idx="48">
                  <c:v>423.90899999999999</c:v>
                </c:pt>
                <c:pt idx="49">
                  <c:v>686.48800000000006</c:v>
                </c:pt>
                <c:pt idx="50">
                  <c:v>333.66</c:v>
                </c:pt>
                <c:pt idx="51">
                  <c:v>123.306</c:v>
                </c:pt>
                <c:pt idx="52">
                  <c:v>68.968999999999994</c:v>
                </c:pt>
                <c:pt idx="53">
                  <c:v>57.776000000000003</c:v>
                </c:pt>
                <c:pt idx="54">
                  <c:v>46.631999999999998</c:v>
                </c:pt>
                <c:pt idx="55">
                  <c:v>40.933999999999997</c:v>
                </c:pt>
                <c:pt idx="56">
                  <c:v>36.645000000000003</c:v>
                </c:pt>
                <c:pt idx="57">
                  <c:v>30.361000000000001</c:v>
                </c:pt>
                <c:pt idx="58">
                  <c:v>43.753999999999998</c:v>
                </c:pt>
                <c:pt idx="59">
                  <c:v>43.29</c:v>
                </c:pt>
                <c:pt idx="60">
                  <c:v>423.90899999999999</c:v>
                </c:pt>
                <c:pt idx="61">
                  <c:v>686.48800000000006</c:v>
                </c:pt>
                <c:pt idx="62">
                  <c:v>333.66</c:v>
                </c:pt>
                <c:pt idx="63">
                  <c:v>123.306</c:v>
                </c:pt>
                <c:pt idx="64">
                  <c:v>68.968999999999994</c:v>
                </c:pt>
              </c:numCache>
            </c:numRef>
          </c:yVal>
          <c:smooth val="1"/>
          <c:extLst>
            <c:ext xmlns:c16="http://schemas.microsoft.com/office/drawing/2014/chart" uri="{C3380CC4-5D6E-409C-BE32-E72D297353CC}">
              <c16:uniqueId val="{00000025-31EE-4D43-8F83-75DA90E06AAE}"/>
            </c:ext>
          </c:extLst>
        </c:ser>
        <c:ser>
          <c:idx val="0"/>
          <c:order val="35"/>
          <c:tx>
            <c:v>Min</c:v>
          </c:tx>
          <c:spPr>
            <a:ln w="28575">
              <a:solidFill>
                <a:srgbClr val="000000"/>
              </a:solidFill>
              <a:prstDash val="solid"/>
            </a:ln>
          </c:spPr>
          <c:marker>
            <c:symbol val="none"/>
          </c:marker>
          <c:xVal>
            <c:numRef>
              <c:f>Comparison!$U$4:$U$68</c:f>
              <c:numCache>
                <c:formatCode>[$-409]mmmm\-yy;@</c:formatCode>
                <c:ptCount val="65"/>
                <c:pt idx="0">
                  <c:v>43952</c:v>
                </c:pt>
                <c:pt idx="1">
                  <c:v>43983</c:v>
                </c:pt>
                <c:pt idx="2">
                  <c:v>44013</c:v>
                </c:pt>
                <c:pt idx="3">
                  <c:v>44044</c:v>
                </c:pt>
                <c:pt idx="4">
                  <c:v>44075</c:v>
                </c:pt>
                <c:pt idx="5">
                  <c:v>44105</c:v>
                </c:pt>
                <c:pt idx="6">
                  <c:v>44136</c:v>
                </c:pt>
                <c:pt idx="7">
                  <c:v>44166</c:v>
                </c:pt>
                <c:pt idx="8">
                  <c:v>44197</c:v>
                </c:pt>
                <c:pt idx="9">
                  <c:v>44228</c:v>
                </c:pt>
                <c:pt idx="10">
                  <c:v>44256</c:v>
                </c:pt>
                <c:pt idx="11">
                  <c:v>44287</c:v>
                </c:pt>
                <c:pt idx="12">
                  <c:v>44317</c:v>
                </c:pt>
                <c:pt idx="13">
                  <c:v>44348</c:v>
                </c:pt>
                <c:pt idx="14">
                  <c:v>44378</c:v>
                </c:pt>
                <c:pt idx="15">
                  <c:v>44409</c:v>
                </c:pt>
                <c:pt idx="16">
                  <c:v>44440</c:v>
                </c:pt>
                <c:pt idx="17">
                  <c:v>44470</c:v>
                </c:pt>
                <c:pt idx="18">
                  <c:v>44501</c:v>
                </c:pt>
                <c:pt idx="19">
                  <c:v>44531</c:v>
                </c:pt>
                <c:pt idx="20">
                  <c:v>44562</c:v>
                </c:pt>
                <c:pt idx="21">
                  <c:v>44593</c:v>
                </c:pt>
                <c:pt idx="22">
                  <c:v>44621</c:v>
                </c:pt>
                <c:pt idx="23">
                  <c:v>44652</c:v>
                </c:pt>
                <c:pt idx="24">
                  <c:v>44682</c:v>
                </c:pt>
                <c:pt idx="25">
                  <c:v>44713</c:v>
                </c:pt>
                <c:pt idx="26">
                  <c:v>44743</c:v>
                </c:pt>
                <c:pt idx="27">
                  <c:v>44774</c:v>
                </c:pt>
                <c:pt idx="28">
                  <c:v>44805</c:v>
                </c:pt>
                <c:pt idx="29">
                  <c:v>44835</c:v>
                </c:pt>
                <c:pt idx="30">
                  <c:v>44866</c:v>
                </c:pt>
                <c:pt idx="31">
                  <c:v>44896</c:v>
                </c:pt>
                <c:pt idx="32">
                  <c:v>44927</c:v>
                </c:pt>
                <c:pt idx="33">
                  <c:v>44958</c:v>
                </c:pt>
                <c:pt idx="34">
                  <c:v>44986</c:v>
                </c:pt>
                <c:pt idx="35">
                  <c:v>45017</c:v>
                </c:pt>
                <c:pt idx="36">
                  <c:v>45047</c:v>
                </c:pt>
                <c:pt idx="37">
                  <c:v>45078</c:v>
                </c:pt>
                <c:pt idx="38">
                  <c:v>45108</c:v>
                </c:pt>
                <c:pt idx="39">
                  <c:v>45139</c:v>
                </c:pt>
                <c:pt idx="40">
                  <c:v>45170</c:v>
                </c:pt>
                <c:pt idx="41">
                  <c:v>45200</c:v>
                </c:pt>
                <c:pt idx="42">
                  <c:v>45231</c:v>
                </c:pt>
                <c:pt idx="43">
                  <c:v>45261</c:v>
                </c:pt>
                <c:pt idx="44">
                  <c:v>45292</c:v>
                </c:pt>
                <c:pt idx="45">
                  <c:v>45323</c:v>
                </c:pt>
                <c:pt idx="46">
                  <c:v>45352</c:v>
                </c:pt>
                <c:pt idx="47">
                  <c:v>45383</c:v>
                </c:pt>
                <c:pt idx="48">
                  <c:v>45413</c:v>
                </c:pt>
                <c:pt idx="49">
                  <c:v>45444</c:v>
                </c:pt>
                <c:pt idx="50">
                  <c:v>45474</c:v>
                </c:pt>
                <c:pt idx="51">
                  <c:v>45505</c:v>
                </c:pt>
                <c:pt idx="52">
                  <c:v>45536</c:v>
                </c:pt>
                <c:pt idx="53">
                  <c:v>45566</c:v>
                </c:pt>
                <c:pt idx="54">
                  <c:v>45597</c:v>
                </c:pt>
                <c:pt idx="55">
                  <c:v>45627</c:v>
                </c:pt>
                <c:pt idx="56">
                  <c:v>45658</c:v>
                </c:pt>
                <c:pt idx="57">
                  <c:v>45689</c:v>
                </c:pt>
                <c:pt idx="58">
                  <c:v>45717</c:v>
                </c:pt>
                <c:pt idx="59">
                  <c:v>45748</c:v>
                </c:pt>
                <c:pt idx="60" formatCode="[$-409]mmmm\ d\,\ yyyy;@">
                  <c:v>45778</c:v>
                </c:pt>
                <c:pt idx="61" formatCode="[$-409]mmmm\ d\,\ yyyy;@">
                  <c:v>45809</c:v>
                </c:pt>
                <c:pt idx="62" formatCode="[$-409]mmmm\ d\,\ yyyy;@">
                  <c:v>45839</c:v>
                </c:pt>
                <c:pt idx="63" formatCode="[$-409]mmmm\ d\,\ yyyy;@">
                  <c:v>45870</c:v>
                </c:pt>
                <c:pt idx="64" formatCode="[$-409]mmmm\ d\,\ yyyy;@">
                  <c:v>45901</c:v>
                </c:pt>
              </c:numCache>
            </c:numRef>
          </c:xVal>
          <c:yVal>
            <c:numRef>
              <c:f>Comparison!$V$4:$V$68</c:f>
              <c:numCache>
                <c:formatCode>0.00</c:formatCode>
                <c:ptCount val="6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numCache>
            </c:numRef>
          </c:yVal>
          <c:smooth val="1"/>
          <c:extLst>
            <c:ext xmlns:c16="http://schemas.microsoft.com/office/drawing/2014/chart" uri="{C3380CC4-5D6E-409C-BE32-E72D297353CC}">
              <c16:uniqueId val="{00000026-31EE-4D43-8F83-75DA90E06AAE}"/>
            </c:ext>
          </c:extLst>
        </c:ser>
        <c:ser>
          <c:idx val="1"/>
          <c:order val="36"/>
          <c:tx>
            <c:v>Max</c:v>
          </c:tx>
          <c:spPr>
            <a:ln w="28575">
              <a:solidFill>
                <a:srgbClr val="000000"/>
              </a:solidFill>
              <a:prstDash val="solid"/>
            </a:ln>
          </c:spPr>
          <c:marker>
            <c:symbol val="none"/>
          </c:marker>
          <c:xVal>
            <c:numRef>
              <c:f>Comparison!$U$4:$U$68</c:f>
              <c:numCache>
                <c:formatCode>[$-409]mmmm\-yy;@</c:formatCode>
                <c:ptCount val="65"/>
                <c:pt idx="0">
                  <c:v>43952</c:v>
                </c:pt>
                <c:pt idx="1">
                  <c:v>43983</c:v>
                </c:pt>
                <c:pt idx="2">
                  <c:v>44013</c:v>
                </c:pt>
                <c:pt idx="3">
                  <c:v>44044</c:v>
                </c:pt>
                <c:pt idx="4">
                  <c:v>44075</c:v>
                </c:pt>
                <c:pt idx="5">
                  <c:v>44105</c:v>
                </c:pt>
                <c:pt idx="6">
                  <c:v>44136</c:v>
                </c:pt>
                <c:pt idx="7">
                  <c:v>44166</c:v>
                </c:pt>
                <c:pt idx="8">
                  <c:v>44197</c:v>
                </c:pt>
                <c:pt idx="9">
                  <c:v>44228</c:v>
                </c:pt>
                <c:pt idx="10">
                  <c:v>44256</c:v>
                </c:pt>
                <c:pt idx="11">
                  <c:v>44287</c:v>
                </c:pt>
                <c:pt idx="12">
                  <c:v>44317</c:v>
                </c:pt>
                <c:pt idx="13">
                  <c:v>44348</c:v>
                </c:pt>
                <c:pt idx="14">
                  <c:v>44378</c:v>
                </c:pt>
                <c:pt idx="15">
                  <c:v>44409</c:v>
                </c:pt>
                <c:pt idx="16">
                  <c:v>44440</c:v>
                </c:pt>
                <c:pt idx="17">
                  <c:v>44470</c:v>
                </c:pt>
                <c:pt idx="18">
                  <c:v>44501</c:v>
                </c:pt>
                <c:pt idx="19">
                  <c:v>44531</c:v>
                </c:pt>
                <c:pt idx="20">
                  <c:v>44562</c:v>
                </c:pt>
                <c:pt idx="21">
                  <c:v>44593</c:v>
                </c:pt>
                <c:pt idx="22">
                  <c:v>44621</c:v>
                </c:pt>
                <c:pt idx="23">
                  <c:v>44652</c:v>
                </c:pt>
                <c:pt idx="24">
                  <c:v>44682</c:v>
                </c:pt>
                <c:pt idx="25">
                  <c:v>44713</c:v>
                </c:pt>
                <c:pt idx="26">
                  <c:v>44743</c:v>
                </c:pt>
                <c:pt idx="27">
                  <c:v>44774</c:v>
                </c:pt>
                <c:pt idx="28">
                  <c:v>44805</c:v>
                </c:pt>
                <c:pt idx="29">
                  <c:v>44835</c:v>
                </c:pt>
                <c:pt idx="30">
                  <c:v>44866</c:v>
                </c:pt>
                <c:pt idx="31">
                  <c:v>44896</c:v>
                </c:pt>
                <c:pt idx="32">
                  <c:v>44927</c:v>
                </c:pt>
                <c:pt idx="33">
                  <c:v>44958</c:v>
                </c:pt>
                <c:pt idx="34">
                  <c:v>44986</c:v>
                </c:pt>
                <c:pt idx="35">
                  <c:v>45017</c:v>
                </c:pt>
                <c:pt idx="36">
                  <c:v>45047</c:v>
                </c:pt>
                <c:pt idx="37">
                  <c:v>45078</c:v>
                </c:pt>
                <c:pt idx="38">
                  <c:v>45108</c:v>
                </c:pt>
                <c:pt idx="39">
                  <c:v>45139</c:v>
                </c:pt>
                <c:pt idx="40">
                  <c:v>45170</c:v>
                </c:pt>
                <c:pt idx="41">
                  <c:v>45200</c:v>
                </c:pt>
                <c:pt idx="42">
                  <c:v>45231</c:v>
                </c:pt>
                <c:pt idx="43">
                  <c:v>45261</c:v>
                </c:pt>
                <c:pt idx="44">
                  <c:v>45292</c:v>
                </c:pt>
                <c:pt idx="45">
                  <c:v>45323</c:v>
                </c:pt>
                <c:pt idx="46">
                  <c:v>45352</c:v>
                </c:pt>
                <c:pt idx="47">
                  <c:v>45383</c:v>
                </c:pt>
                <c:pt idx="48">
                  <c:v>45413</c:v>
                </c:pt>
                <c:pt idx="49">
                  <c:v>45444</c:v>
                </c:pt>
                <c:pt idx="50">
                  <c:v>45474</c:v>
                </c:pt>
                <c:pt idx="51">
                  <c:v>45505</c:v>
                </c:pt>
                <c:pt idx="52">
                  <c:v>45536</c:v>
                </c:pt>
                <c:pt idx="53">
                  <c:v>45566</c:v>
                </c:pt>
                <c:pt idx="54">
                  <c:v>45597</c:v>
                </c:pt>
                <c:pt idx="55">
                  <c:v>45627</c:v>
                </c:pt>
                <c:pt idx="56">
                  <c:v>45658</c:v>
                </c:pt>
                <c:pt idx="57">
                  <c:v>45689</c:v>
                </c:pt>
                <c:pt idx="58">
                  <c:v>45717</c:v>
                </c:pt>
                <c:pt idx="59">
                  <c:v>45748</c:v>
                </c:pt>
                <c:pt idx="60" formatCode="[$-409]mmmm\ d\,\ yyyy;@">
                  <c:v>45778</c:v>
                </c:pt>
                <c:pt idx="61" formatCode="[$-409]mmmm\ d\,\ yyyy;@">
                  <c:v>45809</c:v>
                </c:pt>
                <c:pt idx="62" formatCode="[$-409]mmmm\ d\,\ yyyy;@">
                  <c:v>45839</c:v>
                </c:pt>
                <c:pt idx="63" formatCode="[$-409]mmmm\ d\,\ yyyy;@">
                  <c:v>45870</c:v>
                </c:pt>
                <c:pt idx="64" formatCode="[$-409]mmmm\ d\,\ yyyy;@">
                  <c:v>45901</c:v>
                </c:pt>
              </c:numCache>
            </c:numRef>
          </c:xVal>
          <c:yVal>
            <c:numRef>
              <c:f>Comparison!$W$4:$W$68</c:f>
              <c:numCache>
                <c:formatCode>0.00</c:formatCode>
                <c:ptCount val="6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numCache>
            </c:numRef>
          </c:yVal>
          <c:smooth val="1"/>
          <c:extLst>
            <c:ext xmlns:c16="http://schemas.microsoft.com/office/drawing/2014/chart" uri="{C3380CC4-5D6E-409C-BE32-E72D297353CC}">
              <c16:uniqueId val="{00000027-31EE-4D43-8F83-75DA90E06AAE}"/>
            </c:ext>
          </c:extLst>
        </c:ser>
        <c:ser>
          <c:idx val="2"/>
          <c:order val="37"/>
          <c:tx>
            <c:v>Most</c:v>
          </c:tx>
          <c:spPr>
            <a:ln w="28575">
              <a:solidFill>
                <a:srgbClr val="000000"/>
              </a:solidFill>
              <a:prstDash val="solid"/>
            </a:ln>
          </c:spPr>
          <c:marker>
            <c:symbol val="none"/>
          </c:marker>
          <c:xVal>
            <c:numRef>
              <c:f>Comparison!$U$4:$U$68</c:f>
              <c:numCache>
                <c:formatCode>[$-409]mmmm\-yy;@</c:formatCode>
                <c:ptCount val="65"/>
                <c:pt idx="0">
                  <c:v>43952</c:v>
                </c:pt>
                <c:pt idx="1">
                  <c:v>43983</c:v>
                </c:pt>
                <c:pt idx="2">
                  <c:v>44013</c:v>
                </c:pt>
                <c:pt idx="3">
                  <c:v>44044</c:v>
                </c:pt>
                <c:pt idx="4">
                  <c:v>44075</c:v>
                </c:pt>
                <c:pt idx="5">
                  <c:v>44105</c:v>
                </c:pt>
                <c:pt idx="6">
                  <c:v>44136</c:v>
                </c:pt>
                <c:pt idx="7">
                  <c:v>44166</c:v>
                </c:pt>
                <c:pt idx="8">
                  <c:v>44197</c:v>
                </c:pt>
                <c:pt idx="9">
                  <c:v>44228</c:v>
                </c:pt>
                <c:pt idx="10">
                  <c:v>44256</c:v>
                </c:pt>
                <c:pt idx="11">
                  <c:v>44287</c:v>
                </c:pt>
                <c:pt idx="12">
                  <c:v>44317</c:v>
                </c:pt>
                <c:pt idx="13">
                  <c:v>44348</c:v>
                </c:pt>
                <c:pt idx="14">
                  <c:v>44378</c:v>
                </c:pt>
                <c:pt idx="15">
                  <c:v>44409</c:v>
                </c:pt>
                <c:pt idx="16">
                  <c:v>44440</c:v>
                </c:pt>
                <c:pt idx="17">
                  <c:v>44470</c:v>
                </c:pt>
                <c:pt idx="18">
                  <c:v>44501</c:v>
                </c:pt>
                <c:pt idx="19">
                  <c:v>44531</c:v>
                </c:pt>
                <c:pt idx="20">
                  <c:v>44562</c:v>
                </c:pt>
                <c:pt idx="21">
                  <c:v>44593</c:v>
                </c:pt>
                <c:pt idx="22">
                  <c:v>44621</c:v>
                </c:pt>
                <c:pt idx="23">
                  <c:v>44652</c:v>
                </c:pt>
                <c:pt idx="24">
                  <c:v>44682</c:v>
                </c:pt>
                <c:pt idx="25">
                  <c:v>44713</c:v>
                </c:pt>
                <c:pt idx="26">
                  <c:v>44743</c:v>
                </c:pt>
                <c:pt idx="27">
                  <c:v>44774</c:v>
                </c:pt>
                <c:pt idx="28">
                  <c:v>44805</c:v>
                </c:pt>
                <c:pt idx="29">
                  <c:v>44835</c:v>
                </c:pt>
                <c:pt idx="30">
                  <c:v>44866</c:v>
                </c:pt>
                <c:pt idx="31">
                  <c:v>44896</c:v>
                </c:pt>
                <c:pt idx="32">
                  <c:v>44927</c:v>
                </c:pt>
                <c:pt idx="33">
                  <c:v>44958</c:v>
                </c:pt>
                <c:pt idx="34">
                  <c:v>44986</c:v>
                </c:pt>
                <c:pt idx="35">
                  <c:v>45017</c:v>
                </c:pt>
                <c:pt idx="36">
                  <c:v>45047</c:v>
                </c:pt>
                <c:pt idx="37">
                  <c:v>45078</c:v>
                </c:pt>
                <c:pt idx="38">
                  <c:v>45108</c:v>
                </c:pt>
                <c:pt idx="39">
                  <c:v>45139</c:v>
                </c:pt>
                <c:pt idx="40">
                  <c:v>45170</c:v>
                </c:pt>
                <c:pt idx="41">
                  <c:v>45200</c:v>
                </c:pt>
                <c:pt idx="42">
                  <c:v>45231</c:v>
                </c:pt>
                <c:pt idx="43">
                  <c:v>45261</c:v>
                </c:pt>
                <c:pt idx="44">
                  <c:v>45292</c:v>
                </c:pt>
                <c:pt idx="45">
                  <c:v>45323</c:v>
                </c:pt>
                <c:pt idx="46">
                  <c:v>45352</c:v>
                </c:pt>
                <c:pt idx="47">
                  <c:v>45383</c:v>
                </c:pt>
                <c:pt idx="48">
                  <c:v>45413</c:v>
                </c:pt>
                <c:pt idx="49">
                  <c:v>45444</c:v>
                </c:pt>
                <c:pt idx="50">
                  <c:v>45474</c:v>
                </c:pt>
                <c:pt idx="51">
                  <c:v>45505</c:v>
                </c:pt>
                <c:pt idx="52">
                  <c:v>45536</c:v>
                </c:pt>
                <c:pt idx="53">
                  <c:v>45566</c:v>
                </c:pt>
                <c:pt idx="54">
                  <c:v>45597</c:v>
                </c:pt>
                <c:pt idx="55">
                  <c:v>45627</c:v>
                </c:pt>
                <c:pt idx="56">
                  <c:v>45658</c:v>
                </c:pt>
                <c:pt idx="57">
                  <c:v>45689</c:v>
                </c:pt>
                <c:pt idx="58">
                  <c:v>45717</c:v>
                </c:pt>
                <c:pt idx="59">
                  <c:v>45748</c:v>
                </c:pt>
                <c:pt idx="60" formatCode="[$-409]mmmm\ d\,\ yyyy;@">
                  <c:v>45778</c:v>
                </c:pt>
                <c:pt idx="61" formatCode="[$-409]mmmm\ d\,\ yyyy;@">
                  <c:v>45809</c:v>
                </c:pt>
                <c:pt idx="62" formatCode="[$-409]mmmm\ d\,\ yyyy;@">
                  <c:v>45839</c:v>
                </c:pt>
                <c:pt idx="63" formatCode="[$-409]mmmm\ d\,\ yyyy;@">
                  <c:v>45870</c:v>
                </c:pt>
                <c:pt idx="64" formatCode="[$-409]mmmm\ d\,\ yyyy;@">
                  <c:v>45901</c:v>
                </c:pt>
              </c:numCache>
            </c:numRef>
          </c:xVal>
          <c:yVal>
            <c:numRef>
              <c:f>Comparison!$X$4:$X$68</c:f>
              <c:numCache>
                <c:formatCode>0.00</c:formatCode>
                <c:ptCount val="65"/>
                <c:pt idx="0">
                  <c:v>175</c:v>
                </c:pt>
                <c:pt idx="1">
                  <c:v>167</c:v>
                </c:pt>
                <c:pt idx="2">
                  <c:v>58</c:v>
                </c:pt>
                <c:pt idx="3">
                  <c:v>40</c:v>
                </c:pt>
                <c:pt idx="4">
                  <c:v>30</c:v>
                </c:pt>
                <c:pt idx="5">
                  <c:v>32.86</c:v>
                </c:pt>
                <c:pt idx="6">
                  <c:v>28.93</c:v>
                </c:pt>
                <c:pt idx="7">
                  <c:v>25.64</c:v>
                </c:pt>
                <c:pt idx="8">
                  <c:v>24.31</c:v>
                </c:pt>
                <c:pt idx="9">
                  <c:v>22.39</c:v>
                </c:pt>
                <c:pt idx="10">
                  <c:v>36.020000000000003</c:v>
                </c:pt>
                <c:pt idx="11">
                  <c:v>77.08</c:v>
                </c:pt>
                <c:pt idx="12">
                  <c:v>221.07</c:v>
                </c:pt>
                <c:pt idx="13">
                  <c:v>261.05</c:v>
                </c:pt>
                <c:pt idx="14">
                  <c:v>116.85</c:v>
                </c:pt>
                <c:pt idx="15">
                  <c:v>63.46</c:v>
                </c:pt>
                <c:pt idx="16">
                  <c:v>38.04</c:v>
                </c:pt>
                <c:pt idx="17">
                  <c:v>38.25</c:v>
                </c:pt>
                <c:pt idx="18">
                  <c:v>31.12</c:v>
                </c:pt>
                <c:pt idx="19">
                  <c:v>25.64</c:v>
                </c:pt>
                <c:pt idx="20">
                  <c:v>24.31</c:v>
                </c:pt>
                <c:pt idx="21">
                  <c:v>22.39</c:v>
                </c:pt>
                <c:pt idx="22">
                  <c:v>36.020000000000003</c:v>
                </c:pt>
                <c:pt idx="23">
                  <c:v>77.08</c:v>
                </c:pt>
                <c:pt idx="24">
                  <c:v>221.07</c:v>
                </c:pt>
                <c:pt idx="25">
                  <c:v>261.05</c:v>
                </c:pt>
                <c:pt idx="26">
                  <c:v>116.85</c:v>
                </c:pt>
                <c:pt idx="27">
                  <c:v>63.46</c:v>
                </c:pt>
                <c:pt idx="28">
                  <c:v>38.04</c:v>
                </c:pt>
                <c:pt idx="29">
                  <c:v>38.25</c:v>
                </c:pt>
                <c:pt idx="30">
                  <c:v>31.12</c:v>
                </c:pt>
                <c:pt idx="31">
                  <c:v>25.64</c:v>
                </c:pt>
                <c:pt idx="32">
                  <c:v>24.31</c:v>
                </c:pt>
                <c:pt idx="33">
                  <c:v>22.39</c:v>
                </c:pt>
                <c:pt idx="34">
                  <c:v>36.020000000000003</c:v>
                </c:pt>
                <c:pt idx="35">
                  <c:v>77.08</c:v>
                </c:pt>
                <c:pt idx="36">
                  <c:v>221.07</c:v>
                </c:pt>
                <c:pt idx="37">
                  <c:v>261.05</c:v>
                </c:pt>
                <c:pt idx="38">
                  <c:v>116.85</c:v>
                </c:pt>
                <c:pt idx="39">
                  <c:v>63.46</c:v>
                </c:pt>
                <c:pt idx="40">
                  <c:v>38.04</c:v>
                </c:pt>
                <c:pt idx="41">
                  <c:v>38.25</c:v>
                </c:pt>
                <c:pt idx="42">
                  <c:v>31.12</c:v>
                </c:pt>
                <c:pt idx="43">
                  <c:v>25.64</c:v>
                </c:pt>
                <c:pt idx="44">
                  <c:v>24.31</c:v>
                </c:pt>
                <c:pt idx="45">
                  <c:v>22.39</c:v>
                </c:pt>
                <c:pt idx="46">
                  <c:v>36.020000000000003</c:v>
                </c:pt>
                <c:pt idx="47">
                  <c:v>77.08</c:v>
                </c:pt>
                <c:pt idx="48">
                  <c:v>221.07</c:v>
                </c:pt>
                <c:pt idx="49">
                  <c:v>261.05</c:v>
                </c:pt>
                <c:pt idx="50">
                  <c:v>116.85</c:v>
                </c:pt>
                <c:pt idx="51">
                  <c:v>63.46</c:v>
                </c:pt>
                <c:pt idx="52">
                  <c:v>38.04</c:v>
                </c:pt>
                <c:pt idx="53">
                  <c:v>38.25</c:v>
                </c:pt>
                <c:pt idx="54">
                  <c:v>31.12</c:v>
                </c:pt>
                <c:pt idx="55">
                  <c:v>25.64</c:v>
                </c:pt>
                <c:pt idx="56">
                  <c:v>24.31</c:v>
                </c:pt>
                <c:pt idx="57">
                  <c:v>22.39</c:v>
                </c:pt>
                <c:pt idx="58">
                  <c:v>36.020000000000003</c:v>
                </c:pt>
                <c:pt idx="59">
                  <c:v>77.08</c:v>
                </c:pt>
                <c:pt idx="60">
                  <c:v>221.07</c:v>
                </c:pt>
                <c:pt idx="61">
                  <c:v>261.05</c:v>
                </c:pt>
                <c:pt idx="62">
                  <c:v>116.85</c:v>
                </c:pt>
                <c:pt idx="63">
                  <c:v>63.46</c:v>
                </c:pt>
                <c:pt idx="64">
                  <c:v>38.04</c:v>
                </c:pt>
              </c:numCache>
            </c:numRef>
          </c:yVal>
          <c:smooth val="1"/>
          <c:extLst>
            <c:ext xmlns:c16="http://schemas.microsoft.com/office/drawing/2014/chart" uri="{C3380CC4-5D6E-409C-BE32-E72D297353CC}">
              <c16:uniqueId val="{00000028-31EE-4D43-8F83-75DA90E06AAE}"/>
            </c:ext>
          </c:extLst>
        </c:ser>
        <c:dLbls>
          <c:showLegendKey val="0"/>
          <c:showVal val="0"/>
          <c:showCatName val="0"/>
          <c:showSerName val="0"/>
          <c:showPercent val="0"/>
          <c:showBubbleSize val="0"/>
        </c:dLbls>
        <c:axId val="200436616"/>
        <c:axId val="200437400"/>
      </c:scatterChart>
      <c:valAx>
        <c:axId val="200436616"/>
        <c:scaling>
          <c:orientation val="minMax"/>
        </c:scaling>
        <c:delete val="0"/>
        <c:axPos val="b"/>
        <c:title>
          <c:tx>
            <c:rich>
              <a:bodyPr/>
              <a:lstStyle/>
              <a:p>
                <a:pPr>
                  <a:defRPr/>
                </a:pPr>
                <a:r>
                  <a:rPr lang="en-US"/>
                  <a:t>Timestep (Monthly)</a:t>
                </a:r>
              </a:p>
            </c:rich>
          </c:tx>
          <c:layout>
            <c:manualLayout>
              <c:xMode val="edge"/>
              <c:yMode val="edge"/>
              <c:x val="0.43767304714526306"/>
              <c:y val="0.93762086190840077"/>
            </c:manualLayout>
          </c:layout>
          <c:overlay val="0"/>
        </c:title>
        <c:numFmt formatCode="[$-409]mmm\-yy;@" sourceLinked="0"/>
        <c:majorTickMark val="out"/>
        <c:minorTickMark val="in"/>
        <c:tickLblPos val="nextTo"/>
        <c:crossAx val="200437400"/>
        <c:crosses val="autoZero"/>
        <c:crossBetween val="midCat"/>
      </c:valAx>
      <c:valAx>
        <c:axId val="200437400"/>
        <c:scaling>
          <c:orientation val="minMax"/>
        </c:scaling>
        <c:delete val="0"/>
        <c:axPos val="l"/>
        <c:majorGridlines/>
        <c:title>
          <c:tx>
            <c:rich>
              <a:bodyPr/>
              <a:lstStyle/>
              <a:p>
                <a:pPr>
                  <a:defRPr/>
                </a:pPr>
                <a:r>
                  <a:rPr lang="en-US"/>
                  <a:t>Flow (cfs)</a:t>
                </a:r>
              </a:p>
            </c:rich>
          </c:tx>
          <c:overlay val="0"/>
        </c:title>
        <c:numFmt formatCode="0.00" sourceLinked="1"/>
        <c:majorTickMark val="none"/>
        <c:minorTickMark val="none"/>
        <c:tickLblPos val="nextTo"/>
        <c:crossAx val="200436616"/>
        <c:crosses val="autoZero"/>
        <c:crossBetween val="midCat"/>
      </c:valAx>
      <c:spPr>
        <a:solidFill>
          <a:schemeClr val="bg1">
            <a:lumMod val="75000"/>
          </a:schemeClr>
        </a:solidFill>
      </c:spPr>
    </c:plotArea>
    <c:legend>
      <c:legendPos val="t"/>
      <c:overlay val="0"/>
    </c:legend>
    <c:plotVisOnly val="1"/>
    <c:dispBlanksAs val="span"/>
    <c:showDLblsOverMax val="0"/>
  </c:chart>
  <c:spPr>
    <a:solidFill>
      <a:schemeClr val="bg2">
        <a:lumMod val="90000"/>
      </a:schemeClr>
    </a:solidFill>
  </c:spPr>
  <c:printSettings>
    <c:headerFooter/>
    <c:pageMargins b="0.7500000000000101" l="0.70000000000000062" r="0.70000000000000062" t="0.7500000000000101" header="0.30000000000000032" footer="0.30000000000000032"/>
    <c:pageSetup/>
  </c:printSettings>
</c:chartSpace>
</file>

<file path=xl/ctrlProps/ctrlProp1.xml><?xml version="1.0" encoding="utf-8"?>
<formControlPr xmlns="http://schemas.microsoft.com/office/spreadsheetml/2009/9/main" objectType="Drop" dropStyle="combo" dx="16" fmlaLink="$B$10" fmlaRange="RunInformation!$C$3:$C$21" sel="1" val="11"/>
</file>

<file path=xl/ctrlProps/ctrlProp2.xml><?xml version="1.0" encoding="utf-8"?>
<formControlPr xmlns="http://schemas.microsoft.com/office/spreadsheetml/2009/9/main" objectType="GBox"/>
</file>

<file path=xl/ctrlProps/ctrlProp3.xml><?xml version="1.0" encoding="utf-8"?>
<formControlPr xmlns="http://schemas.microsoft.com/office/spreadsheetml/2009/9/main" objectType="CheckBox" checked="Checked" fmlaLink="$B$15"/>
</file>

<file path=xl/ctrlProps/ctrlProp4.xml><?xml version="1.0" encoding="utf-8"?>
<formControlPr xmlns="http://schemas.microsoft.com/office/spreadsheetml/2009/9/main" objectType="CheckBox" checked="Checked" fmlaLink="$B$16"/>
</file>

<file path=xl/ctrlProps/ctrlProp5.xml><?xml version="1.0" encoding="utf-8"?>
<formControlPr xmlns="http://schemas.microsoft.com/office/spreadsheetml/2009/9/main" objectType="CheckBox" checked="Checked" fmlaLink="$B$17"/>
</file>

<file path=xl/ctrlProps/ctrlProp6.xml><?xml version="1.0" encoding="utf-8"?>
<formControlPr xmlns="http://schemas.microsoft.com/office/spreadsheetml/2009/9/main" objectType="CheckBox" checked="Checked" fmlaLink="$B$18"/>
</file>

<file path=xl/ctrlProps/ctrlProp7.xml><?xml version="1.0" encoding="utf-8"?>
<formControlPr xmlns="http://schemas.microsoft.com/office/spreadsheetml/2009/9/main" objectType="CheckBox" checked="Checked" fmlaLink="$B$19"/>
</file>

<file path=xl/ctrlProps/ctrlProp8.xml><?xml version="1.0" encoding="utf-8"?>
<formControlPr xmlns="http://schemas.microsoft.com/office/spreadsheetml/2009/9/main" objectType="CheckBox" checked="Checked" fmlaLink="$B$20"/>
</file>

<file path=xl/ctrlProps/ctrlProp9.xml><?xml version="1.0" encoding="utf-8"?>
<formControlPr xmlns="http://schemas.microsoft.com/office/spreadsheetml/2009/9/main" objectType="CheckBox" checked="Checked" fmlaLink="$B$21"/>
</file>

<file path=xl/ctrlProps/ctrlProp10.xml><?xml version="1.0" encoding="utf-8"?>
<formControlPr xmlns="http://schemas.microsoft.com/office/spreadsheetml/2009/9/main" objectType="CheckBox" checked="Checked" fmlaLink="$B$22"/>
</file>

<file path=xl/ctrlProps/ctrlProp11.xml><?xml version="1.0" encoding="utf-8"?>
<formControlPr xmlns="http://schemas.microsoft.com/office/spreadsheetml/2009/9/main" objectType="CheckBox" checked="Checked" fmlaLink="$B$23"/>
</file>

<file path=xl/ctrlProps/ctrlProp12.xml><?xml version="1.0" encoding="utf-8"?>
<formControlPr xmlns="http://schemas.microsoft.com/office/spreadsheetml/2009/9/main" objectType="CheckBox" checked="Checked" fmlaLink="$B$24"/>
</file>

<file path=xl/ctrlProps/ctrlProp13.xml><?xml version="1.0" encoding="utf-8"?>
<formControlPr xmlns="http://schemas.microsoft.com/office/spreadsheetml/2009/9/main" objectType="CheckBox" checked="Checked" fmlaLink="$B$25"/>
</file>

<file path=xl/ctrlProps/ctrlProp14.xml><?xml version="1.0" encoding="utf-8"?>
<formControlPr xmlns="http://schemas.microsoft.com/office/spreadsheetml/2009/9/main" objectType="CheckBox" checked="Checked" fmlaLink="$B$26"/>
</file>

<file path=xl/ctrlProps/ctrlProp15.xml><?xml version="1.0" encoding="utf-8"?>
<formControlPr xmlns="http://schemas.microsoft.com/office/spreadsheetml/2009/9/main" objectType="CheckBox" checked="Checked" fmlaLink="$B$27"/>
</file>

<file path=xl/ctrlProps/ctrlProp16.xml><?xml version="1.0" encoding="utf-8"?>
<formControlPr xmlns="http://schemas.microsoft.com/office/spreadsheetml/2009/9/main" objectType="CheckBox" checked="Checked" fmlaLink="$B$28"/>
</file>

<file path=xl/ctrlProps/ctrlProp17.xml><?xml version="1.0" encoding="utf-8"?>
<formControlPr xmlns="http://schemas.microsoft.com/office/spreadsheetml/2009/9/main" objectType="CheckBox" checked="Checked" fmlaLink="$B$29"/>
</file>

<file path=xl/ctrlProps/ctrlProp18.xml><?xml version="1.0" encoding="utf-8"?>
<formControlPr xmlns="http://schemas.microsoft.com/office/spreadsheetml/2009/9/main" objectType="CheckBox" checked="Checked" fmlaLink="$C$15"/>
</file>

<file path=xl/ctrlProps/ctrlProp19.xml><?xml version="1.0" encoding="utf-8"?>
<formControlPr xmlns="http://schemas.microsoft.com/office/spreadsheetml/2009/9/main" objectType="CheckBox" checked="Checked" fmlaLink="$C$16"/>
</file>

<file path=xl/ctrlProps/ctrlProp20.xml><?xml version="1.0" encoding="utf-8"?>
<formControlPr xmlns="http://schemas.microsoft.com/office/spreadsheetml/2009/9/main" objectType="CheckBox" checked="Checked" fmlaLink="$C$17"/>
</file>

<file path=xl/ctrlProps/ctrlProp21.xml><?xml version="1.0" encoding="utf-8"?>
<formControlPr xmlns="http://schemas.microsoft.com/office/spreadsheetml/2009/9/main" objectType="CheckBox" checked="Checked" fmlaLink="$C$18"/>
</file>

<file path=xl/ctrlProps/ctrlProp22.xml><?xml version="1.0" encoding="utf-8"?>
<formControlPr xmlns="http://schemas.microsoft.com/office/spreadsheetml/2009/9/main" objectType="CheckBox" checked="Checked" fmlaLink="$C$19"/>
</file>

<file path=xl/ctrlProps/ctrlProp23.xml><?xml version="1.0" encoding="utf-8"?>
<formControlPr xmlns="http://schemas.microsoft.com/office/spreadsheetml/2009/9/main" objectType="CheckBox" checked="Checked" fmlaLink="$C$20"/>
</file>

<file path=xl/ctrlProps/ctrlProp24.xml><?xml version="1.0" encoding="utf-8"?>
<formControlPr xmlns="http://schemas.microsoft.com/office/spreadsheetml/2009/9/main" objectType="CheckBox" checked="Checked" fmlaLink="$C$21"/>
</file>

<file path=xl/ctrlProps/ctrlProp25.xml><?xml version="1.0" encoding="utf-8"?>
<formControlPr xmlns="http://schemas.microsoft.com/office/spreadsheetml/2009/9/main" objectType="CheckBox" checked="Checked" fmlaLink="$C$22"/>
</file>

<file path=xl/ctrlProps/ctrlProp26.xml><?xml version="1.0" encoding="utf-8"?>
<formControlPr xmlns="http://schemas.microsoft.com/office/spreadsheetml/2009/9/main" objectType="CheckBox" checked="Checked" fmlaLink="$C$23"/>
</file>

<file path=xl/ctrlProps/ctrlProp27.xml><?xml version="1.0" encoding="utf-8"?>
<formControlPr xmlns="http://schemas.microsoft.com/office/spreadsheetml/2009/9/main" objectType="CheckBox" checked="Checked" fmlaLink="$C$25"/>
</file>

<file path=xl/ctrlProps/ctrlProp28.xml><?xml version="1.0" encoding="utf-8"?>
<formControlPr xmlns="http://schemas.microsoft.com/office/spreadsheetml/2009/9/main" objectType="CheckBox" checked="Checked" fmlaLink="$C$24"/>
</file>

<file path=xl/ctrlProps/ctrlProp29.xml><?xml version="1.0" encoding="utf-8"?>
<formControlPr xmlns="http://schemas.microsoft.com/office/spreadsheetml/2009/9/main" objectType="CheckBox" checked="Checked" fmlaLink="$C$26"/>
</file>

<file path=xl/ctrlProps/ctrlProp30.xml><?xml version="1.0" encoding="utf-8"?>
<formControlPr xmlns="http://schemas.microsoft.com/office/spreadsheetml/2009/9/main" objectType="CheckBox" checked="Checked" fmlaLink="$C$27"/>
</file>

<file path=xl/ctrlProps/ctrlProp31.xml><?xml version="1.0" encoding="utf-8"?>
<formControlPr xmlns="http://schemas.microsoft.com/office/spreadsheetml/2009/9/main" objectType="CheckBox" checked="Checked" fmlaLink="$C$28"/>
</file>

<file path=xl/ctrlProps/ctrlProp32.xml><?xml version="1.0" encoding="utf-8"?>
<formControlPr xmlns="http://schemas.microsoft.com/office/spreadsheetml/2009/9/main" objectType="GBox"/>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Drop" dropLines="12" dropStyle="combo" dx="16" fmlaLink="$B$3" fmlaRange="RunInformation!$J$3:$J$14" sel="5" val="0"/>
</file>

<file path=xl/ctrlProps/ctrlProp36.xml><?xml version="1.0" encoding="utf-8"?>
<formControlPr xmlns="http://schemas.microsoft.com/office/spreadsheetml/2009/9/main" objectType="Drop" dropStyle="combo" dx="16" fmlaLink="$D$3" fmlaRange="RunInformation!$K$3:$K$52" sel="12" val="10"/>
</file>

<file path=xl/ctrlProps/ctrlProp37.xml><?xml version="1.0" encoding="utf-8"?>
<formControlPr xmlns="http://schemas.microsoft.com/office/spreadsheetml/2009/9/main" objectType="GBox"/>
</file>

<file path=xl/ctrlProps/ctrlProp38.xml><?xml version="1.0" encoding="utf-8"?>
<formControlPr xmlns="http://schemas.microsoft.com/office/spreadsheetml/2009/9/main" objectType="GBox"/>
</file>

<file path=xl/ctrlProps/ctrlProp39.xml><?xml version="1.0" encoding="utf-8"?>
<formControlPr xmlns="http://schemas.microsoft.com/office/spreadsheetml/2009/9/main" objectType="Label" lockText="1"/>
</file>

<file path=xl/ctrlProps/ctrlProp40.xml><?xml version="1.0" encoding="utf-8"?>
<formControlPr xmlns="http://schemas.microsoft.com/office/spreadsheetml/2009/9/main" objectType="CheckBox" checked="Checked" fmlaLink="$C$29"/>
</file>

<file path=xl/ctrlProps/ctrlProp41.xml><?xml version="1.0" encoding="utf-8"?>
<formControlPr xmlns="http://schemas.microsoft.com/office/spreadsheetml/2009/9/main" objectType="GBox"/>
</file>

<file path=xl/ctrlProps/ctrlProp42.xml><?xml version="1.0" encoding="utf-8"?>
<formControlPr xmlns="http://schemas.microsoft.com/office/spreadsheetml/2009/9/main" objectType="CheckBox" fmlaLink="$B$34" lockText="1" noThreeD="1"/>
</file>

<file path=xl/ctrlProps/ctrlProp43.xml><?xml version="1.0" encoding="utf-8"?>
<formControlPr xmlns="http://schemas.microsoft.com/office/spreadsheetml/2009/9/main" objectType="CheckBox" fmlaLink="$C$34" lockText="1" noThreeD="1"/>
</file>

<file path=xl/ctrlProps/ctrlProp44.xml><?xml version="1.0" encoding="utf-8"?>
<formControlPr xmlns="http://schemas.microsoft.com/office/spreadsheetml/2009/9/main" objectType="CheckBox" checked="Checked" fmlaLink="$D$34" lockText="1" noThreeD="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Radio" firstButton="1" fmlaLink="$C$41" lockText="1" noThreeD="1"/>
</file>

<file path=xl/ctrlProps/ctrlProp48.xml><?xml version="1.0" encoding="utf-8"?>
<formControlPr xmlns="http://schemas.microsoft.com/office/spreadsheetml/2009/9/main" objectType="Radio" checked="Checked" lockText="1" noThreeD="1"/>
</file>

<file path=xl/ctrlProps/ctrlProp49.xml><?xml version="1.0" encoding="utf-8"?>
<formControlPr xmlns="http://schemas.microsoft.com/office/spreadsheetml/2009/9/main" objectType="CheckBox" checked="Checked" fmlaLink="$D$15"/>
</file>

<file path=xl/ctrlProps/ctrlProp50.xml><?xml version="1.0" encoding="utf-8"?>
<formControlPr xmlns="http://schemas.microsoft.com/office/spreadsheetml/2009/9/main" objectType="CheckBox" checked="Checked" fmlaLink="$D$16"/>
</file>

<file path=xl/ctrlProps/ctrlProp51.xml><?xml version="1.0" encoding="utf-8"?>
<formControlPr xmlns="http://schemas.microsoft.com/office/spreadsheetml/2009/9/main" objectType="CheckBox" checked="Checked" fmlaLink="$D$17"/>
</file>

<file path=xl/ctrlProps/ctrlProp52.xml><?xml version="1.0" encoding="utf-8"?>
<formControlPr xmlns="http://schemas.microsoft.com/office/spreadsheetml/2009/9/main" objectType="CheckBox" checked="Checked" fmlaLink="$D$18"/>
</file>

<file path=xl/ctrlProps/ctrlProp53.xml><?xml version="1.0" encoding="utf-8"?>
<formControlPr xmlns="http://schemas.microsoft.com/office/spreadsheetml/2009/9/main" objectType="CheckBox" checked="Checked" fmlaLink="$D$19"/>
</file>

<file path=xl/ctrlProps/ctrlProp54.xml><?xml version="1.0" encoding="utf-8"?>
<formControlPr xmlns="http://schemas.microsoft.com/office/spreadsheetml/2009/9/main" objectType="Radio" firstButton="1" fmlaLink="RunInformation!$AZ$4" lockText="1" noThreeD="1"/>
</file>

<file path=xl/ctrlProps/ctrlProp55.xml><?xml version="1.0" encoding="utf-8"?>
<formControlPr xmlns="http://schemas.microsoft.com/office/spreadsheetml/2009/9/main" objectType="Radio" checked="Checked" lockText="1" noThreeD="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xdr:col>
      <xdr:colOff>259080</xdr:colOff>
      <xdr:row>3</xdr:row>
      <xdr:rowOff>121920</xdr:rowOff>
    </xdr:from>
    <xdr:to>
      <xdr:col>19</xdr:col>
      <xdr:colOff>259080</xdr:colOff>
      <xdr:row>31</xdr:row>
      <xdr:rowOff>83820</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152400</xdr:colOff>
          <xdr:row>9</xdr:row>
          <xdr:rowOff>9525</xdr:rowOff>
        </xdr:from>
        <xdr:to>
          <xdr:col>3</xdr:col>
          <xdr:colOff>504825</xdr:colOff>
          <xdr:row>10</xdr:row>
          <xdr:rowOff>19050</xdr:rowOff>
        </xdr:to>
        <xdr:sp macro="" textlink="">
          <xdr:nvSpPr>
            <xdr:cNvPr id="1025" name="Drop Dow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11</xdr:row>
          <xdr:rowOff>47625</xdr:rowOff>
        </xdr:from>
        <xdr:to>
          <xdr:col>3</xdr:col>
          <xdr:colOff>571500</xdr:colOff>
          <xdr:row>31</xdr:row>
          <xdr:rowOff>66675</xdr:rowOff>
        </xdr:to>
        <xdr:sp macro="" textlink="">
          <xdr:nvSpPr>
            <xdr:cNvPr id="1059" name="Group Box 35"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Traces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18</xdr:row>
          <xdr:rowOff>180975</xdr:rowOff>
        </xdr:from>
        <xdr:to>
          <xdr:col>1</xdr:col>
          <xdr:colOff>495300</xdr:colOff>
          <xdr:row>20</xdr:row>
          <xdr:rowOff>19050</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0000-00003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18</xdr:row>
          <xdr:rowOff>180975</xdr:rowOff>
        </xdr:from>
        <xdr:to>
          <xdr:col>2</xdr:col>
          <xdr:colOff>523875</xdr:colOff>
          <xdr:row>20</xdr:row>
          <xdr:rowOff>19050</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id="{00000000-0008-0000-0000-00004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19</xdr:row>
          <xdr:rowOff>180975</xdr:rowOff>
        </xdr:from>
        <xdr:to>
          <xdr:col>1</xdr:col>
          <xdr:colOff>495300</xdr:colOff>
          <xdr:row>21</xdr:row>
          <xdr:rowOff>19050</xdr:rowOff>
        </xdr:to>
        <xdr:sp macro="" textlink="">
          <xdr:nvSpPr>
            <xdr:cNvPr id="1074" name="Check Box 50" hidden="1">
              <a:extLst>
                <a:ext uri="{63B3BB69-23CF-44E3-9099-C40C66FF867C}">
                  <a14:compatExt spid="_x0000_s1074"/>
                </a:ext>
                <a:ext uri="{FF2B5EF4-FFF2-40B4-BE49-F238E27FC236}">
                  <a16:creationId xmlns:a16="http://schemas.microsoft.com/office/drawing/2014/main" id="{00000000-0008-0000-0000-00003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19</xdr:row>
          <xdr:rowOff>180975</xdr:rowOff>
        </xdr:from>
        <xdr:to>
          <xdr:col>2</xdr:col>
          <xdr:colOff>523875</xdr:colOff>
          <xdr:row>21</xdr:row>
          <xdr:rowOff>19050</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id="{00000000-0008-0000-0000-000041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20</xdr:row>
          <xdr:rowOff>180975</xdr:rowOff>
        </xdr:from>
        <xdr:to>
          <xdr:col>1</xdr:col>
          <xdr:colOff>495300</xdr:colOff>
          <xdr:row>22</xdr:row>
          <xdr:rowOff>19050</xdr:rowOff>
        </xdr:to>
        <xdr:sp macro="" textlink="">
          <xdr:nvSpPr>
            <xdr:cNvPr id="1075" name="Check Box 51"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20</xdr:row>
          <xdr:rowOff>180975</xdr:rowOff>
        </xdr:from>
        <xdr:to>
          <xdr:col>2</xdr:col>
          <xdr:colOff>523875</xdr:colOff>
          <xdr:row>22</xdr:row>
          <xdr:rowOff>19050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00000000-0008-0000-0000-00004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21</xdr:row>
          <xdr:rowOff>171450</xdr:rowOff>
        </xdr:from>
        <xdr:to>
          <xdr:col>1</xdr:col>
          <xdr:colOff>495300</xdr:colOff>
          <xdr:row>23</xdr:row>
          <xdr:rowOff>9525</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0000-00003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21</xdr:row>
          <xdr:rowOff>171450</xdr:rowOff>
        </xdr:from>
        <xdr:to>
          <xdr:col>2</xdr:col>
          <xdr:colOff>523875</xdr:colOff>
          <xdr:row>23</xdr:row>
          <xdr:rowOff>9525</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00000000-0008-0000-0000-00004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23</xdr:row>
          <xdr:rowOff>180975</xdr:rowOff>
        </xdr:from>
        <xdr:to>
          <xdr:col>1</xdr:col>
          <xdr:colOff>495300</xdr:colOff>
          <xdr:row>25</xdr:row>
          <xdr:rowOff>19050</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0000-00003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23</xdr:row>
          <xdr:rowOff>180975</xdr:rowOff>
        </xdr:from>
        <xdr:to>
          <xdr:col>2</xdr:col>
          <xdr:colOff>523875</xdr:colOff>
          <xdr:row>25</xdr:row>
          <xdr:rowOff>19050</xdr:rowOff>
        </xdr:to>
        <xdr:sp macro="" textlink="">
          <xdr:nvSpPr>
            <xdr:cNvPr id="1092" name="Check Box 68" hidden="1">
              <a:extLst>
                <a:ext uri="{63B3BB69-23CF-44E3-9099-C40C66FF867C}">
                  <a14:compatExt spid="_x0000_s1092"/>
                </a:ext>
                <a:ext uri="{FF2B5EF4-FFF2-40B4-BE49-F238E27FC236}">
                  <a16:creationId xmlns:a16="http://schemas.microsoft.com/office/drawing/2014/main" id="{00000000-0008-0000-0000-00004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22</xdr:row>
          <xdr:rowOff>171450</xdr:rowOff>
        </xdr:from>
        <xdr:to>
          <xdr:col>1</xdr:col>
          <xdr:colOff>495300</xdr:colOff>
          <xdr:row>24</xdr:row>
          <xdr:rowOff>9525</xdr:rowOff>
        </xdr:to>
        <xdr:sp macro="" textlink="">
          <xdr:nvSpPr>
            <xdr:cNvPr id="1077" name="Check Box 53" hidden="1">
              <a:extLst>
                <a:ext uri="{63B3BB69-23CF-44E3-9099-C40C66FF867C}">
                  <a14:compatExt spid="_x0000_s1077"/>
                </a:ext>
                <a:ext uri="{FF2B5EF4-FFF2-40B4-BE49-F238E27FC236}">
                  <a16:creationId xmlns:a16="http://schemas.microsoft.com/office/drawing/2014/main" id="{00000000-0008-0000-0000-00003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22</xdr:row>
          <xdr:rowOff>171450</xdr:rowOff>
        </xdr:from>
        <xdr:to>
          <xdr:col>2</xdr:col>
          <xdr:colOff>523875</xdr:colOff>
          <xdr:row>24</xdr:row>
          <xdr:rowOff>9525</xdr:rowOff>
        </xdr:to>
        <xdr:sp macro="" textlink="">
          <xdr:nvSpPr>
            <xdr:cNvPr id="1093" name="Check Box 69" hidden="1">
              <a:extLst>
                <a:ext uri="{63B3BB69-23CF-44E3-9099-C40C66FF867C}">
                  <a14:compatExt spid="_x0000_s1093"/>
                </a:ext>
                <a:ext uri="{FF2B5EF4-FFF2-40B4-BE49-F238E27FC236}">
                  <a16:creationId xmlns:a16="http://schemas.microsoft.com/office/drawing/2014/main" id="{00000000-0008-0000-0000-00004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24</xdr:row>
          <xdr:rowOff>171450</xdr:rowOff>
        </xdr:from>
        <xdr:to>
          <xdr:col>1</xdr:col>
          <xdr:colOff>495300</xdr:colOff>
          <xdr:row>26</xdr:row>
          <xdr:rowOff>9525</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24</xdr:row>
          <xdr:rowOff>171450</xdr:rowOff>
        </xdr:from>
        <xdr:to>
          <xdr:col>2</xdr:col>
          <xdr:colOff>523875</xdr:colOff>
          <xdr:row>26</xdr:row>
          <xdr:rowOff>9525</xdr:rowOff>
        </xdr:to>
        <xdr:sp macro="" textlink="">
          <xdr:nvSpPr>
            <xdr:cNvPr id="1094" name="Check Box 70" hidden="1">
              <a:extLst>
                <a:ext uri="{63B3BB69-23CF-44E3-9099-C40C66FF867C}">
                  <a14:compatExt spid="_x0000_s1094"/>
                </a:ext>
                <a:ext uri="{FF2B5EF4-FFF2-40B4-BE49-F238E27FC236}">
                  <a16:creationId xmlns:a16="http://schemas.microsoft.com/office/drawing/2014/main" id="{00000000-0008-0000-0000-00004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25</xdr:row>
          <xdr:rowOff>180975</xdr:rowOff>
        </xdr:from>
        <xdr:to>
          <xdr:col>1</xdr:col>
          <xdr:colOff>495300</xdr:colOff>
          <xdr:row>27</xdr:row>
          <xdr:rowOff>19050</xdr:rowOff>
        </xdr:to>
        <xdr:sp macro="" textlink="">
          <xdr:nvSpPr>
            <xdr:cNvPr id="1080" name="Check Box 56" hidden="1">
              <a:extLst>
                <a:ext uri="{63B3BB69-23CF-44E3-9099-C40C66FF867C}">
                  <a14:compatExt spid="_x0000_s1080"/>
                </a:ext>
                <a:ext uri="{FF2B5EF4-FFF2-40B4-BE49-F238E27FC236}">
                  <a16:creationId xmlns:a16="http://schemas.microsoft.com/office/drawing/2014/main" id="{00000000-0008-0000-0000-00003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25</xdr:row>
          <xdr:rowOff>180975</xdr:rowOff>
        </xdr:from>
        <xdr:to>
          <xdr:col>2</xdr:col>
          <xdr:colOff>523875</xdr:colOff>
          <xdr:row>27</xdr:row>
          <xdr:rowOff>19050</xdr:rowOff>
        </xdr:to>
        <xdr:sp macro="" textlink="">
          <xdr:nvSpPr>
            <xdr:cNvPr id="1095" name="Check Box 71" hidden="1">
              <a:extLst>
                <a:ext uri="{63B3BB69-23CF-44E3-9099-C40C66FF867C}">
                  <a14:compatExt spid="_x0000_s1095"/>
                </a:ext>
                <a:ext uri="{FF2B5EF4-FFF2-40B4-BE49-F238E27FC236}">
                  <a16:creationId xmlns:a16="http://schemas.microsoft.com/office/drawing/2014/main" id="{00000000-0008-0000-0000-00004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26</xdr:row>
          <xdr:rowOff>190500</xdr:rowOff>
        </xdr:from>
        <xdr:to>
          <xdr:col>1</xdr:col>
          <xdr:colOff>495300</xdr:colOff>
          <xdr:row>28</xdr:row>
          <xdr:rowOff>28575</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26</xdr:row>
          <xdr:rowOff>190500</xdr:rowOff>
        </xdr:from>
        <xdr:to>
          <xdr:col>2</xdr:col>
          <xdr:colOff>523875</xdr:colOff>
          <xdr:row>28</xdr:row>
          <xdr:rowOff>28575</xdr:rowOff>
        </xdr:to>
        <xdr:sp macro="" textlink="">
          <xdr:nvSpPr>
            <xdr:cNvPr id="1096" name="Check Box 72" hidden="1">
              <a:extLst>
                <a:ext uri="{63B3BB69-23CF-44E3-9099-C40C66FF867C}">
                  <a14:compatExt spid="_x0000_s1096"/>
                </a:ext>
                <a:ext uri="{FF2B5EF4-FFF2-40B4-BE49-F238E27FC236}">
                  <a16:creationId xmlns:a16="http://schemas.microsoft.com/office/drawing/2014/main" id="{00000000-0008-0000-0000-00004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8</xdr:row>
          <xdr:rowOff>47625</xdr:rowOff>
        </xdr:from>
        <xdr:to>
          <xdr:col>3</xdr:col>
          <xdr:colOff>504825</xdr:colOff>
          <xdr:row>10</xdr:row>
          <xdr:rowOff>95250</xdr:rowOff>
        </xdr:to>
        <xdr:sp macro="" textlink="">
          <xdr:nvSpPr>
            <xdr:cNvPr id="1104" name="Group Box 80" hidden="1">
              <a:extLst>
                <a:ext uri="{63B3BB69-23CF-44E3-9099-C40C66FF867C}">
                  <a14:compatExt spid="_x0000_s1104"/>
                </a:ext>
                <a:ext uri="{FF2B5EF4-FFF2-40B4-BE49-F238E27FC236}">
                  <a16:creationId xmlns:a16="http://schemas.microsoft.com/office/drawing/2014/main" id="{00000000-0008-0000-0000-000050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Node</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66675</xdr:colOff>
          <xdr:row>12</xdr:row>
          <xdr:rowOff>0</xdr:rowOff>
        </xdr:from>
        <xdr:to>
          <xdr:col>2</xdr:col>
          <xdr:colOff>171450</xdr:colOff>
          <xdr:row>13</xdr:row>
          <xdr:rowOff>66675</xdr:rowOff>
        </xdr:to>
        <xdr:sp macro="" textlink="">
          <xdr:nvSpPr>
            <xdr:cNvPr id="1105" name="Button 81" hidden="1">
              <a:extLst>
                <a:ext uri="{63B3BB69-23CF-44E3-9099-C40C66FF867C}">
                  <a14:compatExt spid="_x0000_s1105"/>
                </a:ext>
                <a:ext uri="{FF2B5EF4-FFF2-40B4-BE49-F238E27FC236}">
                  <a16:creationId xmlns:a16="http://schemas.microsoft.com/office/drawing/2014/main" id="{00000000-0008-0000-0000-00005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171717"/>
                  </a:solidFill>
                  <a:latin typeface="Calibri"/>
                  <a:cs typeface="Calibri"/>
                </a:rPr>
                <a:t>Select All</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238125</xdr:colOff>
          <xdr:row>12</xdr:row>
          <xdr:rowOff>0</xdr:rowOff>
        </xdr:from>
        <xdr:to>
          <xdr:col>3</xdr:col>
          <xdr:colOff>495300</xdr:colOff>
          <xdr:row>13</xdr:row>
          <xdr:rowOff>66675</xdr:rowOff>
        </xdr:to>
        <xdr:sp macro="" textlink="">
          <xdr:nvSpPr>
            <xdr:cNvPr id="1108" name="Button 84" hidden="1">
              <a:extLst>
                <a:ext uri="{63B3BB69-23CF-44E3-9099-C40C66FF867C}">
                  <a14:compatExt spid="_x0000_s1108"/>
                </a:ext>
                <a:ext uri="{FF2B5EF4-FFF2-40B4-BE49-F238E27FC236}">
                  <a16:creationId xmlns:a16="http://schemas.microsoft.com/office/drawing/2014/main" id="{00000000-0008-0000-0000-00005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171717"/>
                  </a:solidFill>
                  <a:latin typeface="Calibri"/>
                  <a:cs typeface="Calibri"/>
                </a:rPr>
                <a:t>Deselect All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2</xdr:row>
          <xdr:rowOff>0</xdr:rowOff>
        </xdr:from>
        <xdr:to>
          <xdr:col>2</xdr:col>
          <xdr:colOff>390525</xdr:colOff>
          <xdr:row>3</xdr:row>
          <xdr:rowOff>9525</xdr:rowOff>
        </xdr:to>
        <xdr:sp macro="" textlink="">
          <xdr:nvSpPr>
            <xdr:cNvPr id="1111" name="Drop Down 87" hidden="1">
              <a:extLst>
                <a:ext uri="{63B3BB69-23CF-44E3-9099-C40C66FF867C}">
                  <a14:compatExt spid="_x0000_s1111"/>
                </a:ext>
                <a:ext uri="{FF2B5EF4-FFF2-40B4-BE49-F238E27FC236}">
                  <a16:creationId xmlns:a16="http://schemas.microsoft.com/office/drawing/2014/main" id="{00000000-0008-0000-0000-00005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466725</xdr:colOff>
          <xdr:row>2</xdr:row>
          <xdr:rowOff>9525</xdr:rowOff>
        </xdr:from>
        <xdr:to>
          <xdr:col>3</xdr:col>
          <xdr:colOff>409575</xdr:colOff>
          <xdr:row>3</xdr:row>
          <xdr:rowOff>9525</xdr:rowOff>
        </xdr:to>
        <xdr:sp macro="" textlink="">
          <xdr:nvSpPr>
            <xdr:cNvPr id="1113" name="Drop Down 89" hidden="1">
              <a:extLst>
                <a:ext uri="{63B3BB69-23CF-44E3-9099-C40C66FF867C}">
                  <a14:compatExt spid="_x0000_s1113"/>
                </a:ext>
                <a:ext uri="{FF2B5EF4-FFF2-40B4-BE49-F238E27FC236}">
                  <a16:creationId xmlns:a16="http://schemas.microsoft.com/office/drawing/2014/main" id="{00000000-0008-0000-0000-00005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0</xdr:colOff>
          <xdr:row>4</xdr:row>
          <xdr:rowOff>9525</xdr:rowOff>
        </xdr:from>
        <xdr:to>
          <xdr:col>3</xdr:col>
          <xdr:colOff>171450</xdr:colOff>
          <xdr:row>6</xdr:row>
          <xdr:rowOff>9525</xdr:rowOff>
        </xdr:to>
        <xdr:sp macro="" textlink="">
          <xdr:nvSpPr>
            <xdr:cNvPr id="1114" name="Group Box 90" hidden="1">
              <a:extLst>
                <a:ext uri="{63B3BB69-23CF-44E3-9099-C40C66FF867C}">
                  <a14:compatExt spid="_x0000_s1114"/>
                </a:ext>
                <a:ext uri="{FF2B5EF4-FFF2-40B4-BE49-F238E27FC236}">
                  <a16:creationId xmlns:a16="http://schemas.microsoft.com/office/drawing/2014/main" id="{00000000-0008-0000-0000-00005A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Duration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xdr:row>
          <xdr:rowOff>28575</xdr:rowOff>
        </xdr:from>
        <xdr:to>
          <xdr:col>3</xdr:col>
          <xdr:colOff>552450</xdr:colOff>
          <xdr:row>3</xdr:row>
          <xdr:rowOff>57150</xdr:rowOff>
        </xdr:to>
        <xdr:sp macro="" textlink="">
          <xdr:nvSpPr>
            <xdr:cNvPr id="1115" name="Group Box 91" hidden="1">
              <a:extLst>
                <a:ext uri="{63B3BB69-23CF-44E3-9099-C40C66FF867C}">
                  <a14:compatExt spid="_x0000_s1115"/>
                </a:ext>
                <a:ext uri="{FF2B5EF4-FFF2-40B4-BE49-F238E27FC236}">
                  <a16:creationId xmlns:a16="http://schemas.microsoft.com/office/drawing/2014/main" id="{00000000-0008-0000-0000-00005B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Start Timestep</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352425</xdr:colOff>
          <xdr:row>4</xdr:row>
          <xdr:rowOff>114300</xdr:rowOff>
        </xdr:from>
        <xdr:to>
          <xdr:col>3</xdr:col>
          <xdr:colOff>152400</xdr:colOff>
          <xdr:row>5</xdr:row>
          <xdr:rowOff>123825</xdr:rowOff>
        </xdr:to>
        <xdr:sp macro="" textlink="">
          <xdr:nvSpPr>
            <xdr:cNvPr id="1119" name="Label 95" hidden="1">
              <a:extLst>
                <a:ext uri="{63B3BB69-23CF-44E3-9099-C40C66FF867C}">
                  <a14:compatExt spid="_x0000_s1119"/>
                </a:ext>
                <a:ext uri="{FF2B5EF4-FFF2-40B4-BE49-F238E27FC236}">
                  <a16:creationId xmlns:a16="http://schemas.microsoft.com/office/drawing/2014/main" id="{00000000-0008-0000-0000-00005F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en-US" sz="800" b="0" i="0" u="none" strike="noStrike" baseline="0">
                  <a:solidFill>
                    <a:srgbClr val="171717"/>
                  </a:solidFill>
                  <a:latin typeface="Tahoma"/>
                  <a:ea typeface="Tahoma"/>
                  <a:cs typeface="Tahoma"/>
                </a:rPr>
                <a:t>Months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28</xdr:row>
          <xdr:rowOff>9525</xdr:rowOff>
        </xdr:from>
        <xdr:to>
          <xdr:col>1</xdr:col>
          <xdr:colOff>495300</xdr:colOff>
          <xdr:row>29</xdr:row>
          <xdr:rowOff>38100</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0000-00003A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28</xdr:row>
          <xdr:rowOff>9525</xdr:rowOff>
        </xdr:from>
        <xdr:to>
          <xdr:col>2</xdr:col>
          <xdr:colOff>523875</xdr:colOff>
          <xdr:row>29</xdr:row>
          <xdr:rowOff>38100</xdr:rowOff>
        </xdr:to>
        <xdr:sp macro="" textlink="">
          <xdr:nvSpPr>
            <xdr:cNvPr id="1121" name="Check Box 97" hidden="1">
              <a:extLst>
                <a:ext uri="{63B3BB69-23CF-44E3-9099-C40C66FF867C}">
                  <a14:compatExt spid="_x0000_s1121"/>
                </a:ext>
                <a:ext uri="{FF2B5EF4-FFF2-40B4-BE49-F238E27FC236}">
                  <a16:creationId xmlns:a16="http://schemas.microsoft.com/office/drawing/2014/main" id="{00000000-0008-0000-0000-000061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32</xdr:row>
          <xdr:rowOff>19050</xdr:rowOff>
        </xdr:from>
        <xdr:to>
          <xdr:col>3</xdr:col>
          <xdr:colOff>581025</xdr:colOff>
          <xdr:row>34</xdr:row>
          <xdr:rowOff>38100</xdr:rowOff>
        </xdr:to>
        <xdr:sp macro="" textlink="">
          <xdr:nvSpPr>
            <xdr:cNvPr id="1122" name="Group Box 98" hidden="1">
              <a:extLst>
                <a:ext uri="{63B3BB69-23CF-44E3-9099-C40C66FF867C}">
                  <a14:compatExt spid="_x0000_s1122"/>
                </a:ext>
                <a:ext uri="{FF2B5EF4-FFF2-40B4-BE49-F238E27FC236}">
                  <a16:creationId xmlns:a16="http://schemas.microsoft.com/office/drawing/2014/main" id="{00000000-0008-0000-0000-000062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Min Max Most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32</xdr:row>
          <xdr:rowOff>133350</xdr:rowOff>
        </xdr:from>
        <xdr:to>
          <xdr:col>1</xdr:col>
          <xdr:colOff>438150</xdr:colOff>
          <xdr:row>34</xdr:row>
          <xdr:rowOff>9525</xdr:rowOff>
        </xdr:to>
        <xdr:sp macro="" textlink="">
          <xdr:nvSpPr>
            <xdr:cNvPr id="1123" name="Check Box 99" hidden="1">
              <a:extLst>
                <a:ext uri="{63B3BB69-23CF-44E3-9099-C40C66FF867C}">
                  <a14:compatExt spid="_x0000_s1123"/>
                </a:ext>
                <a:ext uri="{FF2B5EF4-FFF2-40B4-BE49-F238E27FC236}">
                  <a16:creationId xmlns:a16="http://schemas.microsoft.com/office/drawing/2014/main" id="{00000000-0008-0000-0000-00006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32</xdr:row>
          <xdr:rowOff>133350</xdr:rowOff>
        </xdr:from>
        <xdr:to>
          <xdr:col>2</xdr:col>
          <xdr:colOff>590550</xdr:colOff>
          <xdr:row>34</xdr:row>
          <xdr:rowOff>9525</xdr:rowOff>
        </xdr:to>
        <xdr:sp macro="" textlink="">
          <xdr:nvSpPr>
            <xdr:cNvPr id="1124" name="Check Box 100" hidden="1">
              <a:extLst>
                <a:ext uri="{63B3BB69-23CF-44E3-9099-C40C66FF867C}">
                  <a14:compatExt spid="_x0000_s1124"/>
                </a:ext>
                <a:ext uri="{FF2B5EF4-FFF2-40B4-BE49-F238E27FC236}">
                  <a16:creationId xmlns:a16="http://schemas.microsoft.com/office/drawing/2014/main" id="{00000000-0008-0000-0000-00006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Max</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32</xdr:row>
          <xdr:rowOff>133350</xdr:rowOff>
        </xdr:from>
        <xdr:to>
          <xdr:col>3</xdr:col>
          <xdr:colOff>419100</xdr:colOff>
          <xdr:row>34</xdr:row>
          <xdr:rowOff>9525</xdr:rowOff>
        </xdr:to>
        <xdr:sp macro="" textlink="">
          <xdr:nvSpPr>
            <xdr:cNvPr id="1125" name="Check Box 101" hidden="1">
              <a:extLst>
                <a:ext uri="{63B3BB69-23CF-44E3-9099-C40C66FF867C}">
                  <a14:compatExt spid="_x0000_s1125"/>
                </a:ext>
                <a:ext uri="{FF2B5EF4-FFF2-40B4-BE49-F238E27FC236}">
                  <a16:creationId xmlns:a16="http://schemas.microsoft.com/office/drawing/2014/main" id="{00000000-0008-0000-0000-00006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Most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47625</xdr:colOff>
          <xdr:row>6</xdr:row>
          <xdr:rowOff>114300</xdr:rowOff>
        </xdr:from>
        <xdr:to>
          <xdr:col>2</xdr:col>
          <xdr:colOff>523875</xdr:colOff>
          <xdr:row>7</xdr:row>
          <xdr:rowOff>152400</xdr:rowOff>
        </xdr:to>
        <xdr:sp macro="" textlink="">
          <xdr:nvSpPr>
            <xdr:cNvPr id="1131" name="Button 107" hidden="1">
              <a:extLst>
                <a:ext uri="{63B3BB69-23CF-44E3-9099-C40C66FF867C}">
                  <a14:compatExt spid="_x0000_s1131"/>
                </a:ext>
                <a:ext uri="{FF2B5EF4-FFF2-40B4-BE49-F238E27FC236}">
                  <a16:creationId xmlns:a16="http://schemas.microsoft.com/office/drawing/2014/main" id="{00000000-0008-0000-0000-00006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FF0000"/>
                  </a:solidFill>
                  <a:latin typeface="Calibri"/>
                  <a:cs typeface="Calibri"/>
                </a:rPr>
                <a:t>Full Data Update</a:t>
              </a:r>
            </a:p>
          </xdr:txBody>
        </xdr:sp>
        <xdr:clientData fPrintsWithSheet="0"/>
      </xdr:twoCellAnchor>
    </mc:Choice>
    <mc:Fallback/>
  </mc:AlternateContent>
  <xdr:twoCellAnchor>
    <xdr:from>
      <xdr:col>1</xdr:col>
      <xdr:colOff>38100</xdr:colOff>
      <xdr:row>4</xdr:row>
      <xdr:rowOff>104775</xdr:rowOff>
    </xdr:from>
    <xdr:to>
      <xdr:col>2</xdr:col>
      <xdr:colOff>371475</xdr:colOff>
      <xdr:row>5</xdr:row>
      <xdr:rowOff>123825</xdr:rowOff>
    </xdr:to>
    <xdr:sp macro="" textlink="$C$3">
      <xdr:nvSpPr>
        <xdr:cNvPr id="2" name="TextBox 1">
          <a:extLst>
            <a:ext uri="{FF2B5EF4-FFF2-40B4-BE49-F238E27FC236}">
              <a16:creationId xmlns:a16="http://schemas.microsoft.com/office/drawing/2014/main" id="{00000000-0008-0000-0000-000002000000}"/>
            </a:ext>
          </a:extLst>
        </xdr:cNvPr>
        <xdr:cNvSpPr txBox="1"/>
      </xdr:nvSpPr>
      <xdr:spPr>
        <a:xfrm>
          <a:off x="219075" y="914400"/>
          <a:ext cx="942975" cy="190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43C2339-62BC-4EFF-A789-EA06D829E4D3}" type="TxLink">
            <a:rPr lang="en-US" sz="1100"/>
            <a:pPr algn="ctr"/>
            <a:t>65</a:t>
          </a:fld>
          <a:endParaRPr lang="en-US" sz="1100"/>
        </a:p>
      </xdr:txBody>
    </xdr:sp>
    <xdr:clientData/>
  </xdr:twoCellAnchor>
  <mc:AlternateContent xmlns:mc="http://schemas.openxmlformats.org/markup-compatibility/2006">
    <mc:Choice xmlns:a14="http://schemas.microsoft.com/office/drawing/2010/main" Requires="a14">
      <xdr:twoCellAnchor>
        <xdr:from>
          <xdr:col>4</xdr:col>
          <xdr:colOff>76200</xdr:colOff>
          <xdr:row>37</xdr:row>
          <xdr:rowOff>104775</xdr:rowOff>
        </xdr:from>
        <xdr:to>
          <xdr:col>6</xdr:col>
          <xdr:colOff>552450</xdr:colOff>
          <xdr:row>38</xdr:row>
          <xdr:rowOff>152400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0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Change the Range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39</xdr:row>
          <xdr:rowOff>152400</xdr:rowOff>
        </xdr:from>
        <xdr:to>
          <xdr:col>3</xdr:col>
          <xdr:colOff>581025</xdr:colOff>
          <xdr:row>41</xdr:row>
          <xdr:rowOff>9525</xdr:rowOff>
        </xdr:to>
        <xdr:sp macro="" textlink="">
          <xdr:nvSpPr>
            <xdr:cNvPr id="1133" name="Option Button 109" hidden="1">
              <a:extLst>
                <a:ext uri="{63B3BB69-23CF-44E3-9099-C40C66FF867C}">
                  <a14:compatExt spid="_x0000_s1133"/>
                </a:ext>
                <a:ext uri="{FF2B5EF4-FFF2-40B4-BE49-F238E27FC236}">
                  <a16:creationId xmlns:a16="http://schemas.microsoft.com/office/drawing/2014/main" id="{00000000-0008-0000-0000-00006D040000}"/>
                </a:ext>
              </a:extLst>
            </xdr:cNvPr>
            <xdr:cNvSpPr/>
          </xdr:nvSpPr>
          <xdr:spPr bwMode="auto">
            <a:xfrm>
              <a:off x="0" y="0"/>
              <a:ext cx="0" cy="0"/>
            </a:xfrm>
            <a:prstGeom prst="rect">
              <a:avLst/>
            </a:prstGeom>
            <a:solidFill>
              <a:srgbClr val="CEC27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Hide Data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39</xdr:row>
          <xdr:rowOff>142875</xdr:rowOff>
        </xdr:from>
        <xdr:to>
          <xdr:col>5</xdr:col>
          <xdr:colOff>676275</xdr:colOff>
          <xdr:row>41</xdr:row>
          <xdr:rowOff>9525</xdr:rowOff>
        </xdr:to>
        <xdr:sp macro="" textlink="">
          <xdr:nvSpPr>
            <xdr:cNvPr id="1134" name="Option Button 110" hidden="1">
              <a:extLst>
                <a:ext uri="{63B3BB69-23CF-44E3-9099-C40C66FF867C}">
                  <a14:compatExt spid="_x0000_s1134"/>
                </a:ext>
                <a:ext uri="{FF2B5EF4-FFF2-40B4-BE49-F238E27FC236}">
                  <a16:creationId xmlns:a16="http://schemas.microsoft.com/office/drawing/2014/main" id="{00000000-0008-0000-0000-00006E040000}"/>
                </a:ext>
              </a:extLst>
            </xdr:cNvPr>
            <xdr:cNvSpPr/>
          </xdr:nvSpPr>
          <xdr:spPr bwMode="auto">
            <a:xfrm>
              <a:off x="0" y="0"/>
              <a:ext cx="0" cy="0"/>
            </a:xfrm>
            <a:prstGeom prst="rect">
              <a:avLst/>
            </a:prstGeom>
            <a:solidFill>
              <a:srgbClr val="CEC27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Show Data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13</xdr:row>
          <xdr:rowOff>161925</xdr:rowOff>
        </xdr:from>
        <xdr:to>
          <xdr:col>1</xdr:col>
          <xdr:colOff>495300</xdr:colOff>
          <xdr:row>15</xdr:row>
          <xdr:rowOff>0</xdr:rowOff>
        </xdr:to>
        <xdr:sp macro="" textlink="">
          <xdr:nvSpPr>
            <xdr:cNvPr id="1060" name="Check Box 36"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13</xdr:row>
          <xdr:rowOff>161925</xdr:rowOff>
        </xdr:from>
        <xdr:to>
          <xdr:col>2</xdr:col>
          <xdr:colOff>523875</xdr:colOff>
          <xdr:row>15</xdr:row>
          <xdr:rowOff>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0000-00003B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13</xdr:row>
          <xdr:rowOff>161925</xdr:rowOff>
        </xdr:from>
        <xdr:to>
          <xdr:col>3</xdr:col>
          <xdr:colOff>495300</xdr:colOff>
          <xdr:row>15</xdr:row>
          <xdr:rowOff>0</xdr:rowOff>
        </xdr:to>
        <xdr:sp macro="" textlink="">
          <xdr:nvSpPr>
            <xdr:cNvPr id="1136" name="Check Box 112"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14</xdr:row>
          <xdr:rowOff>171450</xdr:rowOff>
        </xdr:from>
        <xdr:to>
          <xdr:col>1</xdr:col>
          <xdr:colOff>495300</xdr:colOff>
          <xdr:row>16</xdr:row>
          <xdr:rowOff>9525</xdr:rowOff>
        </xdr:to>
        <xdr:sp macro="" textlink="">
          <xdr:nvSpPr>
            <xdr:cNvPr id="1061" name="Check Box 37"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14</xdr:row>
          <xdr:rowOff>171450</xdr:rowOff>
        </xdr:from>
        <xdr:to>
          <xdr:col>2</xdr:col>
          <xdr:colOff>523875</xdr:colOff>
          <xdr:row>16</xdr:row>
          <xdr:rowOff>9525</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0000-00003C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14</xdr:row>
          <xdr:rowOff>171450</xdr:rowOff>
        </xdr:from>
        <xdr:to>
          <xdr:col>3</xdr:col>
          <xdr:colOff>495300</xdr:colOff>
          <xdr:row>16</xdr:row>
          <xdr:rowOff>9525</xdr:rowOff>
        </xdr:to>
        <xdr:sp macro="" textlink="">
          <xdr:nvSpPr>
            <xdr:cNvPr id="1138" name="Check Box 114" descr="2012" hidden="1">
              <a:extLst>
                <a:ext uri="{63B3BB69-23CF-44E3-9099-C40C66FF867C}">
                  <a14:compatExt spid="_x0000_s1138"/>
                </a:ext>
                <a:ext uri="{FF2B5EF4-FFF2-40B4-BE49-F238E27FC236}">
                  <a16:creationId xmlns:a16="http://schemas.microsoft.com/office/drawing/2014/main" id="{00000000-0008-0000-0000-00007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15</xdr:row>
          <xdr:rowOff>171450</xdr:rowOff>
        </xdr:from>
        <xdr:to>
          <xdr:col>1</xdr:col>
          <xdr:colOff>495300</xdr:colOff>
          <xdr:row>17</xdr:row>
          <xdr:rowOff>9525</xdr:rowOff>
        </xdr:to>
        <xdr:sp macro="" textlink="">
          <xdr:nvSpPr>
            <xdr:cNvPr id="1062" name="Check Box 38"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15</xdr:row>
          <xdr:rowOff>171450</xdr:rowOff>
        </xdr:from>
        <xdr:to>
          <xdr:col>2</xdr:col>
          <xdr:colOff>523875</xdr:colOff>
          <xdr:row>17</xdr:row>
          <xdr:rowOff>9525</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15</xdr:row>
          <xdr:rowOff>171450</xdr:rowOff>
        </xdr:from>
        <xdr:to>
          <xdr:col>3</xdr:col>
          <xdr:colOff>495300</xdr:colOff>
          <xdr:row>17</xdr:row>
          <xdr:rowOff>9525</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0000-00007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16</xdr:row>
          <xdr:rowOff>171450</xdr:rowOff>
        </xdr:from>
        <xdr:to>
          <xdr:col>1</xdr:col>
          <xdr:colOff>495300</xdr:colOff>
          <xdr:row>18</xdr:row>
          <xdr:rowOff>9525</xdr:rowOff>
        </xdr:to>
        <xdr:sp macro="" textlink="">
          <xdr:nvSpPr>
            <xdr:cNvPr id="1070" name="Check Box 46" hidden="1">
              <a:extLst>
                <a:ext uri="{63B3BB69-23CF-44E3-9099-C40C66FF867C}">
                  <a14:compatExt spid="_x0000_s1070"/>
                </a:ext>
                <a:ext uri="{FF2B5EF4-FFF2-40B4-BE49-F238E27FC236}">
                  <a16:creationId xmlns:a16="http://schemas.microsoft.com/office/drawing/2014/main" id="{00000000-0008-0000-0000-00002E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16</xdr:row>
          <xdr:rowOff>171450</xdr:rowOff>
        </xdr:from>
        <xdr:to>
          <xdr:col>2</xdr:col>
          <xdr:colOff>523875</xdr:colOff>
          <xdr:row>18</xdr:row>
          <xdr:rowOff>9525</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16</xdr:row>
          <xdr:rowOff>171450</xdr:rowOff>
        </xdr:from>
        <xdr:to>
          <xdr:col>3</xdr:col>
          <xdr:colOff>495300</xdr:colOff>
          <xdr:row>18</xdr:row>
          <xdr:rowOff>9525</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0000-00007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17</xdr:row>
          <xdr:rowOff>161925</xdr:rowOff>
        </xdr:from>
        <xdr:to>
          <xdr:col>1</xdr:col>
          <xdr:colOff>495300</xdr:colOff>
          <xdr:row>19</xdr:row>
          <xdr:rowOff>0</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0000-00002F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17</xdr:row>
          <xdr:rowOff>161925</xdr:rowOff>
        </xdr:from>
        <xdr:to>
          <xdr:col>2</xdr:col>
          <xdr:colOff>523875</xdr:colOff>
          <xdr:row>19</xdr:row>
          <xdr:rowOff>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id="{00000000-0008-0000-0000-00003F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17</xdr:row>
          <xdr:rowOff>161925</xdr:rowOff>
        </xdr:from>
        <xdr:to>
          <xdr:col>3</xdr:col>
          <xdr:colOff>495300</xdr:colOff>
          <xdr:row>19</xdr:row>
          <xdr:rowOff>0</xdr:rowOff>
        </xdr:to>
        <xdr:sp macro="" textlink="">
          <xdr:nvSpPr>
            <xdr:cNvPr id="1142" name="Check Box 118" hidden="1">
              <a:extLst>
                <a:ext uri="{63B3BB69-23CF-44E3-9099-C40C66FF867C}">
                  <a14:compatExt spid="_x0000_s1142"/>
                </a:ext>
                <a:ext uri="{FF2B5EF4-FFF2-40B4-BE49-F238E27FC236}">
                  <a16:creationId xmlns:a16="http://schemas.microsoft.com/office/drawing/2014/main" id="{00000000-0008-0000-0000-00007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2015</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57150</xdr:colOff>
          <xdr:row>2</xdr:row>
          <xdr:rowOff>9525</xdr:rowOff>
        </xdr:from>
        <xdr:to>
          <xdr:col>50</xdr:col>
          <xdr:colOff>85725</xdr:colOff>
          <xdr:row>2</xdr:row>
          <xdr:rowOff>190500</xdr:rowOff>
        </xdr:to>
        <xdr:sp macro="" textlink="">
          <xdr:nvSpPr>
            <xdr:cNvPr id="51201" name="Option Button 1" hidden="1">
              <a:extLst>
                <a:ext uri="{63B3BB69-23CF-44E3-9099-C40C66FF867C}">
                  <a14:compatExt spid="_x0000_s51201"/>
                </a:ext>
                <a:ext uri="{FF2B5EF4-FFF2-40B4-BE49-F238E27FC236}">
                  <a16:creationId xmlns:a16="http://schemas.microsoft.com/office/drawing/2014/main" id="{00000000-0008-0000-1400-000001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Two Year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114300</xdr:colOff>
          <xdr:row>1</xdr:row>
          <xdr:rowOff>190500</xdr:rowOff>
        </xdr:from>
        <xdr:to>
          <xdr:col>51</xdr:col>
          <xdr:colOff>219075</xdr:colOff>
          <xdr:row>3</xdr:row>
          <xdr:rowOff>0</xdr:rowOff>
        </xdr:to>
        <xdr:sp macro="" textlink="">
          <xdr:nvSpPr>
            <xdr:cNvPr id="51202" name="Option Button 2" hidden="1">
              <a:extLst>
                <a:ext uri="{63B3BB69-23CF-44E3-9099-C40C66FF867C}">
                  <a14:compatExt spid="_x0000_s51202"/>
                </a:ext>
                <a:ext uri="{FF2B5EF4-FFF2-40B4-BE49-F238E27FC236}">
                  <a16:creationId xmlns:a16="http://schemas.microsoft.com/office/drawing/2014/main" id="{00000000-0008-0000-1400-000002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Five Year</a:t>
              </a:r>
            </a:p>
          </xdr:txBody>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GJLOC.espmvol_57" connectionId="7" xr16:uid="{8B44AFA5-B0A1-4609-9780-DD5969854697}"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RGC2.espmvol_57" connectionId="5" xr16:uid="{BF8EEE33-99B5-4BAA-8C9A-92CA6D0497D5}" autoFormatId="16"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YDLC2.espmvol_57" connectionId="14" xr16:uid="{EA81096B-D678-4328-A051-C8A0C1F9DF9B}" autoFormatId="16"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VCRC2.espmvol_57" connectionId="13" xr16:uid="{F59087DD-1D01-45FC-A91B-0840122CBB78}" autoFormatId="16" applyNumberFormats="0" applyBorderFormats="0" applyFontFormats="1" applyPatternFormats="1"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TPIC2.espmvol_57" connectionId="12" xr16:uid="{3029950F-0EF7-420A-9BEB-768567F0ED44}" autoFormatId="16" applyNumberFormats="0" applyBorderFormats="0" applyFontFormats="1" applyPatternFormats="1"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NVRN5.espmvol_57" connectionId="11" xr16:uid="{0269F610-1306-4B4F-98B2-730F7FA7E561}" autoFormatId="16" applyNumberFormats="0" applyBorderFormats="0" applyFontFormats="1" applyPatternFormats="1"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MPSC2.espmvol_57" connectionId="10" xr16:uid="{4C0D9BAB-A95D-4EE1-B4C5-B504368FD76C}" autoFormatId="16" applyNumberFormats="0" applyBorderFormats="0" applyFontFormats="1" applyPatternFormats="1"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GRNU1.espmvol_57" connectionId="9" xr16:uid="{5901ADB8-5853-485F-90E4-1B5A451FB6E7}" autoFormatId="16" applyNumberFormats="0" applyBorderFormats="0" applyFontFormats="1" applyPatternFormats="1" applyAlignmentFormats="0" applyWidthHeightFormats="0"/>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GLDA3.espmvol_57" connectionId="8" xr16:uid="{246C6F32-BE7A-48E0-A3C6-186CDD452A0A}" autoFormatId="16" applyNumberFormats="0" applyBorderFormats="0" applyFontFormats="1" applyPatternFormats="1" applyAlignmentFormats="0" applyWidthHeightFormats="0"/>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GBRW4.espmvol_57" connectionId="6" xr16:uid="{B6280EBC-C1EE-47E7-99A6-EF10AD38E36C}" autoFormatId="16" applyNumberFormats="0" applyBorderFormats="0" applyFontFormats="1" applyPatternFormats="1" applyAlignmentFormats="0" applyWidthHeightFormats="0"/>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CLSC2.espmvol_57" connectionId="2" xr16:uid="{73CDF7B9-EE15-4CE7-81BA-FBC0980309AB}" autoFormatId="16" applyNumberFormats="0" applyBorderFormats="0" applyFontFormats="1" applyPatternFormats="1" applyAlignmentFormats="0" applyWidthHeightFormats="0"/>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BMDC2.espmvol_57" connectionId="1" xr16:uid="{15CEBA77-E1F2-4A90-9AD3-BF2BB0D0FD06}" autoFormatId="16" applyNumberFormats="0" applyBorderFormats="0" applyFontFormats="1" applyPatternFormats="1" applyAlignmentFormats="0" applyWidthHeightFormats="0"/>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YDLC2.espmvol_35" connectionId="14" xr16:uid="{00000000-0016-0000-1500-00001D000000}" autoFormatId="16" applyNumberFormats="0" applyBorderFormats="0" applyFontFormats="1" applyPatternFormats="1" applyAlignmentFormats="0" applyWidthHeightFormats="0"/>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YDLC2.espmvol_11" connectionId="14" xr16:uid="{00000000-0016-0000-1500-0000FD000000}" autoFormatId="16" applyNumberFormats="0" applyBorderFormats="0" applyFontFormats="1" applyPatternFormats="1" applyAlignmentFormats="0" applyWidthHeightFormats="0"/>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YDLC2.espmvol_3" connectionId="14" xr16:uid="{00000000-0016-0000-1500-000030020000}" autoFormatId="16" applyNumberFormats="0" applyBorderFormats="0" applyFontFormats="1" applyPatternFormats="1" applyAlignmentFormats="0" applyWidthHeightFormats="0"/>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MPSC2.espmvol_43" connectionId="10" xr16:uid="{00000000-0016-0000-1500-000031020000}" autoFormatId="16" applyNumberFormats="0" applyBorderFormats="0" applyFontFormats="1" applyPatternFormats="1" applyAlignmentFormats="0" applyWidthHeightFormats="0"/>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GRNU1.espmvol_22" connectionId="9" xr16:uid="{00000000-0016-0000-1500-0000A4010000}" autoFormatId="16" applyNumberFormats="0" applyBorderFormats="0" applyFontFormats="1" applyPatternFormats="1" applyAlignmentFormats="0" applyWidthHeightFormats="0"/>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DRGC2.espmvol_55" connectionId="5" xr16:uid="{D671CFAA-AB86-42C1-9B07-8BB52A07B1C5}" autoFormatId="16" applyNumberFormats="0" applyBorderFormats="0" applyFontFormats="1" applyPatternFormats="1" applyAlignmentFormats="0" applyWidthHeightFormats="0"/>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GLDA3.espmvol_8" connectionId="8" xr16:uid="{00000000-0016-0000-1500-0000CD000000}" autoFormatId="16" applyNumberFormats="0" applyBorderFormats="0" applyFontFormats="1" applyPatternFormats="1" applyAlignmentFormats="0" applyWidthHeightFormats="0"/>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GRNU1.espmvol_2" connectionId="9" xr16:uid="{00000000-0016-0000-1500-0000CD010000}" autoFormatId="16" applyNumberFormats="0" applyBorderFormats="0" applyFontFormats="1" applyPatternFormats="1" applyAlignmentFormats="0" applyWidthHeightFormats="0"/>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MPSC2.espmvol" connectionId="10" xr16:uid="{00000000-0016-0000-1500-000067010000}" autoFormatId="16" applyNumberFormats="0" applyBorderFormats="0" applyFontFormats="1" applyPatternFormats="1" applyAlignmentFormats="0" applyWidthHeightFormats="0"/>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MPSC2.espmvol_23" connectionId="10" xr16:uid="{00000000-0016-0000-1500-00003F010000}" autoFormatId="16" applyNumberFormats="0" applyBorderFormats="0" applyFontFormats="1" applyPatternFormats="1" applyAlignmentFormats="0" applyWidthHeightFormats="0"/>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GJLOC.espmvol_46" connectionId="7" xr16:uid="{00000000-0016-0000-1500-0000C8010000}" autoFormatId="16" applyNumberFormats="0" applyBorderFormats="0" applyFontFormats="1" applyPatternFormats="1" applyAlignmentFormats="0" applyWidthHeightFormats="0"/>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GJLOC.espmvol_50" connectionId="7" xr16:uid="{F2A9B3D7-AB1E-4B9C-A4FB-44BBFBF8D863}" autoFormatId="16" applyNumberFormats="0" applyBorderFormats="0" applyFontFormats="1" applyPatternFormats="1" applyAlignmentFormats="0" applyWidthHeightFormats="0"/>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BMDC2.espmvol_32" connectionId="1" xr16:uid="{00000000-0016-0000-1500-00008D000000}" autoFormatId="16" applyNumberFormats="0" applyBorderFormats="0" applyFontFormats="1" applyPatternFormats="1" applyAlignmentFormats="0" applyWidthHeightFormats="0"/>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TPIC2.espmvol_38" connectionId="12" xr16:uid="{00000000-0016-0000-1500-0000EC000000}" autoFormatId="16" applyNumberFormats="0" applyBorderFormats="0" applyFontFormats="1" applyPatternFormats="1" applyAlignmentFormats="0" applyWidthHeightFormats="0"/>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CLSC2.espmvol_18" connectionId="2" xr16:uid="{00000000-0016-0000-1500-000099000000}" autoFormatId="16" applyNumberFormats="0" applyBorderFormats="0" applyFontFormats="1" applyPatternFormats="1" applyAlignmentFormats="0" applyWidthHeightFormats="0"/>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GRNU1.espmvol_51" connectionId="9" xr16:uid="{8668E952-6072-4394-9F62-4892BC221D6E}" autoFormatId="16" applyNumberFormats="0" applyBorderFormats="0" applyFontFormats="1" applyPatternFormats="1" applyAlignmentFormats="0" applyWidthHeightFormats="0"/>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MPSC2.espmvol_28" connectionId="10" xr16:uid="{00000000-0016-0000-1500-000034000000}" autoFormatId="16" applyNumberFormats="0" applyBorderFormats="0" applyFontFormats="1" applyPatternFormats="1" applyAlignmentFormats="0" applyWidthHeightFormats="0"/>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GJLOC.espmvol_56" connectionId="7" xr16:uid="{FAD35CD6-8C24-48BF-87BA-F7A8807024ED}" autoFormatId="16" applyNumberFormats="0" applyBorderFormats="0" applyFontFormats="1" applyPatternFormats="1" applyAlignmentFormats="0" applyWidthHeightFormats="0"/>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TPIC2.espmvol" connectionId="12" xr16:uid="{00000000-0016-0000-1500-00004B000000}" autoFormatId="16" applyNumberFormats="0" applyBorderFormats="0" applyFontFormats="1" applyPatternFormats="1" applyAlignmentFormats="0" applyWidthHeightFormats="0"/>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GRNU1.espmvol_50" connectionId="9" xr16:uid="{C383020A-A1E2-4295-98B4-26F0AC252A84}" autoFormatId="16" applyNumberFormats="0" applyBorderFormats="0" applyFontFormats="1" applyPatternFormats="1" applyAlignmentFormats="0" applyWidthHeightFormats="0"/>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BMDC2.espmvol_45" connectionId="1" xr16:uid="{00000000-0016-0000-1500-00004E010000}" autoFormatId="16" applyNumberFormats="0" applyBorderFormats="0" applyFontFormats="1" applyPatternFormats="1" applyAlignmentFormats="0" applyWidthHeightFormats="0"/>
</file>

<file path=xl/queryTables/queryTable34.xml><?xml version="1.0" encoding="utf-8"?>
<queryTable xmlns="http://schemas.openxmlformats.org/spreadsheetml/2006/main" xmlns:mc="http://schemas.openxmlformats.org/markup-compatibility/2006" xmlns:xr16="http://schemas.microsoft.com/office/spreadsheetml/2017/revision16" mc:Ignorable="xr16" name="MPSC2.espmvol_24" connectionId="10" xr16:uid="{00000000-0016-0000-1500-000039010000}" autoFormatId="16" applyNumberFormats="0" applyBorderFormats="0" applyFontFormats="1" applyPatternFormats="1" applyAlignmentFormats="0" applyWidthHeightFormats="0"/>
</file>

<file path=xl/queryTables/queryTable35.xml><?xml version="1.0" encoding="utf-8"?>
<queryTable xmlns="http://schemas.openxmlformats.org/spreadsheetml/2006/main" xmlns:mc="http://schemas.openxmlformats.org/markup-compatibility/2006" xmlns:xr16="http://schemas.microsoft.com/office/spreadsheetml/2017/revision16" mc:Ignorable="xr16" name="YDLC2.espmvol_51" connectionId="14" xr16:uid="{ED2018AA-D9F9-4656-85CC-7AD38AC4950A}" autoFormatId="16" applyNumberFormats="0" applyBorderFormats="0" applyFontFormats="1" applyPatternFormats="1" applyAlignmentFormats="0" applyWidthHeightFormats="0"/>
</file>

<file path=xl/queryTables/queryTable36.xml><?xml version="1.0" encoding="utf-8"?>
<queryTable xmlns="http://schemas.openxmlformats.org/spreadsheetml/2006/main" xmlns:mc="http://schemas.openxmlformats.org/markup-compatibility/2006" xmlns:xr16="http://schemas.microsoft.com/office/spreadsheetml/2017/revision16" mc:Ignorable="xr16" name="GJLOC.espmvol_23" connectionId="7" xr16:uid="{00000000-0016-0000-1500-000086000000}" autoFormatId="16" applyNumberFormats="0" applyBorderFormats="0" applyFontFormats="1" applyPatternFormats="1" applyAlignmentFormats="0" applyWidthHeightFormats="0"/>
</file>

<file path=xl/queryTables/queryTable37.xml><?xml version="1.0" encoding="utf-8"?>
<queryTable xmlns="http://schemas.openxmlformats.org/spreadsheetml/2006/main" xmlns:mc="http://schemas.openxmlformats.org/markup-compatibility/2006" xmlns:xr16="http://schemas.microsoft.com/office/spreadsheetml/2017/revision16" mc:Ignorable="xr16" name="TPIC2.espmvol_50" connectionId="12" xr16:uid="{112F3224-9521-4543-8691-B09BE590D5F2}" autoFormatId="16" applyNumberFormats="0" applyBorderFormats="0" applyFontFormats="1" applyPatternFormats="1" applyAlignmentFormats="0" applyWidthHeightFormats="0"/>
</file>

<file path=xl/queryTables/queryTable38.xml><?xml version="1.0" encoding="utf-8"?>
<queryTable xmlns="http://schemas.openxmlformats.org/spreadsheetml/2006/main" xmlns:mc="http://schemas.openxmlformats.org/markup-compatibility/2006" xmlns:xr16="http://schemas.microsoft.com/office/spreadsheetml/2017/revision16" mc:Ignorable="xr16" name="VCRC2.espmvol_34" connectionId="13" xr16:uid="{00000000-0016-0000-1500-000015010000}" autoFormatId="16" applyNumberFormats="0" applyBorderFormats="0" applyFontFormats="1" applyPatternFormats="1" applyAlignmentFormats="0" applyWidthHeightFormats="0"/>
</file>

<file path=xl/queryTables/queryTable39.xml><?xml version="1.0" encoding="utf-8"?>
<queryTable xmlns="http://schemas.openxmlformats.org/spreadsheetml/2006/main" xmlns:mc="http://schemas.openxmlformats.org/markup-compatibility/2006" xmlns:xr16="http://schemas.microsoft.com/office/spreadsheetml/2017/revision16" mc:Ignorable="xr16" name="TPIC2.espmvol_54" connectionId="12" xr16:uid="{BB6D1A06-6213-405D-93F0-EC6A44B5793C}" autoFormatId="16" applyNumberFormats="0" applyBorderFormats="0" applyFontFormats="1" applyPatternFormats="1" applyAlignmentFormats="0" applyWidthHeightFormats="0"/>
</file>

<file path=xl/queryTables/queryTable40.xml><?xml version="1.0" encoding="utf-8"?>
<queryTable xmlns="http://schemas.openxmlformats.org/spreadsheetml/2006/main" xmlns:mc="http://schemas.openxmlformats.org/markup-compatibility/2006" xmlns:xr16="http://schemas.microsoft.com/office/spreadsheetml/2017/revision16" mc:Ignorable="xr16" name="GRNU1.espmvol_55" connectionId="9" xr16:uid="{4BDB9CA6-C7B0-4FE7-9D40-79ABCCF7B545}" autoFormatId="16" applyNumberFormats="0" applyBorderFormats="0" applyFontFormats="1" applyPatternFormats="1" applyAlignmentFormats="0" applyWidthHeightFormats="0"/>
</file>

<file path=xl/queryTables/queryTable41.xml><?xml version="1.0" encoding="utf-8"?>
<queryTable xmlns="http://schemas.openxmlformats.org/spreadsheetml/2006/main" xmlns:mc="http://schemas.openxmlformats.org/markup-compatibility/2006" xmlns:xr16="http://schemas.microsoft.com/office/spreadsheetml/2017/revision16" mc:Ignorable="xr16" name="GRNU1.espmvol_9" connectionId="9" xr16:uid="{00000000-0016-0000-1500-00007D010000}" autoFormatId="16" applyNumberFormats="0" applyBorderFormats="0" applyFontFormats="1" applyPatternFormats="1" applyAlignmentFormats="0" applyWidthHeightFormats="0"/>
</file>

<file path=xl/queryTables/queryTable42.xml><?xml version="1.0" encoding="utf-8"?>
<queryTable xmlns="http://schemas.openxmlformats.org/spreadsheetml/2006/main" xmlns:mc="http://schemas.openxmlformats.org/markup-compatibility/2006" xmlns:xr16="http://schemas.microsoft.com/office/spreadsheetml/2017/revision16" mc:Ignorable="xr16" name="YDLC2.espmvol_32" connectionId="14" xr16:uid="{00000000-0016-0000-1500-0000F3010000}" autoFormatId="16" applyNumberFormats="0" applyBorderFormats="0" applyFontFormats="1" applyPatternFormats="1" applyAlignmentFormats="0" applyWidthHeightFormats="0"/>
</file>

<file path=xl/queryTables/queryTable43.xml><?xml version="1.0" encoding="utf-8"?>
<queryTable xmlns="http://schemas.openxmlformats.org/spreadsheetml/2006/main" xmlns:mc="http://schemas.openxmlformats.org/markup-compatibility/2006" xmlns:xr16="http://schemas.microsoft.com/office/spreadsheetml/2017/revision16" mc:Ignorable="xr16" name="MPSC2.espmvol_13" connectionId="10" xr16:uid="{00000000-0016-0000-1500-0000F5010000}" autoFormatId="16" applyNumberFormats="0" applyBorderFormats="0" applyFontFormats="1" applyPatternFormats="1" applyAlignmentFormats="0" applyWidthHeightFormats="0"/>
</file>

<file path=xl/queryTables/queryTable44.xml><?xml version="1.0" encoding="utf-8"?>
<queryTable xmlns="http://schemas.openxmlformats.org/spreadsheetml/2006/main" xmlns:mc="http://schemas.openxmlformats.org/markup-compatibility/2006" xmlns:xr16="http://schemas.microsoft.com/office/spreadsheetml/2017/revision16" mc:Ignorable="xr16" name="MPSC2.espmvol_54" connectionId="10" xr16:uid="{1EFA53F7-2F70-4C4C-BA8B-9B09496BF9CA}" autoFormatId="16" applyNumberFormats="0" applyBorderFormats="0" applyFontFormats="1" applyPatternFormats="1" applyAlignmentFormats="0" applyWidthHeightFormats="0"/>
</file>

<file path=xl/queryTables/queryTable45.xml><?xml version="1.0" encoding="utf-8"?>
<queryTable xmlns="http://schemas.openxmlformats.org/spreadsheetml/2006/main" xmlns:mc="http://schemas.openxmlformats.org/markup-compatibility/2006" xmlns:xr16="http://schemas.microsoft.com/office/spreadsheetml/2017/revision16" mc:Ignorable="xr16" name="NVRN5.espmvol_10" connectionId="11" xr16:uid="{00000000-0016-0000-1500-0000AF000000}" autoFormatId="16" applyNumberFormats="0" applyBorderFormats="0" applyFontFormats="1" applyPatternFormats="1" applyAlignmentFormats="0" applyWidthHeightFormats="0"/>
</file>

<file path=xl/queryTables/queryTable46.xml><?xml version="1.0" encoding="utf-8"?>
<queryTable xmlns="http://schemas.openxmlformats.org/spreadsheetml/2006/main" xmlns:mc="http://schemas.openxmlformats.org/markup-compatibility/2006" xmlns:xr16="http://schemas.microsoft.com/office/spreadsheetml/2017/revision16" mc:Ignorable="xr16" name="VCRC2.espmvol_24" connectionId="13" xr16:uid="{00000000-0016-0000-1500-00009D010000}" autoFormatId="16" applyNumberFormats="0" applyBorderFormats="0" applyFontFormats="1" applyPatternFormats="1" applyAlignmentFormats="0" applyWidthHeightFormats="0"/>
</file>

<file path=xl/queryTables/queryTable47.xml><?xml version="1.0" encoding="utf-8"?>
<queryTable xmlns="http://schemas.openxmlformats.org/spreadsheetml/2006/main" xmlns:mc="http://schemas.openxmlformats.org/markup-compatibility/2006" xmlns:xr16="http://schemas.microsoft.com/office/spreadsheetml/2017/revision16" mc:Ignorable="xr16" name="TPIC2.espmvol_31" connectionId="12" xr16:uid="{00000000-0016-0000-1500-000020000000}" autoFormatId="16" applyNumberFormats="0" applyBorderFormats="0" applyFontFormats="1" applyPatternFormats="1" applyAlignmentFormats="0" applyWidthHeightFormats="0"/>
</file>

<file path=xl/queryTables/queryTable48.xml><?xml version="1.0" encoding="utf-8"?>
<queryTable xmlns="http://schemas.openxmlformats.org/spreadsheetml/2006/main" xmlns:mc="http://schemas.openxmlformats.org/markup-compatibility/2006" xmlns:xr16="http://schemas.microsoft.com/office/spreadsheetml/2017/revision16" mc:Ignorable="xr16" name="GBRW4.espmvol_24" connectionId="6" xr16:uid="{00000000-0016-0000-1500-00001A020000}" autoFormatId="16" applyNumberFormats="0" applyBorderFormats="0" applyFontFormats="1" applyPatternFormats="1" applyAlignmentFormats="0" applyWidthHeightFormats="0"/>
</file>

<file path=xl/queryTables/queryTable49.xml><?xml version="1.0" encoding="utf-8"?>
<queryTable xmlns="http://schemas.openxmlformats.org/spreadsheetml/2006/main" xmlns:mc="http://schemas.openxmlformats.org/markup-compatibility/2006" xmlns:xr16="http://schemas.microsoft.com/office/spreadsheetml/2017/revision16" mc:Ignorable="xr16" name="BMDC2.espmvol_19" connectionId="1" xr16:uid="{00000000-0016-0000-1500-000026010000}" autoFormatId="16" applyNumberFormats="0" applyBorderFormats="0" applyFontFormats="1" applyPatternFormats="1" applyAlignmentFormats="0" applyWidthHeightFormats="0"/>
</file>

<file path=xl/queryTables/queryTable50.xml><?xml version="1.0" encoding="utf-8"?>
<queryTable xmlns="http://schemas.openxmlformats.org/spreadsheetml/2006/main" xmlns:mc="http://schemas.openxmlformats.org/markup-compatibility/2006" xmlns:xr16="http://schemas.microsoft.com/office/spreadsheetml/2017/revision16" mc:Ignorable="xr16" name="DRGC2.espmvol_49" connectionId="5" xr16:uid="{2D482D6C-0AD5-4C15-BCC1-69D702DCB54A}" autoFormatId="16" applyNumberFormats="0" applyBorderFormats="0" applyFontFormats="1" applyPatternFormats="1" applyAlignmentFormats="0" applyWidthHeightFormats="0"/>
</file>

<file path=xl/queryTables/queryTable51.xml><?xml version="1.0" encoding="utf-8"?>
<queryTable xmlns="http://schemas.openxmlformats.org/spreadsheetml/2006/main" xmlns:mc="http://schemas.openxmlformats.org/markup-compatibility/2006" xmlns:xr16="http://schemas.microsoft.com/office/spreadsheetml/2017/revision16" mc:Ignorable="xr16" name="GJLOC.espmvol_17" connectionId="7" xr16:uid="{00000000-0016-0000-1500-000037000000}" autoFormatId="16" applyNumberFormats="0" applyBorderFormats="0" applyFontFormats="1" applyPatternFormats="1" applyAlignmentFormats="0" applyWidthHeightFormats="0"/>
</file>

<file path=xl/queryTables/queryTable52.xml><?xml version="1.0" encoding="utf-8"?>
<queryTable xmlns="http://schemas.openxmlformats.org/spreadsheetml/2006/main" xmlns:mc="http://schemas.openxmlformats.org/markup-compatibility/2006" xmlns:xr16="http://schemas.microsoft.com/office/spreadsheetml/2017/revision16" mc:Ignorable="xr16" name="DRGC2.espmvol_41" connectionId="5" xr16:uid="{00000000-0016-0000-1500-000025020000}" autoFormatId="16" applyNumberFormats="0" applyBorderFormats="0" applyFontFormats="1" applyPatternFormats="1" applyAlignmentFormats="0" applyWidthHeightFormats="0"/>
</file>

<file path=xl/queryTables/queryTable53.xml><?xml version="1.0" encoding="utf-8"?>
<queryTable xmlns="http://schemas.openxmlformats.org/spreadsheetml/2006/main" xmlns:mc="http://schemas.openxmlformats.org/markup-compatibility/2006" xmlns:xr16="http://schemas.microsoft.com/office/spreadsheetml/2017/revision16" mc:Ignorable="xr16" name="YDLC2.espmvol_39" connectionId="14" xr16:uid="{00000000-0016-0000-1500-0000B5010000}" autoFormatId="16" applyNumberFormats="0" applyBorderFormats="0" applyFontFormats="1" applyPatternFormats="1" applyAlignmentFormats="0" applyWidthHeightFormats="0"/>
</file>

<file path=xl/queryTables/queryTable54.xml><?xml version="1.0" encoding="utf-8"?>
<queryTable xmlns="http://schemas.openxmlformats.org/spreadsheetml/2006/main" xmlns:mc="http://schemas.openxmlformats.org/markup-compatibility/2006" xmlns:xr16="http://schemas.microsoft.com/office/spreadsheetml/2017/revision16" mc:Ignorable="xr16" name="BMDC2.espmvol_25" connectionId="1" xr16:uid="{00000000-0016-0000-1500-000097000000}" autoFormatId="16" applyNumberFormats="0" applyBorderFormats="0" applyFontFormats="1" applyPatternFormats="1" applyAlignmentFormats="0" applyWidthHeightFormats="0"/>
</file>

<file path=xl/queryTables/queryTable55.xml><?xml version="1.0" encoding="utf-8"?>
<queryTable xmlns="http://schemas.openxmlformats.org/spreadsheetml/2006/main" xmlns:mc="http://schemas.openxmlformats.org/markup-compatibility/2006" xmlns:xr16="http://schemas.microsoft.com/office/spreadsheetml/2017/revision16" mc:Ignorable="xr16" name="CLSC2.espmvol_10" connectionId="2" xr16:uid="{00000000-0016-0000-1500-00004E000000}" autoFormatId="16" applyNumberFormats="0" applyBorderFormats="0" applyFontFormats="1" applyPatternFormats="1" applyAlignmentFormats="0" applyWidthHeightFormats="0"/>
</file>

<file path=xl/queryTables/queryTable56.xml><?xml version="1.0" encoding="utf-8"?>
<queryTable xmlns="http://schemas.openxmlformats.org/spreadsheetml/2006/main" xmlns:mc="http://schemas.openxmlformats.org/markup-compatibility/2006" xmlns:xr16="http://schemas.microsoft.com/office/spreadsheetml/2017/revision16" mc:Ignorable="xr16" name="DRGC2.espmvol_9" connectionId="5" xr16:uid="{00000000-0016-0000-1500-00009D000000}" autoFormatId="16" applyNumberFormats="0" applyBorderFormats="0" applyFontFormats="1" applyPatternFormats="1" applyAlignmentFormats="0" applyWidthHeightFormats="0"/>
</file>

<file path=xl/queryTables/queryTable57.xml><?xml version="1.0" encoding="utf-8"?>
<queryTable xmlns="http://schemas.openxmlformats.org/spreadsheetml/2006/main" xmlns:mc="http://schemas.openxmlformats.org/markup-compatibility/2006" xmlns:xr16="http://schemas.microsoft.com/office/spreadsheetml/2017/revision16" mc:Ignorable="xr16" name="GLDA3.espmvol_42" connectionId="8" xr16:uid="{00000000-0016-0000-1500-000036000000}" autoFormatId="16" applyNumberFormats="0" applyBorderFormats="0" applyFontFormats="1" applyPatternFormats="1" applyAlignmentFormats="0" applyWidthHeightFormats="0"/>
</file>

<file path=xl/queryTables/queryTable58.xml><?xml version="1.0" encoding="utf-8"?>
<queryTable xmlns="http://schemas.openxmlformats.org/spreadsheetml/2006/main" xmlns:mc="http://schemas.openxmlformats.org/markup-compatibility/2006" xmlns:xr16="http://schemas.microsoft.com/office/spreadsheetml/2017/revision16" mc:Ignorable="xr16" name="DRGC2.espmvol_48" connectionId="5" xr16:uid="{00000000-0016-0000-1500-000030010000}" autoFormatId="16" applyNumberFormats="0" applyBorderFormats="0" applyFontFormats="1" applyPatternFormats="1" applyAlignmentFormats="0" applyWidthHeightFormats="0"/>
</file>

<file path=xl/queryTables/queryTable59.xml><?xml version="1.0" encoding="utf-8"?>
<queryTable xmlns="http://schemas.openxmlformats.org/spreadsheetml/2006/main" xmlns:mc="http://schemas.openxmlformats.org/markup-compatibility/2006" xmlns:xr16="http://schemas.microsoft.com/office/spreadsheetml/2017/revision16" mc:Ignorable="xr16" name="GRNU1.espmvol_37" connectionId="9" xr16:uid="{00000000-0016-0000-1500-000080000000}" autoFormatId="16" applyNumberFormats="0" applyBorderFormats="0" applyFontFormats="1" applyPatternFormats="1" applyAlignmentFormats="0" applyWidthHeightFormats="0"/>
</file>

<file path=xl/queryTables/queryTable60.xml><?xml version="1.0" encoding="utf-8"?>
<queryTable xmlns="http://schemas.openxmlformats.org/spreadsheetml/2006/main" xmlns:mc="http://schemas.openxmlformats.org/markup-compatibility/2006" xmlns:xr16="http://schemas.microsoft.com/office/spreadsheetml/2017/revision16" mc:Ignorable="xr16" name="CLSC2.espmvol_5" connectionId="2" xr16:uid="{00000000-0016-0000-1500-0000BE010000}" autoFormatId="16" applyNumberFormats="0" applyBorderFormats="0" applyFontFormats="1" applyPatternFormats="1" applyAlignmentFormats="0" applyWidthHeightFormats="0"/>
</file>

<file path=xl/queryTables/queryTable61.xml><?xml version="1.0" encoding="utf-8"?>
<queryTable xmlns="http://schemas.openxmlformats.org/spreadsheetml/2006/main" xmlns:mc="http://schemas.openxmlformats.org/markup-compatibility/2006" xmlns:xr16="http://schemas.microsoft.com/office/spreadsheetml/2017/revision16" mc:Ignorable="xr16" name="MPSC2.espmvol_3" connectionId="10" xr16:uid="{00000000-0016-0000-1500-000003000000}" autoFormatId="16" applyNumberFormats="0" applyBorderFormats="0" applyFontFormats="1" applyPatternFormats="1" applyAlignmentFormats="0" applyWidthHeightFormats="0"/>
</file>

<file path=xl/queryTables/queryTable62.xml><?xml version="1.0" encoding="utf-8"?>
<queryTable xmlns="http://schemas.openxmlformats.org/spreadsheetml/2006/main" xmlns:mc="http://schemas.openxmlformats.org/markup-compatibility/2006" xmlns:xr16="http://schemas.microsoft.com/office/spreadsheetml/2017/revision16" mc:Ignorable="xr16" name="GRNU1.espmvol_7" connectionId="9" xr16:uid="{00000000-0016-0000-1500-0000AB010000}" autoFormatId="16" applyNumberFormats="0" applyBorderFormats="0" applyFontFormats="1" applyPatternFormats="1" applyAlignmentFormats="0" applyWidthHeightFormats="0"/>
</file>

<file path=xl/queryTables/queryTable63.xml><?xml version="1.0" encoding="utf-8"?>
<queryTable xmlns="http://schemas.openxmlformats.org/spreadsheetml/2006/main" xmlns:mc="http://schemas.openxmlformats.org/markup-compatibility/2006" xmlns:xr16="http://schemas.microsoft.com/office/spreadsheetml/2017/revision16" mc:Ignorable="xr16" name="BMDC2.espmvol_15" connectionId="1" xr16:uid="{00000000-0016-0000-1500-0000C6010000}" autoFormatId="16" applyNumberFormats="0" applyBorderFormats="0" applyFontFormats="1" applyPatternFormats="1" applyAlignmentFormats="0" applyWidthHeightFormats="0"/>
</file>

<file path=xl/queryTables/queryTable64.xml><?xml version="1.0" encoding="utf-8"?>
<queryTable xmlns="http://schemas.openxmlformats.org/spreadsheetml/2006/main" xmlns:mc="http://schemas.openxmlformats.org/markup-compatibility/2006" xmlns:xr16="http://schemas.microsoft.com/office/spreadsheetml/2017/revision16" mc:Ignorable="xr16" name="YDLC2.espmvol_24" connectionId="14" xr16:uid="{00000000-0016-0000-1500-000017000000}" autoFormatId="16" applyNumberFormats="0" applyBorderFormats="0" applyFontFormats="1" applyPatternFormats="1" applyAlignmentFormats="0" applyWidthHeightFormats="0"/>
</file>

<file path=xl/queryTables/queryTable65.xml><?xml version="1.0" encoding="utf-8"?>
<queryTable xmlns="http://schemas.openxmlformats.org/spreadsheetml/2006/main" xmlns:mc="http://schemas.openxmlformats.org/markup-compatibility/2006" xmlns:xr16="http://schemas.microsoft.com/office/spreadsheetml/2017/revision16" mc:Ignorable="xr16" name="NVRN5.espmvol_47" connectionId="11" xr16:uid="{00000000-0016-0000-1500-0000B6010000}" autoFormatId="16" applyNumberFormats="0" applyBorderFormats="0" applyFontFormats="1" applyPatternFormats="1" applyAlignmentFormats="0" applyWidthHeightFormats="0"/>
</file>

<file path=xl/queryTables/queryTable66.xml><?xml version="1.0" encoding="utf-8"?>
<queryTable xmlns="http://schemas.openxmlformats.org/spreadsheetml/2006/main" xmlns:mc="http://schemas.openxmlformats.org/markup-compatibility/2006" xmlns:xr16="http://schemas.microsoft.com/office/spreadsheetml/2017/revision16" mc:Ignorable="xr16" name="GLDA3.espmvol_32" connectionId="8" xr16:uid="{00000000-0016-0000-1500-0000B4000000}" autoFormatId="16" applyNumberFormats="0" applyBorderFormats="0" applyFontFormats="1" applyPatternFormats="1" applyAlignmentFormats="0" applyWidthHeightFormats="0"/>
</file>

<file path=xl/queryTables/queryTable67.xml><?xml version="1.0" encoding="utf-8"?>
<queryTable xmlns="http://schemas.openxmlformats.org/spreadsheetml/2006/main" xmlns:mc="http://schemas.openxmlformats.org/markup-compatibility/2006" xmlns:xr16="http://schemas.microsoft.com/office/spreadsheetml/2017/revision16" mc:Ignorable="xr16" name="GBRW4.espmvol_30" connectionId="6" xr16:uid="{00000000-0016-0000-1500-0000EE000000}" autoFormatId="16" applyNumberFormats="0" applyBorderFormats="0" applyFontFormats="1" applyPatternFormats="1" applyAlignmentFormats="0" applyWidthHeightFormats="0"/>
</file>

<file path=xl/queryTables/queryTable68.xml><?xml version="1.0" encoding="utf-8"?>
<queryTable xmlns="http://schemas.openxmlformats.org/spreadsheetml/2006/main" xmlns:mc="http://schemas.openxmlformats.org/markup-compatibility/2006" xmlns:xr16="http://schemas.microsoft.com/office/spreadsheetml/2017/revision16" mc:Ignorable="xr16" name="NVRN5.espmvol_55" connectionId="11" xr16:uid="{34D396CF-3396-401C-952B-A0DD24BAF3A1}" autoFormatId="16" applyNumberFormats="0" applyBorderFormats="0" applyFontFormats="1" applyPatternFormats="1" applyAlignmentFormats="0" applyWidthHeightFormats="0"/>
</file>

<file path=xl/queryTables/queryTable69.xml><?xml version="1.0" encoding="utf-8"?>
<queryTable xmlns="http://schemas.openxmlformats.org/spreadsheetml/2006/main" xmlns:mc="http://schemas.openxmlformats.org/markup-compatibility/2006" xmlns:xr16="http://schemas.microsoft.com/office/spreadsheetml/2017/revision16" mc:Ignorable="xr16" name="GRNU1.espmvol_54" connectionId="9" xr16:uid="{2AC82A4A-215C-480F-8C71-C85B68FFF993}" autoFormatId="16" applyNumberFormats="0" applyBorderFormats="0" applyFontFormats="1" applyPatternFormats="1" applyAlignmentFormats="0" applyWidthHeightFormats="0"/>
</file>

<file path=xl/queryTables/queryTable70.xml><?xml version="1.0" encoding="utf-8"?>
<queryTable xmlns="http://schemas.openxmlformats.org/spreadsheetml/2006/main" xmlns:mc="http://schemas.openxmlformats.org/markup-compatibility/2006" xmlns:xr16="http://schemas.microsoft.com/office/spreadsheetml/2017/revision16" mc:Ignorable="xr16" name="GBRW4.espmvol_51" connectionId="6" xr16:uid="{D214E969-0AF8-485A-8CE1-7607598C1579}" autoFormatId="16" applyNumberFormats="0" applyBorderFormats="0" applyFontFormats="1" applyPatternFormats="1" applyAlignmentFormats="0" applyWidthHeightFormats="0"/>
</file>

<file path=xl/queryTables/queryTable71.xml><?xml version="1.0" encoding="utf-8"?>
<queryTable xmlns="http://schemas.openxmlformats.org/spreadsheetml/2006/main" xmlns:mc="http://schemas.openxmlformats.org/markup-compatibility/2006" xmlns:xr16="http://schemas.microsoft.com/office/spreadsheetml/2017/revision16" mc:Ignorable="xr16" name="NVRN5.espmvol_27" connectionId="11" xr16:uid="{00000000-0016-0000-1500-0000EF000000}" autoFormatId="16" applyNumberFormats="0" applyBorderFormats="0" applyFontFormats="1" applyPatternFormats="1" applyAlignmentFormats="0" applyWidthHeightFormats="0"/>
</file>

<file path=xl/queryTables/queryTable72.xml><?xml version="1.0" encoding="utf-8"?>
<queryTable xmlns="http://schemas.openxmlformats.org/spreadsheetml/2006/main" xmlns:mc="http://schemas.openxmlformats.org/markup-compatibility/2006" xmlns:xr16="http://schemas.microsoft.com/office/spreadsheetml/2017/revision16" mc:Ignorable="xr16" name="YDLC2.espmvol_13" connectionId="14" xr16:uid="{00000000-0016-0000-1500-00002E020000}" autoFormatId="16" applyNumberFormats="0" applyBorderFormats="0" applyFontFormats="1" applyPatternFormats="1" applyAlignmentFormats="0" applyWidthHeightFormats="0"/>
</file>

<file path=xl/queryTables/queryTable73.xml><?xml version="1.0" encoding="utf-8"?>
<queryTable xmlns="http://schemas.openxmlformats.org/spreadsheetml/2006/main" xmlns:mc="http://schemas.openxmlformats.org/markup-compatibility/2006" xmlns:xr16="http://schemas.microsoft.com/office/spreadsheetml/2017/revision16" mc:Ignorable="xr16" name="CLSC2.espmvol_34" connectionId="2" xr16:uid="{00000000-0016-0000-1500-0000E5010000}" autoFormatId="16" applyNumberFormats="0" applyBorderFormats="0" applyFontFormats="1" applyPatternFormats="1" applyAlignmentFormats="0" applyWidthHeightFormats="0"/>
</file>

<file path=xl/queryTables/queryTable74.xml><?xml version="1.0" encoding="utf-8"?>
<queryTable xmlns="http://schemas.openxmlformats.org/spreadsheetml/2006/main" xmlns:mc="http://schemas.openxmlformats.org/markup-compatibility/2006" xmlns:xr16="http://schemas.microsoft.com/office/spreadsheetml/2017/revision16" mc:Ignorable="xr16" name="MPSC2.espmvol_22" connectionId="10" xr16:uid="{00000000-0016-0000-1500-0000D4000000}" autoFormatId="16" applyNumberFormats="0" applyBorderFormats="0" applyFontFormats="1" applyPatternFormats="1" applyAlignmentFormats="0" applyWidthHeightFormats="0"/>
</file>

<file path=xl/queryTables/queryTable75.xml><?xml version="1.0" encoding="utf-8"?>
<queryTable xmlns="http://schemas.openxmlformats.org/spreadsheetml/2006/main" xmlns:mc="http://schemas.openxmlformats.org/markup-compatibility/2006" xmlns:xr16="http://schemas.microsoft.com/office/spreadsheetml/2017/revision16" mc:Ignorable="xr16" name="DRGC2.espmvol_43" connectionId="5" xr16:uid="{00000000-0016-0000-1500-000056000000}" autoFormatId="16" applyNumberFormats="0" applyBorderFormats="0" applyFontFormats="1" applyPatternFormats="1" applyAlignmentFormats="0" applyWidthHeightFormats="0"/>
</file>

<file path=xl/queryTables/queryTable76.xml><?xml version="1.0" encoding="utf-8"?>
<queryTable xmlns="http://schemas.openxmlformats.org/spreadsheetml/2006/main" xmlns:mc="http://schemas.openxmlformats.org/markup-compatibility/2006" xmlns:xr16="http://schemas.microsoft.com/office/spreadsheetml/2017/revision16" mc:Ignorable="xr16" name="GBRW4.espmvol_47" connectionId="6" xr16:uid="{00000000-0016-0000-1500-000017020000}" autoFormatId="16" applyNumberFormats="0" applyBorderFormats="0" applyFontFormats="1" applyPatternFormats="1" applyAlignmentFormats="0" applyWidthHeightFormats="0"/>
</file>

<file path=xl/queryTables/queryTable77.xml><?xml version="1.0" encoding="utf-8"?>
<queryTable xmlns="http://schemas.openxmlformats.org/spreadsheetml/2006/main" xmlns:mc="http://schemas.openxmlformats.org/markup-compatibility/2006" xmlns:xr16="http://schemas.microsoft.com/office/spreadsheetml/2017/revision16" mc:Ignorable="xr16" name="BMDC2.espmvol_38" connectionId="1" xr16:uid="{00000000-0016-0000-1500-0000F0000000}" autoFormatId="16" applyNumberFormats="0" applyBorderFormats="0" applyFontFormats="1" applyPatternFormats="1" applyAlignmentFormats="0" applyWidthHeightFormats="0"/>
</file>

<file path=xl/queryTables/queryTable78.xml><?xml version="1.0" encoding="utf-8"?>
<queryTable xmlns="http://schemas.openxmlformats.org/spreadsheetml/2006/main" xmlns:mc="http://schemas.openxmlformats.org/markup-compatibility/2006" xmlns:xr16="http://schemas.microsoft.com/office/spreadsheetml/2017/revision16" mc:Ignorable="xr16" name="BMDC2.espmvol_27" connectionId="1" xr16:uid="{00000000-0016-0000-1500-0000CF000000}" autoFormatId="16" applyNumberFormats="0" applyBorderFormats="0" applyFontFormats="1" applyPatternFormats="1" applyAlignmentFormats="0" applyWidthHeightFormats="0"/>
</file>

<file path=xl/queryTables/queryTable79.xml><?xml version="1.0" encoding="utf-8"?>
<queryTable xmlns="http://schemas.openxmlformats.org/spreadsheetml/2006/main" xmlns:mc="http://schemas.openxmlformats.org/markup-compatibility/2006" xmlns:xr16="http://schemas.microsoft.com/office/spreadsheetml/2017/revision16" mc:Ignorable="xr16" name="MPSC2.espmvol_4" connectionId="10" xr16:uid="{00000000-0016-0000-1500-00002B010000}" autoFormatId="16" applyNumberFormats="0" applyBorderFormats="0" applyFontFormats="1" applyPatternFormats="1" applyAlignmentFormats="0" applyWidthHeightFormats="0"/>
</file>

<file path=xl/queryTables/queryTable80.xml><?xml version="1.0" encoding="utf-8"?>
<queryTable xmlns="http://schemas.openxmlformats.org/spreadsheetml/2006/main" xmlns:mc="http://schemas.openxmlformats.org/markup-compatibility/2006" xmlns:xr16="http://schemas.microsoft.com/office/spreadsheetml/2017/revision16" mc:Ignorable="xr16" name="YDLC2.espmvol_8" connectionId="14" xr16:uid="{00000000-0016-0000-1500-0000F6010000}" autoFormatId="16" applyNumberFormats="0" applyBorderFormats="0" applyFontFormats="1" applyPatternFormats="1" applyAlignmentFormats="0" applyWidthHeightFormats="0"/>
</file>

<file path=xl/queryTables/queryTable81.xml><?xml version="1.0" encoding="utf-8"?>
<queryTable xmlns="http://schemas.openxmlformats.org/spreadsheetml/2006/main" xmlns:mc="http://schemas.openxmlformats.org/markup-compatibility/2006" xmlns:xr16="http://schemas.microsoft.com/office/spreadsheetml/2017/revision16" mc:Ignorable="xr16" name="MPSC2.espmvol_41" connectionId="10" xr16:uid="{00000000-0016-0000-1500-00004A000000}" autoFormatId="16" applyNumberFormats="0" applyBorderFormats="0" applyFontFormats="1" applyPatternFormats="1" applyAlignmentFormats="0" applyWidthHeightFormats="0"/>
</file>

<file path=xl/queryTables/queryTable82.xml><?xml version="1.0" encoding="utf-8"?>
<queryTable xmlns="http://schemas.openxmlformats.org/spreadsheetml/2006/main" xmlns:mc="http://schemas.openxmlformats.org/markup-compatibility/2006" xmlns:xr16="http://schemas.microsoft.com/office/spreadsheetml/2017/revision16" mc:Ignorable="xr16" name="GRNU1.espmvol_53" connectionId="9" xr16:uid="{11650D03-E5A6-48F0-82BE-36A3198D9663}" autoFormatId="16" applyNumberFormats="0" applyBorderFormats="0" applyFontFormats="1" applyPatternFormats="1" applyAlignmentFormats="0" applyWidthHeightFormats="0"/>
</file>

<file path=xl/queryTables/queryTable83.xml><?xml version="1.0" encoding="utf-8"?>
<queryTable xmlns="http://schemas.openxmlformats.org/spreadsheetml/2006/main" xmlns:mc="http://schemas.openxmlformats.org/markup-compatibility/2006" xmlns:xr16="http://schemas.microsoft.com/office/spreadsheetml/2017/revision16" mc:Ignorable="xr16" name="MPSC2.espmvol_45" connectionId="10" xr16:uid="{00000000-0016-0000-1500-0000D7010000}" autoFormatId="16" applyNumberFormats="0" applyBorderFormats="0" applyFontFormats="1" applyPatternFormats="1" applyAlignmentFormats="0" applyWidthHeightFormats="0"/>
</file>

<file path=xl/queryTables/queryTable84.xml><?xml version="1.0" encoding="utf-8"?>
<queryTable xmlns="http://schemas.openxmlformats.org/spreadsheetml/2006/main" xmlns:mc="http://schemas.openxmlformats.org/markup-compatibility/2006" xmlns:xr16="http://schemas.microsoft.com/office/spreadsheetml/2017/revision16" mc:Ignorable="xr16" name="YDLC2.espmvol_25" connectionId="14" xr16:uid="{00000000-0016-0000-1500-00002E000000}" autoFormatId="16" applyNumberFormats="0" applyBorderFormats="0" applyFontFormats="1" applyPatternFormats="1" applyAlignmentFormats="0" applyWidthHeightFormats="0"/>
</file>

<file path=xl/queryTables/queryTable85.xml><?xml version="1.0" encoding="utf-8"?>
<queryTable xmlns="http://schemas.openxmlformats.org/spreadsheetml/2006/main" xmlns:mc="http://schemas.openxmlformats.org/markup-compatibility/2006" xmlns:xr16="http://schemas.microsoft.com/office/spreadsheetml/2017/revision16" mc:Ignorable="xr16" name="NVRN5.espmvol_23" connectionId="11" xr16:uid="{00000000-0016-0000-1500-000077010000}" autoFormatId="16" applyNumberFormats="0" applyBorderFormats="0" applyFontFormats="1" applyPatternFormats="1" applyAlignmentFormats="0" applyWidthHeightFormats="0"/>
</file>

<file path=xl/queryTables/queryTable86.xml><?xml version="1.0" encoding="utf-8"?>
<queryTable xmlns="http://schemas.openxmlformats.org/spreadsheetml/2006/main" xmlns:mc="http://schemas.openxmlformats.org/markup-compatibility/2006" xmlns:xr16="http://schemas.microsoft.com/office/spreadsheetml/2017/revision16" mc:Ignorable="xr16" name="BMDC2.espmvol_12" connectionId="1" xr16:uid="{00000000-0016-0000-1500-00006E000000}" autoFormatId="16" applyNumberFormats="0" applyBorderFormats="0" applyFontFormats="1" applyPatternFormats="1" applyAlignmentFormats="0" applyWidthHeightFormats="0"/>
</file>

<file path=xl/queryTables/queryTable87.xml><?xml version="1.0" encoding="utf-8"?>
<queryTable xmlns="http://schemas.openxmlformats.org/spreadsheetml/2006/main" xmlns:mc="http://schemas.openxmlformats.org/markup-compatibility/2006" xmlns:xr16="http://schemas.microsoft.com/office/spreadsheetml/2017/revision16" mc:Ignorable="xr16" name="GLDA3.espmvol_13" connectionId="8" xr16:uid="{00000000-0016-0000-1500-0000A0010000}" autoFormatId="16" applyNumberFormats="0" applyBorderFormats="0" applyFontFormats="1" applyPatternFormats="1" applyAlignmentFormats="0" applyWidthHeightFormats="0"/>
</file>

<file path=xl/queryTables/queryTable88.xml><?xml version="1.0" encoding="utf-8"?>
<queryTable xmlns="http://schemas.openxmlformats.org/spreadsheetml/2006/main" xmlns:mc="http://schemas.openxmlformats.org/markup-compatibility/2006" xmlns:xr16="http://schemas.microsoft.com/office/spreadsheetml/2017/revision16" mc:Ignorable="xr16" name="YDLC2.espmvol_36" connectionId="14" xr16:uid="{00000000-0016-0000-1500-000019020000}" autoFormatId="16" applyNumberFormats="0" applyBorderFormats="0" applyFontFormats="1" applyPatternFormats="1" applyAlignmentFormats="0" applyWidthHeightFormats="0"/>
</file>

<file path=xl/queryTables/queryTable89.xml><?xml version="1.0" encoding="utf-8"?>
<queryTable xmlns="http://schemas.openxmlformats.org/spreadsheetml/2006/main" xmlns:mc="http://schemas.openxmlformats.org/markup-compatibility/2006" xmlns:xr16="http://schemas.microsoft.com/office/spreadsheetml/2017/revision16" mc:Ignorable="xr16" name="GJLOC.espmvol_2" connectionId="7" xr16:uid="{00000000-0016-0000-1500-0000AE000000}" autoFormatId="16" applyNumberFormats="0" applyBorderFormats="0" applyFontFormats="1" applyPatternFormats="1" applyAlignmentFormats="0" applyWidthHeightFormats="0"/>
</file>

<file path=xl/queryTables/queryTable90.xml><?xml version="1.0" encoding="utf-8"?>
<queryTable xmlns="http://schemas.openxmlformats.org/spreadsheetml/2006/main" xmlns:mc="http://schemas.openxmlformats.org/markup-compatibility/2006" xmlns:xr16="http://schemas.microsoft.com/office/spreadsheetml/2017/revision16" mc:Ignorable="xr16" name="TPIC2.espmvol_16" connectionId="12" xr16:uid="{00000000-0016-0000-1500-000003010000}" autoFormatId="16" applyNumberFormats="0" applyBorderFormats="0" applyFontFormats="1" applyPatternFormats="1" applyAlignmentFormats="0" applyWidthHeightFormats="0"/>
</file>

<file path=xl/queryTables/queryTable91.xml><?xml version="1.0" encoding="utf-8"?>
<queryTable xmlns="http://schemas.openxmlformats.org/spreadsheetml/2006/main" xmlns:mc="http://schemas.openxmlformats.org/markup-compatibility/2006" xmlns:xr16="http://schemas.microsoft.com/office/spreadsheetml/2017/revision16" mc:Ignorable="xr16" name="GRNU1.espmvol_30" connectionId="9" xr16:uid="{00000000-0016-0000-1500-000087000000}" autoFormatId="16" applyNumberFormats="0" applyBorderFormats="0" applyFontFormats="1" applyPatternFormats="1" applyAlignmentFormats="0" applyWidthHeightFormats="0"/>
</file>

<file path=xl/queryTables/queryTable92.xml><?xml version="1.0" encoding="utf-8"?>
<queryTable xmlns="http://schemas.openxmlformats.org/spreadsheetml/2006/main" xmlns:mc="http://schemas.openxmlformats.org/markup-compatibility/2006" xmlns:xr16="http://schemas.microsoft.com/office/spreadsheetml/2017/revision16" mc:Ignorable="xr16" name="TPIC2.espmvol_4" connectionId="12" xr16:uid="{00000000-0016-0000-1500-0000DC010000}" autoFormatId="16" applyNumberFormats="0" applyBorderFormats="0" applyFontFormats="1" applyPatternFormats="1" applyAlignmentFormats="0" applyWidthHeightFormats="0"/>
</file>

<file path=xl/queryTables/queryTable93.xml><?xml version="1.0" encoding="utf-8"?>
<queryTable xmlns="http://schemas.openxmlformats.org/spreadsheetml/2006/main" xmlns:mc="http://schemas.openxmlformats.org/markup-compatibility/2006" xmlns:xr16="http://schemas.microsoft.com/office/spreadsheetml/2017/revision16" mc:Ignorable="xr16" name="TPIC2.espmvol_2" connectionId="12" xr16:uid="{00000000-0016-0000-1500-0000BB010000}" autoFormatId="16" applyNumberFormats="0" applyBorderFormats="0" applyFontFormats="1" applyPatternFormats="1" applyAlignmentFormats="0" applyWidthHeightFormats="0"/>
</file>

<file path=xl/queryTables/queryTable94.xml><?xml version="1.0" encoding="utf-8"?>
<queryTable xmlns="http://schemas.openxmlformats.org/spreadsheetml/2006/main" xmlns:mc="http://schemas.openxmlformats.org/markup-compatibility/2006" xmlns:xr16="http://schemas.microsoft.com/office/spreadsheetml/2017/revision16" mc:Ignorable="xr16" name="GLDA3.espmvol_21" connectionId="8" xr16:uid="{00000000-0016-0000-1500-000010000000}" autoFormatId="16" applyNumberFormats="0" applyBorderFormats="0" applyFontFormats="1" applyPatternFormats="1" applyAlignmentFormats="0" applyWidthHeightFormats="0"/>
</file>

<file path=xl/queryTables/queryTable95.xml><?xml version="1.0" encoding="utf-8"?>
<queryTable xmlns="http://schemas.openxmlformats.org/spreadsheetml/2006/main" xmlns:mc="http://schemas.openxmlformats.org/markup-compatibility/2006" xmlns:xr16="http://schemas.microsoft.com/office/spreadsheetml/2017/revision16" mc:Ignorable="xr16" name="GLDA3.espmvol_11" connectionId="8" xr16:uid="{00000000-0016-0000-1500-00003D020000}" autoFormatId="16" applyNumberFormats="0" applyBorderFormats="0" applyFontFormats="1" applyPatternFormats="1" applyAlignmentFormats="0" applyWidthHeightFormats="0"/>
</file>

<file path=xl/queryTables/queryTable96.xml><?xml version="1.0" encoding="utf-8"?>
<queryTable xmlns="http://schemas.openxmlformats.org/spreadsheetml/2006/main" xmlns:mc="http://schemas.openxmlformats.org/markup-compatibility/2006" xmlns:xr16="http://schemas.microsoft.com/office/spreadsheetml/2017/revision16" mc:Ignorable="xr16" name="GLDA3.espmvol_54" connectionId="8" xr16:uid="{E89F944F-054A-447C-862E-F5984A68E0CE}" autoFormatId="16" applyNumberFormats="0" applyBorderFormats="0" applyFontFormats="1" applyPatternFormats="1" applyAlignmentFormats="0" applyWidthHeightFormats="0"/>
</file>

<file path=xl/queryTables/queryTable97.xml><?xml version="1.0" encoding="utf-8"?>
<queryTable xmlns="http://schemas.openxmlformats.org/spreadsheetml/2006/main" xmlns:mc="http://schemas.openxmlformats.org/markup-compatibility/2006" xmlns:xr16="http://schemas.microsoft.com/office/spreadsheetml/2017/revision16" mc:Ignorable="xr16" name="YDLC2.espmvol_9" connectionId="14" xr16:uid="{00000000-0016-0000-1500-000017010000}" autoFormatId="16" applyNumberFormats="0" applyBorderFormats="0" applyFontFormats="1" applyPatternFormats="1" applyAlignmentFormats="0" applyWidthHeightFormats="0"/>
</file>

<file path=xl/queryTables/queryTable98.xml><?xml version="1.0" encoding="utf-8"?>
<queryTable xmlns="http://schemas.openxmlformats.org/spreadsheetml/2006/main" xmlns:mc="http://schemas.openxmlformats.org/markup-compatibility/2006" xmlns:xr16="http://schemas.microsoft.com/office/spreadsheetml/2017/revision16" mc:Ignorable="xr16" name="NVRN5.espmvol_15" connectionId="11" xr16:uid="{00000000-0016-0000-1500-000007000000}" autoFormatId="16" applyNumberFormats="0" applyBorderFormats="0" applyFontFormats="1" applyPatternFormats="1" applyAlignmentFormats="0" applyWidthHeightFormats="0"/>
</file>

<file path=xl/queryTables/queryTable99.xml><?xml version="1.0" encoding="utf-8"?>
<queryTable xmlns="http://schemas.openxmlformats.org/spreadsheetml/2006/main" xmlns:mc="http://schemas.openxmlformats.org/markup-compatibility/2006" xmlns:xr16="http://schemas.microsoft.com/office/spreadsheetml/2017/revision16" mc:Ignorable="xr16" name="VCRC2.espmvol_44" connectionId="13" xr16:uid="{00000000-0016-0000-1500-0000D0000000}" autoFormatId="16" applyNumberFormats="0" applyBorderFormats="0" applyFontFormats="1" applyPatternFormats="1" applyAlignmentFormats="0" applyWidthHeightFormats="0"/>
</file>

<file path=xl/queryTables/queryTable100.xml><?xml version="1.0" encoding="utf-8"?>
<queryTable xmlns="http://schemas.openxmlformats.org/spreadsheetml/2006/main" xmlns:mc="http://schemas.openxmlformats.org/markup-compatibility/2006" xmlns:xr16="http://schemas.microsoft.com/office/spreadsheetml/2017/revision16" mc:Ignorable="xr16" name="GRNU1.espmvol_24" connectionId="9" xr16:uid="{00000000-0016-0000-1500-00007C010000}" autoFormatId="16" applyNumberFormats="0" applyBorderFormats="0" applyFontFormats="1" applyPatternFormats="1" applyAlignmentFormats="0" applyWidthHeightFormats="0"/>
</file>

<file path=xl/queryTables/queryTable101.xml><?xml version="1.0" encoding="utf-8"?>
<queryTable xmlns="http://schemas.openxmlformats.org/spreadsheetml/2006/main" xmlns:mc="http://schemas.openxmlformats.org/markup-compatibility/2006" xmlns:xr16="http://schemas.microsoft.com/office/spreadsheetml/2017/revision16" mc:Ignorable="xr16" name="DRGC2.espmvol_26" connectionId="5" xr16:uid="{00000000-0016-0000-1500-0000D1000000}" autoFormatId="16" applyNumberFormats="0" applyBorderFormats="0" applyFontFormats="1" applyPatternFormats="1" applyAlignmentFormats="0" applyWidthHeightFormats="0"/>
</file>

<file path=xl/queryTables/queryTable102.xml><?xml version="1.0" encoding="utf-8"?>
<queryTable xmlns="http://schemas.openxmlformats.org/spreadsheetml/2006/main" xmlns:mc="http://schemas.openxmlformats.org/markup-compatibility/2006" xmlns:xr16="http://schemas.microsoft.com/office/spreadsheetml/2017/revision16" mc:Ignorable="xr16" name="MPSC2.espmvol_48" connectionId="10" xr16:uid="{00000000-0016-0000-1500-000047000000}" autoFormatId="16" applyNumberFormats="0" applyBorderFormats="0" applyFontFormats="1" applyPatternFormats="1" applyAlignmentFormats="0" applyWidthHeightFormats="0"/>
</file>

<file path=xl/queryTables/queryTable103.xml><?xml version="1.0" encoding="utf-8"?>
<queryTable xmlns="http://schemas.openxmlformats.org/spreadsheetml/2006/main" xmlns:mc="http://schemas.openxmlformats.org/markup-compatibility/2006" xmlns:xr16="http://schemas.microsoft.com/office/spreadsheetml/2017/revision16" mc:Ignorable="xr16" name="GBRW4.espmvol_46" connectionId="6" xr16:uid="{00000000-0016-0000-1500-000092000000}" autoFormatId="16" applyNumberFormats="0" applyBorderFormats="0" applyFontFormats="1" applyPatternFormats="1" applyAlignmentFormats="0" applyWidthHeightFormats="0"/>
</file>

<file path=xl/queryTables/queryTable104.xml><?xml version="1.0" encoding="utf-8"?>
<queryTable xmlns="http://schemas.openxmlformats.org/spreadsheetml/2006/main" xmlns:mc="http://schemas.openxmlformats.org/markup-compatibility/2006" xmlns:xr16="http://schemas.microsoft.com/office/spreadsheetml/2017/revision16" mc:Ignorable="xr16" name="VCRC2.espmvol_47" connectionId="13" xr16:uid="{00000000-0016-0000-1500-000001000000}" autoFormatId="16" applyNumberFormats="0" applyBorderFormats="0" applyFontFormats="1" applyPatternFormats="1" applyAlignmentFormats="0" applyWidthHeightFormats="0"/>
</file>

<file path=xl/queryTables/queryTable105.xml><?xml version="1.0" encoding="utf-8"?>
<queryTable xmlns="http://schemas.openxmlformats.org/spreadsheetml/2006/main" xmlns:mc="http://schemas.openxmlformats.org/markup-compatibility/2006" xmlns:xr16="http://schemas.microsoft.com/office/spreadsheetml/2017/revision16" mc:Ignorable="xr16" name="BMDC2.espmvol_10" connectionId="1" xr16:uid="{00000000-0016-0000-1500-000071000000}" autoFormatId="16" applyNumberFormats="0" applyBorderFormats="0" applyFontFormats="1" applyPatternFormats="1" applyAlignmentFormats="0" applyWidthHeightFormats="0"/>
</file>

<file path=xl/queryTables/queryTable106.xml><?xml version="1.0" encoding="utf-8"?>
<queryTable xmlns="http://schemas.openxmlformats.org/spreadsheetml/2006/main" xmlns:mc="http://schemas.openxmlformats.org/markup-compatibility/2006" xmlns:xr16="http://schemas.microsoft.com/office/spreadsheetml/2017/revision16" mc:Ignorable="xr16" name="GLDA3.espmvol_49" connectionId="8" xr16:uid="{BA074673-E1CF-4105-960A-976B533E6A56}" autoFormatId="16" applyNumberFormats="0" applyBorderFormats="0" applyFontFormats="1" applyPatternFormats="1" applyAlignmentFormats="0" applyWidthHeightFormats="0"/>
</file>

<file path=xl/queryTables/queryTable107.xml><?xml version="1.0" encoding="utf-8"?>
<queryTable xmlns="http://schemas.openxmlformats.org/spreadsheetml/2006/main" xmlns:mc="http://schemas.openxmlformats.org/markup-compatibility/2006" xmlns:xr16="http://schemas.microsoft.com/office/spreadsheetml/2017/revision16" mc:Ignorable="xr16" name="GBRW4.espmvol_50" connectionId="6" xr16:uid="{E8074295-B147-45E3-9048-90D0825B7EF1}" autoFormatId="16" applyNumberFormats="0" applyBorderFormats="0" applyFontFormats="1" applyPatternFormats="1" applyAlignmentFormats="0" applyWidthHeightFormats="0"/>
</file>

<file path=xl/queryTables/queryTable108.xml><?xml version="1.0" encoding="utf-8"?>
<queryTable xmlns="http://schemas.openxmlformats.org/spreadsheetml/2006/main" xmlns:mc="http://schemas.openxmlformats.org/markup-compatibility/2006" xmlns:xr16="http://schemas.microsoft.com/office/spreadsheetml/2017/revision16" mc:Ignorable="xr16" name="VCRC2.espmvol_9" connectionId="13" xr16:uid="{00000000-0016-0000-1500-000048010000}" autoFormatId="16" applyNumberFormats="0" applyBorderFormats="0" applyFontFormats="1" applyPatternFormats="1" applyAlignmentFormats="0" applyWidthHeightFormats="0"/>
</file>

<file path=xl/queryTables/queryTable109.xml><?xml version="1.0" encoding="utf-8"?>
<queryTable xmlns="http://schemas.openxmlformats.org/spreadsheetml/2006/main" xmlns:mc="http://schemas.openxmlformats.org/markup-compatibility/2006" xmlns:xr16="http://schemas.microsoft.com/office/spreadsheetml/2017/revision16" mc:Ignorable="xr16" name="GLDA3.espmvol_15" connectionId="8" xr16:uid="{00000000-0016-0000-1500-000011020000}" autoFormatId="16" applyNumberFormats="0" applyBorderFormats="0" applyFontFormats="1" applyPatternFormats="1" applyAlignmentFormats="0" applyWidthHeightFormats="0"/>
</file>

<file path=xl/queryTables/queryTable110.xml><?xml version="1.0" encoding="utf-8"?>
<queryTable xmlns="http://schemas.openxmlformats.org/spreadsheetml/2006/main" xmlns:mc="http://schemas.openxmlformats.org/markup-compatibility/2006" xmlns:xr16="http://schemas.microsoft.com/office/spreadsheetml/2017/revision16" mc:Ignorable="xr16" name="VCRC2.espmvol_16" connectionId="13" xr16:uid="{00000000-0016-0000-1500-000043010000}" autoFormatId="16" applyNumberFormats="0" applyBorderFormats="0" applyFontFormats="1" applyPatternFormats="1" applyAlignmentFormats="0" applyWidthHeightFormats="0"/>
</file>

<file path=xl/queryTables/queryTable111.xml><?xml version="1.0" encoding="utf-8"?>
<queryTable xmlns="http://schemas.openxmlformats.org/spreadsheetml/2006/main" xmlns:mc="http://schemas.openxmlformats.org/markup-compatibility/2006" xmlns:xr16="http://schemas.microsoft.com/office/spreadsheetml/2017/revision16" mc:Ignorable="xr16" name="GBRW4.espmvol_7" connectionId="6" xr16:uid="{00000000-0016-0000-1500-000057000000}" autoFormatId="16" applyNumberFormats="0" applyBorderFormats="0" applyFontFormats="1" applyPatternFormats="1" applyAlignmentFormats="0" applyWidthHeightFormats="0"/>
</file>

<file path=xl/queryTables/queryTable112.xml><?xml version="1.0" encoding="utf-8"?>
<queryTable xmlns="http://schemas.openxmlformats.org/spreadsheetml/2006/main" xmlns:mc="http://schemas.openxmlformats.org/markup-compatibility/2006" xmlns:xr16="http://schemas.microsoft.com/office/spreadsheetml/2017/revision16" mc:Ignorable="xr16" name="VCRC2.espmvol_11" connectionId="13" xr16:uid="{00000000-0016-0000-1500-000022000000}" autoFormatId="16" applyNumberFormats="0" applyBorderFormats="0" applyFontFormats="1" applyPatternFormats="1" applyAlignmentFormats="0" applyWidthHeightFormats="0"/>
</file>

<file path=xl/queryTables/queryTable113.xml><?xml version="1.0" encoding="utf-8"?>
<queryTable xmlns="http://schemas.openxmlformats.org/spreadsheetml/2006/main" xmlns:mc="http://schemas.openxmlformats.org/markup-compatibility/2006" xmlns:xr16="http://schemas.microsoft.com/office/spreadsheetml/2017/revision16" mc:Ignorable="xr16" name="TPIC2.espmvol_36" connectionId="12" xr16:uid="{00000000-0016-0000-1500-00006C010000}" autoFormatId="16" applyNumberFormats="0" applyBorderFormats="0" applyFontFormats="1" applyPatternFormats="1" applyAlignmentFormats="0" applyWidthHeightFormats="0"/>
</file>

<file path=xl/queryTables/queryTable114.xml><?xml version="1.0" encoding="utf-8"?>
<queryTable xmlns="http://schemas.openxmlformats.org/spreadsheetml/2006/main" xmlns:mc="http://schemas.openxmlformats.org/markup-compatibility/2006" xmlns:xr16="http://schemas.microsoft.com/office/spreadsheetml/2017/revision16" mc:Ignorable="xr16" name="YDLC2.espmvol_45" connectionId="14" xr16:uid="{00000000-0016-0000-1500-000065010000}" autoFormatId="16" applyNumberFormats="0" applyBorderFormats="0" applyFontFormats="1" applyPatternFormats="1" applyAlignmentFormats="0" applyWidthHeightFormats="0"/>
</file>

<file path=xl/queryTables/queryTable115.xml><?xml version="1.0" encoding="utf-8"?>
<queryTable xmlns="http://schemas.openxmlformats.org/spreadsheetml/2006/main" xmlns:mc="http://schemas.openxmlformats.org/markup-compatibility/2006" xmlns:xr16="http://schemas.microsoft.com/office/spreadsheetml/2017/revision16" mc:Ignorable="xr16" name="GJLOC.espmvol_44" connectionId="7" xr16:uid="{00000000-0016-0000-1500-000076000000}" autoFormatId="16" applyNumberFormats="0" applyBorderFormats="0" applyFontFormats="1" applyPatternFormats="1" applyAlignmentFormats="0" applyWidthHeightFormats="0"/>
</file>

<file path=xl/queryTables/queryTable116.xml><?xml version="1.0" encoding="utf-8"?>
<queryTable xmlns="http://schemas.openxmlformats.org/spreadsheetml/2006/main" xmlns:mc="http://schemas.openxmlformats.org/markup-compatibility/2006" xmlns:xr16="http://schemas.microsoft.com/office/spreadsheetml/2017/revision16" mc:Ignorable="xr16" name="TPIC2.espmvol_32" connectionId="12" xr16:uid="{00000000-0016-0000-1500-00009F000000}" autoFormatId="16" applyNumberFormats="0" applyBorderFormats="0" applyFontFormats="1" applyPatternFormats="1" applyAlignmentFormats="0" applyWidthHeightFormats="0"/>
</file>

<file path=xl/queryTables/queryTable117.xml><?xml version="1.0" encoding="utf-8"?>
<queryTable xmlns="http://schemas.openxmlformats.org/spreadsheetml/2006/main" xmlns:mc="http://schemas.openxmlformats.org/markup-compatibility/2006" xmlns:xr16="http://schemas.microsoft.com/office/spreadsheetml/2017/revision16" mc:Ignorable="xr16" name="GRNU1.espmvol_27" connectionId="9" xr16:uid="{00000000-0016-0000-1500-00007A010000}" autoFormatId="16" applyNumberFormats="0" applyBorderFormats="0" applyFontFormats="1" applyPatternFormats="1" applyAlignmentFormats="0" applyWidthHeightFormats="0"/>
</file>

<file path=xl/queryTables/queryTable118.xml><?xml version="1.0" encoding="utf-8"?>
<queryTable xmlns="http://schemas.openxmlformats.org/spreadsheetml/2006/main" xmlns:mc="http://schemas.openxmlformats.org/markup-compatibility/2006" xmlns:xr16="http://schemas.microsoft.com/office/spreadsheetml/2017/revision16" mc:Ignorable="xr16" name="CLSC2.espmvol_17" connectionId="2" xr16:uid="{00000000-0016-0000-1500-0000B3010000}" autoFormatId="16" applyNumberFormats="0" applyBorderFormats="0" applyFontFormats="1" applyPatternFormats="1" applyAlignmentFormats="0" applyWidthHeightFormats="0"/>
</file>

<file path=xl/queryTables/queryTable119.xml><?xml version="1.0" encoding="utf-8"?>
<queryTable xmlns="http://schemas.openxmlformats.org/spreadsheetml/2006/main" xmlns:mc="http://schemas.openxmlformats.org/markup-compatibility/2006" xmlns:xr16="http://schemas.microsoft.com/office/spreadsheetml/2017/revision16" mc:Ignorable="xr16" name="GLDA3.espmvol_7" connectionId="8" xr16:uid="{00000000-0016-0000-1500-0000AF010000}" autoFormatId="16" applyNumberFormats="0" applyBorderFormats="0" applyFontFormats="1" applyPatternFormats="1" applyAlignmentFormats="0" applyWidthHeightFormats="0"/>
</file>

<file path=xl/queryTables/queryTable120.xml><?xml version="1.0" encoding="utf-8"?>
<queryTable xmlns="http://schemas.openxmlformats.org/spreadsheetml/2006/main" xmlns:mc="http://schemas.openxmlformats.org/markup-compatibility/2006" xmlns:xr16="http://schemas.microsoft.com/office/spreadsheetml/2017/revision16" mc:Ignorable="xr16" name="YDLC2.espmvol_15" connectionId="14" xr16:uid="{00000000-0016-0000-1500-00000F010000}" autoFormatId="16" applyNumberFormats="0" applyBorderFormats="0" applyFontFormats="1" applyPatternFormats="1" applyAlignmentFormats="0" applyWidthHeightFormats="0"/>
</file>

<file path=xl/queryTables/queryTable121.xml><?xml version="1.0" encoding="utf-8"?>
<queryTable xmlns="http://schemas.openxmlformats.org/spreadsheetml/2006/main" xmlns:mc="http://schemas.openxmlformats.org/markup-compatibility/2006" xmlns:xr16="http://schemas.microsoft.com/office/spreadsheetml/2017/revision16" mc:Ignorable="xr16" name="TPIC2.espmvol_43" connectionId="12" xr16:uid="{00000000-0016-0000-1500-000039020000}" autoFormatId="16" applyNumberFormats="0" applyBorderFormats="0" applyFontFormats="1" applyPatternFormats="1" applyAlignmentFormats="0" applyWidthHeightFormats="0"/>
</file>

<file path=xl/queryTables/queryTable122.xml><?xml version="1.0" encoding="utf-8"?>
<queryTable xmlns="http://schemas.openxmlformats.org/spreadsheetml/2006/main" xmlns:mc="http://schemas.openxmlformats.org/markup-compatibility/2006" xmlns:xr16="http://schemas.microsoft.com/office/spreadsheetml/2017/revision16" mc:Ignorable="xr16" name="CLSC2.espmvol_2" connectionId="2" xr16:uid="{00000000-0016-0000-1500-00009A000000}" autoFormatId="16" applyNumberFormats="0" applyBorderFormats="0" applyFontFormats="1" applyPatternFormats="1" applyAlignmentFormats="0" applyWidthHeightFormats="0"/>
</file>

<file path=xl/queryTables/queryTable123.xml><?xml version="1.0" encoding="utf-8"?>
<queryTable xmlns="http://schemas.openxmlformats.org/spreadsheetml/2006/main" xmlns:mc="http://schemas.openxmlformats.org/markup-compatibility/2006" xmlns:xr16="http://schemas.microsoft.com/office/spreadsheetml/2017/revision16" mc:Ignorable="xr16" name="GRNU1.espmvol_35" connectionId="9" xr16:uid="{00000000-0016-0000-1500-0000D3000000}" autoFormatId="16" applyNumberFormats="0" applyBorderFormats="0" applyFontFormats="1" applyPatternFormats="1" applyAlignmentFormats="0" applyWidthHeightFormats="0"/>
</file>

<file path=xl/queryTables/queryTable124.xml><?xml version="1.0" encoding="utf-8"?>
<queryTable xmlns="http://schemas.openxmlformats.org/spreadsheetml/2006/main" xmlns:mc="http://schemas.openxmlformats.org/markup-compatibility/2006" xmlns:xr16="http://schemas.microsoft.com/office/spreadsheetml/2017/revision16" mc:Ignorable="xr16" name="GRNU1.espmvol_44" connectionId="9" xr16:uid="{00000000-0016-0000-1500-0000EB010000}" autoFormatId="16" applyNumberFormats="0" applyBorderFormats="0" applyFontFormats="1" applyPatternFormats="1" applyAlignmentFormats="0" applyWidthHeightFormats="0"/>
</file>

<file path=xl/queryTables/queryTable125.xml><?xml version="1.0" encoding="utf-8"?>
<queryTable xmlns="http://schemas.openxmlformats.org/spreadsheetml/2006/main" xmlns:mc="http://schemas.openxmlformats.org/markup-compatibility/2006" xmlns:xr16="http://schemas.microsoft.com/office/spreadsheetml/2017/revision16" mc:Ignorable="xr16" name="VCRC2.espmvol_43" connectionId="13" xr16:uid="{00000000-0016-0000-1500-000069000000}" autoFormatId="16" applyNumberFormats="0" applyBorderFormats="0" applyFontFormats="1" applyPatternFormats="1" applyAlignmentFormats="0" applyWidthHeightFormats="0"/>
</file>

<file path=xl/queryTables/queryTable126.xml><?xml version="1.0" encoding="utf-8"?>
<queryTable xmlns="http://schemas.openxmlformats.org/spreadsheetml/2006/main" xmlns:mc="http://schemas.openxmlformats.org/markup-compatibility/2006" xmlns:xr16="http://schemas.microsoft.com/office/spreadsheetml/2017/revision16" mc:Ignorable="xr16" name="MPSC2.espmvol_44" connectionId="10" xr16:uid="{00000000-0016-0000-1500-00002D000000}" autoFormatId="16" applyNumberFormats="0" applyBorderFormats="0" applyFontFormats="1" applyPatternFormats="1" applyAlignmentFormats="0" applyWidthHeightFormats="0"/>
</file>

<file path=xl/queryTables/queryTable127.xml><?xml version="1.0" encoding="utf-8"?>
<queryTable xmlns="http://schemas.openxmlformats.org/spreadsheetml/2006/main" xmlns:mc="http://schemas.openxmlformats.org/markup-compatibility/2006" xmlns:xr16="http://schemas.microsoft.com/office/spreadsheetml/2017/revision16" mc:Ignorable="xr16" name="CLSC2.espmvol_44" connectionId="2" xr16:uid="{00000000-0016-0000-1500-0000A8010000}" autoFormatId="16" applyNumberFormats="0" applyBorderFormats="0" applyFontFormats="1" applyPatternFormats="1" applyAlignmentFormats="0" applyWidthHeightFormats="0"/>
</file>

<file path=xl/queryTables/queryTable128.xml><?xml version="1.0" encoding="utf-8"?>
<queryTable xmlns="http://schemas.openxmlformats.org/spreadsheetml/2006/main" xmlns:mc="http://schemas.openxmlformats.org/markup-compatibility/2006" xmlns:xr16="http://schemas.microsoft.com/office/spreadsheetml/2017/revision16" mc:Ignorable="xr16" name="NVRN5.espmvol_33" connectionId="11" xr16:uid="{00000000-0016-0000-1500-0000AA000000}" autoFormatId="16" applyNumberFormats="0" applyBorderFormats="0" applyFontFormats="1" applyPatternFormats="1" applyAlignmentFormats="0" applyWidthHeightFormats="0"/>
</file>

<file path=xl/queryTables/queryTable129.xml><?xml version="1.0" encoding="utf-8"?>
<queryTable xmlns="http://schemas.openxmlformats.org/spreadsheetml/2006/main" xmlns:mc="http://schemas.openxmlformats.org/markup-compatibility/2006" xmlns:xr16="http://schemas.microsoft.com/office/spreadsheetml/2017/revision16" mc:Ignorable="xr16" name="BMDC2.espmvol_46" connectionId="1" xr16:uid="{00000000-0016-0000-1500-00000A000000}" autoFormatId="16" applyNumberFormats="0" applyBorderFormats="0" applyFontFormats="1" applyPatternFormats="1" applyAlignmentFormats="0" applyWidthHeightFormats="0"/>
</file>

<file path=xl/queryTables/queryTable130.xml><?xml version="1.0" encoding="utf-8"?>
<queryTable xmlns="http://schemas.openxmlformats.org/spreadsheetml/2006/main" xmlns:mc="http://schemas.openxmlformats.org/markup-compatibility/2006" xmlns:xr16="http://schemas.microsoft.com/office/spreadsheetml/2017/revision16" mc:Ignorable="xr16" name="MPSC2.espmvol_27" connectionId="10" xr16:uid="{00000000-0016-0000-1500-0000A4000000}" autoFormatId="16" applyNumberFormats="0" applyBorderFormats="0" applyFontFormats="1" applyPatternFormats="1" applyAlignmentFormats="0" applyWidthHeightFormats="0"/>
</file>

<file path=xl/queryTables/queryTable131.xml><?xml version="1.0" encoding="utf-8"?>
<queryTable xmlns="http://schemas.openxmlformats.org/spreadsheetml/2006/main" xmlns:mc="http://schemas.openxmlformats.org/markup-compatibility/2006" xmlns:xr16="http://schemas.microsoft.com/office/spreadsheetml/2017/revision16" mc:Ignorable="xr16" name="BMDC2.espmvol_11" connectionId="1" xr16:uid="{00000000-0016-0000-1500-000023000000}" autoFormatId="16" applyNumberFormats="0" applyBorderFormats="0" applyFontFormats="1" applyPatternFormats="1" applyAlignmentFormats="0" applyWidthHeightFormats="0"/>
</file>

<file path=xl/queryTables/queryTable132.xml><?xml version="1.0" encoding="utf-8"?>
<queryTable xmlns="http://schemas.openxmlformats.org/spreadsheetml/2006/main" xmlns:mc="http://schemas.openxmlformats.org/markup-compatibility/2006" xmlns:xr16="http://schemas.microsoft.com/office/spreadsheetml/2017/revision16" mc:Ignorable="xr16" name="NVRN5.espmvol_21" connectionId="11" xr16:uid="{00000000-0016-0000-1500-0000C5010000}" autoFormatId="16" applyNumberFormats="0" applyBorderFormats="0" applyFontFormats="1" applyPatternFormats="1" applyAlignmentFormats="0" applyWidthHeightFormats="0"/>
</file>

<file path=xl/queryTables/queryTable133.xml><?xml version="1.0" encoding="utf-8"?>
<queryTable xmlns="http://schemas.openxmlformats.org/spreadsheetml/2006/main" xmlns:mc="http://schemas.openxmlformats.org/markup-compatibility/2006" xmlns:xr16="http://schemas.microsoft.com/office/spreadsheetml/2017/revision16" mc:Ignorable="xr16" name="DRGC2.espmvol_12" connectionId="5" xr16:uid="{00000000-0016-0000-1500-000078010000}" autoFormatId="16" applyNumberFormats="0" applyBorderFormats="0" applyFontFormats="1" applyPatternFormats="1" applyAlignmentFormats="0" applyWidthHeightFormats="0"/>
</file>

<file path=xl/queryTables/queryTable134.xml><?xml version="1.0" encoding="utf-8"?>
<queryTable xmlns="http://schemas.openxmlformats.org/spreadsheetml/2006/main" xmlns:mc="http://schemas.openxmlformats.org/markup-compatibility/2006" xmlns:xr16="http://schemas.microsoft.com/office/spreadsheetml/2017/revision16" mc:Ignorable="xr16" name="GJLOC.espmvol_13" connectionId="7" xr16:uid="{00000000-0016-0000-1500-000090010000}" autoFormatId="16" applyNumberFormats="0" applyBorderFormats="0" applyFontFormats="1" applyPatternFormats="1" applyAlignmentFormats="0" applyWidthHeightFormats="0"/>
</file>

<file path=xl/queryTables/queryTable135.xml><?xml version="1.0" encoding="utf-8"?>
<queryTable xmlns="http://schemas.openxmlformats.org/spreadsheetml/2006/main" xmlns:mc="http://schemas.openxmlformats.org/markup-compatibility/2006" xmlns:xr16="http://schemas.microsoft.com/office/spreadsheetml/2017/revision16" mc:Ignorable="xr16" name="DRGC2.espmvol_52" connectionId="5" xr16:uid="{84873745-6102-4DE4-96F6-AB27F92B9816}" autoFormatId="16" applyNumberFormats="0" applyBorderFormats="0" applyFontFormats="1" applyPatternFormats="1" applyAlignmentFormats="0" applyWidthHeightFormats="0"/>
</file>

<file path=xl/queryTables/queryTable136.xml><?xml version="1.0" encoding="utf-8"?>
<queryTable xmlns="http://schemas.openxmlformats.org/spreadsheetml/2006/main" xmlns:mc="http://schemas.openxmlformats.org/markup-compatibility/2006" xmlns:xr16="http://schemas.microsoft.com/office/spreadsheetml/2017/revision16" mc:Ignorable="xr16" name="GRNU1.espmvol_56" connectionId="9" xr16:uid="{068FC738-C5E9-4C3F-B26F-8ECD616F7D9D}" autoFormatId="16" applyNumberFormats="0" applyBorderFormats="0" applyFontFormats="1" applyPatternFormats="1" applyAlignmentFormats="0" applyWidthHeightFormats="0"/>
</file>

<file path=xl/queryTables/queryTable137.xml><?xml version="1.0" encoding="utf-8"?>
<queryTable xmlns="http://schemas.openxmlformats.org/spreadsheetml/2006/main" xmlns:mc="http://schemas.openxmlformats.org/markup-compatibility/2006" xmlns:xr16="http://schemas.microsoft.com/office/spreadsheetml/2017/revision16" mc:Ignorable="xr16" name="YDLC2.espmvol_23" connectionId="14" xr16:uid="{00000000-0016-0000-1500-00000E010000}" autoFormatId="16" applyNumberFormats="0" applyBorderFormats="0" applyFontFormats="1" applyPatternFormats="1" applyAlignmentFormats="0" applyWidthHeightFormats="0"/>
</file>

<file path=xl/queryTables/queryTable138.xml><?xml version="1.0" encoding="utf-8"?>
<queryTable xmlns="http://schemas.openxmlformats.org/spreadsheetml/2006/main" xmlns:mc="http://schemas.openxmlformats.org/markup-compatibility/2006" xmlns:xr16="http://schemas.microsoft.com/office/spreadsheetml/2017/revision16" mc:Ignorable="xr16" name="GRNU1.espmvol_3" connectionId="9" xr16:uid="{00000000-0016-0000-1500-000046000000}" autoFormatId="16" applyNumberFormats="0" applyBorderFormats="0" applyFontFormats="1" applyPatternFormats="1" applyAlignmentFormats="0" applyWidthHeightFormats="0"/>
</file>

<file path=xl/queryTables/queryTable139.xml><?xml version="1.0" encoding="utf-8"?>
<queryTable xmlns="http://schemas.openxmlformats.org/spreadsheetml/2006/main" xmlns:mc="http://schemas.openxmlformats.org/markup-compatibility/2006" xmlns:xr16="http://schemas.microsoft.com/office/spreadsheetml/2017/revision16" mc:Ignorable="xr16" name="GJLOC.espmvol_10" connectionId="7" xr16:uid="{00000000-0016-0000-1500-000084000000}" autoFormatId="16" applyNumberFormats="0" applyBorderFormats="0" applyFontFormats="1" applyPatternFormats="1" applyAlignmentFormats="0" applyWidthHeightFormats="0"/>
</file>

<file path=xl/queryTables/queryTable140.xml><?xml version="1.0" encoding="utf-8"?>
<queryTable xmlns="http://schemas.openxmlformats.org/spreadsheetml/2006/main" xmlns:mc="http://schemas.openxmlformats.org/markup-compatibility/2006" xmlns:xr16="http://schemas.microsoft.com/office/spreadsheetml/2017/revision16" mc:Ignorable="xr16" name="GBRW4.espmvol_23" connectionId="6" xr16:uid="{00000000-0016-0000-1500-00000B000000}" autoFormatId="16" applyNumberFormats="0" applyBorderFormats="0" applyFontFormats="1" applyPatternFormats="1" applyAlignmentFormats="0" applyWidthHeightFormats="0"/>
</file>

<file path=xl/queryTables/queryTable141.xml><?xml version="1.0" encoding="utf-8"?>
<queryTable xmlns="http://schemas.openxmlformats.org/spreadsheetml/2006/main" xmlns:mc="http://schemas.openxmlformats.org/markup-compatibility/2006" xmlns:xr16="http://schemas.microsoft.com/office/spreadsheetml/2017/revision16" mc:Ignorable="xr16" name="GJLOC.espmvol_43" connectionId="7" xr16:uid="{00000000-0016-0000-1500-000043000000}" autoFormatId="16" applyNumberFormats="0" applyBorderFormats="0" applyFontFormats="1" applyPatternFormats="1" applyAlignmentFormats="0" applyWidthHeightFormats="0"/>
</file>

<file path=xl/queryTables/queryTable142.xml><?xml version="1.0" encoding="utf-8"?>
<queryTable xmlns="http://schemas.openxmlformats.org/spreadsheetml/2006/main" xmlns:mc="http://schemas.openxmlformats.org/markup-compatibility/2006" xmlns:xr16="http://schemas.microsoft.com/office/spreadsheetml/2017/revision16" mc:Ignorable="xr16" name="GBRW4.espmvol_26" connectionId="6" xr16:uid="{00000000-0016-0000-1500-000006020000}" autoFormatId="16" applyNumberFormats="0" applyBorderFormats="0" applyFontFormats="1" applyPatternFormats="1" applyAlignmentFormats="0" applyWidthHeightFormats="0"/>
</file>

<file path=xl/queryTables/queryTable143.xml><?xml version="1.0" encoding="utf-8"?>
<queryTable xmlns="http://schemas.openxmlformats.org/spreadsheetml/2006/main" xmlns:mc="http://schemas.openxmlformats.org/markup-compatibility/2006" xmlns:xr16="http://schemas.microsoft.com/office/spreadsheetml/2017/revision16" mc:Ignorable="xr16" name="BMDC2.espmvol_8" connectionId="1" xr16:uid="{00000000-0016-0000-1500-0000BF010000}" autoFormatId="16" applyNumberFormats="0" applyBorderFormats="0" applyFontFormats="1" applyPatternFormats="1" applyAlignmentFormats="0" applyWidthHeightFormats="0"/>
</file>

<file path=xl/queryTables/queryTable144.xml><?xml version="1.0" encoding="utf-8"?>
<queryTable xmlns="http://schemas.openxmlformats.org/spreadsheetml/2006/main" xmlns:mc="http://schemas.openxmlformats.org/markup-compatibility/2006" xmlns:xr16="http://schemas.microsoft.com/office/spreadsheetml/2017/revision16" mc:Ignorable="xr16" name="MPSC2.espmvol_38" connectionId="10" xr16:uid="{00000000-0016-0000-1500-0000C5000000}" autoFormatId="16" applyNumberFormats="0" applyBorderFormats="0" applyFontFormats="1" applyPatternFormats="1" applyAlignmentFormats="0" applyWidthHeightFormats="0"/>
</file>

<file path=xl/queryTables/queryTable145.xml><?xml version="1.0" encoding="utf-8"?>
<queryTable xmlns="http://schemas.openxmlformats.org/spreadsheetml/2006/main" xmlns:mc="http://schemas.openxmlformats.org/markup-compatibility/2006" xmlns:xr16="http://schemas.microsoft.com/office/spreadsheetml/2017/revision16" mc:Ignorable="xr16" name="NVRN5.espmvol_51" connectionId="11" xr16:uid="{7B616381-D8D4-414B-8F81-B6B207BFF1E3}" autoFormatId="16" applyNumberFormats="0" applyBorderFormats="0" applyFontFormats="1" applyPatternFormats="1" applyAlignmentFormats="0" applyWidthHeightFormats="0"/>
</file>

<file path=xl/queryTables/queryTable146.xml><?xml version="1.0" encoding="utf-8"?>
<queryTable xmlns="http://schemas.openxmlformats.org/spreadsheetml/2006/main" xmlns:mc="http://schemas.openxmlformats.org/markup-compatibility/2006" xmlns:xr16="http://schemas.microsoft.com/office/spreadsheetml/2017/revision16" mc:Ignorable="xr16" name="DRGC2.espmvol_14" connectionId="5" xr16:uid="{00000000-0016-0000-1500-0000AC000000}" autoFormatId="16" applyNumberFormats="0" applyBorderFormats="0" applyFontFormats="1" applyPatternFormats="1" applyAlignmentFormats="0" applyWidthHeightFormats="0"/>
</file>

<file path=xl/queryTables/queryTable147.xml><?xml version="1.0" encoding="utf-8"?>
<queryTable xmlns="http://schemas.openxmlformats.org/spreadsheetml/2006/main" xmlns:mc="http://schemas.openxmlformats.org/markup-compatibility/2006" xmlns:xr16="http://schemas.microsoft.com/office/spreadsheetml/2017/revision16" mc:Ignorable="xr16" name="GJLOC.espmvol_54" connectionId="7" xr16:uid="{100BCA96-DF9E-4F85-9752-24863633ECDF}" autoFormatId="16" applyNumberFormats="0" applyBorderFormats="0" applyFontFormats="1" applyPatternFormats="1" applyAlignmentFormats="0" applyWidthHeightFormats="0"/>
</file>

<file path=xl/queryTables/queryTable148.xml><?xml version="1.0" encoding="utf-8"?>
<queryTable xmlns="http://schemas.openxmlformats.org/spreadsheetml/2006/main" xmlns:mc="http://schemas.openxmlformats.org/markup-compatibility/2006" xmlns:xr16="http://schemas.microsoft.com/office/spreadsheetml/2017/revision16" mc:Ignorable="xr16" name="GRNU1.espmvol_4" connectionId="9" xr16:uid="{00000000-0016-0000-1500-000061000000}" autoFormatId="16" applyNumberFormats="0" applyBorderFormats="0" applyFontFormats="1" applyPatternFormats="1" applyAlignmentFormats="0" applyWidthHeightFormats="0"/>
</file>

<file path=xl/queryTables/queryTable149.xml><?xml version="1.0" encoding="utf-8"?>
<queryTable xmlns="http://schemas.openxmlformats.org/spreadsheetml/2006/main" xmlns:mc="http://schemas.openxmlformats.org/markup-compatibility/2006" xmlns:xr16="http://schemas.microsoft.com/office/spreadsheetml/2017/revision16" mc:Ignorable="xr16" name="GBRW4.espmvol_40" connectionId="6" xr16:uid="{00000000-0016-0000-1500-000033020000}" autoFormatId="16" applyNumberFormats="0" applyBorderFormats="0" applyFontFormats="1" applyPatternFormats="1" applyAlignmentFormats="0" applyWidthHeightFormats="0"/>
</file>

<file path=xl/queryTables/queryTable150.xml><?xml version="1.0" encoding="utf-8"?>
<queryTable xmlns="http://schemas.openxmlformats.org/spreadsheetml/2006/main" xmlns:mc="http://schemas.openxmlformats.org/markup-compatibility/2006" xmlns:xr16="http://schemas.microsoft.com/office/spreadsheetml/2017/revision16" mc:Ignorable="xr16" name="NVRN5.espmvol_32" connectionId="11" xr16:uid="{00000000-0016-0000-1500-00008D010000}" autoFormatId="16" applyNumberFormats="0" applyBorderFormats="0" applyFontFormats="1" applyPatternFormats="1" applyAlignmentFormats="0" applyWidthHeightFormats="0"/>
</file>

<file path=xl/queryTables/queryTable151.xml><?xml version="1.0" encoding="utf-8"?>
<queryTable xmlns="http://schemas.openxmlformats.org/spreadsheetml/2006/main" xmlns:mc="http://schemas.openxmlformats.org/markup-compatibility/2006" xmlns:xr16="http://schemas.microsoft.com/office/spreadsheetml/2017/revision16" mc:Ignorable="xr16" name="MPSC2.espmvol_20" connectionId="10" xr16:uid="{00000000-0016-0000-1500-000056010000}" autoFormatId="16" applyNumberFormats="0" applyBorderFormats="0" applyFontFormats="1" applyPatternFormats="1" applyAlignmentFormats="0" applyWidthHeightFormats="0"/>
</file>

<file path=xl/queryTables/queryTable152.xml><?xml version="1.0" encoding="utf-8"?>
<queryTable xmlns="http://schemas.openxmlformats.org/spreadsheetml/2006/main" xmlns:mc="http://schemas.openxmlformats.org/markup-compatibility/2006" xmlns:xr16="http://schemas.microsoft.com/office/spreadsheetml/2017/revision16" mc:Ignorable="xr16" name="GJLOC.espmvol_30" connectionId="7" xr16:uid="{00000000-0016-0000-1500-000034020000}" autoFormatId="16" applyNumberFormats="0" applyBorderFormats="0" applyFontFormats="1" applyPatternFormats="1" applyAlignmentFormats="0" applyWidthHeightFormats="0"/>
</file>

<file path=xl/queryTables/queryTable153.xml><?xml version="1.0" encoding="utf-8"?>
<queryTable xmlns="http://schemas.openxmlformats.org/spreadsheetml/2006/main" xmlns:mc="http://schemas.openxmlformats.org/markup-compatibility/2006" xmlns:xr16="http://schemas.microsoft.com/office/spreadsheetml/2017/revision16" mc:Ignorable="xr16" name="NVRN5.espmvol_53" connectionId="11" xr16:uid="{2FE77E89-6FE3-466C-A4D1-8D81B5E81464}" autoFormatId="16" applyNumberFormats="0" applyBorderFormats="0" applyFontFormats="1" applyPatternFormats="1" applyAlignmentFormats="0" applyWidthHeightFormats="0"/>
</file>

<file path=xl/queryTables/queryTable154.xml><?xml version="1.0" encoding="utf-8"?>
<queryTable xmlns="http://schemas.openxmlformats.org/spreadsheetml/2006/main" xmlns:mc="http://schemas.openxmlformats.org/markup-compatibility/2006" xmlns:xr16="http://schemas.microsoft.com/office/spreadsheetml/2017/revision16" mc:Ignorable="xr16" name="MPSC2.espmvol_18" connectionId="10" xr16:uid="{00000000-0016-0000-1500-00005D000000}" autoFormatId="16" applyNumberFormats="0" applyBorderFormats="0" applyFontFormats="1" applyPatternFormats="1" applyAlignmentFormats="0" applyWidthHeightFormats="0"/>
</file>

<file path=xl/queryTables/queryTable155.xml><?xml version="1.0" encoding="utf-8"?>
<queryTable xmlns="http://schemas.openxmlformats.org/spreadsheetml/2006/main" xmlns:mc="http://schemas.openxmlformats.org/markup-compatibility/2006" xmlns:xr16="http://schemas.microsoft.com/office/spreadsheetml/2017/revision16" mc:Ignorable="xr16" name="GRNU1.espmvol_23" connectionId="9" xr16:uid="{00000000-0016-0000-1500-000051010000}" autoFormatId="16" applyNumberFormats="0" applyBorderFormats="0" applyFontFormats="1" applyPatternFormats="1" applyAlignmentFormats="0" applyWidthHeightFormats="0"/>
</file>

<file path=xl/queryTables/queryTable156.xml><?xml version="1.0" encoding="utf-8"?>
<queryTable xmlns="http://schemas.openxmlformats.org/spreadsheetml/2006/main" xmlns:mc="http://schemas.openxmlformats.org/markup-compatibility/2006" xmlns:xr16="http://schemas.microsoft.com/office/spreadsheetml/2017/revision16" mc:Ignorable="xr16" name="BMDC2.espmvol_20" connectionId="1" xr16:uid="{00000000-0016-0000-1500-00007E010000}" autoFormatId="16" applyNumberFormats="0" applyBorderFormats="0" applyFontFormats="1" applyPatternFormats="1" applyAlignmentFormats="0" applyWidthHeightFormats="0"/>
</file>

<file path=xl/queryTables/queryTable157.xml><?xml version="1.0" encoding="utf-8"?>
<queryTable xmlns="http://schemas.openxmlformats.org/spreadsheetml/2006/main" xmlns:mc="http://schemas.openxmlformats.org/markup-compatibility/2006" xmlns:xr16="http://schemas.microsoft.com/office/spreadsheetml/2017/revision16" mc:Ignorable="xr16" name="GRNU1.espmvol_17" connectionId="9" xr16:uid="{00000000-0016-0000-1500-00009B000000}" autoFormatId="16" applyNumberFormats="0" applyBorderFormats="0" applyFontFormats="1" applyPatternFormats="1" applyAlignmentFormats="0" applyWidthHeightFormats="0"/>
</file>

<file path=xl/queryTables/queryTable158.xml><?xml version="1.0" encoding="utf-8"?>
<queryTable xmlns="http://schemas.openxmlformats.org/spreadsheetml/2006/main" xmlns:mc="http://schemas.openxmlformats.org/markup-compatibility/2006" xmlns:xr16="http://schemas.microsoft.com/office/spreadsheetml/2017/revision16" mc:Ignorable="xr16" name="BMDC2.espmvol_36" connectionId="1" xr16:uid="{00000000-0016-0000-1500-000098010000}" autoFormatId="16" applyNumberFormats="0" applyBorderFormats="0" applyFontFormats="1" applyPatternFormats="1" applyAlignmentFormats="0" applyWidthHeightFormats="0"/>
</file>

<file path=xl/queryTables/queryTable159.xml><?xml version="1.0" encoding="utf-8"?>
<queryTable xmlns="http://schemas.openxmlformats.org/spreadsheetml/2006/main" xmlns:mc="http://schemas.openxmlformats.org/markup-compatibility/2006" xmlns:xr16="http://schemas.microsoft.com/office/spreadsheetml/2017/revision16" mc:Ignorable="xr16" name="CLSC2.espmvol_48" connectionId="2" xr16:uid="{00000000-0016-0000-1500-0000BA010000}" autoFormatId="16" applyNumberFormats="0" applyBorderFormats="0" applyFontFormats="1" applyPatternFormats="1" applyAlignmentFormats="0" applyWidthHeightFormats="0"/>
</file>

<file path=xl/queryTables/queryTable160.xml><?xml version="1.0" encoding="utf-8"?>
<queryTable xmlns="http://schemas.openxmlformats.org/spreadsheetml/2006/main" xmlns:mc="http://schemas.openxmlformats.org/markup-compatibility/2006" xmlns:xr16="http://schemas.microsoft.com/office/spreadsheetml/2017/revision16" mc:Ignorable="xr16" name="GLDA3.espmvol_35" connectionId="8" xr16:uid="{00000000-0016-0000-1500-0000B0000000}" autoFormatId="16" applyNumberFormats="0" applyBorderFormats="0" applyFontFormats="1" applyPatternFormats="1" applyAlignmentFormats="0" applyWidthHeightFormats="0"/>
</file>

<file path=xl/queryTables/queryTable161.xml><?xml version="1.0" encoding="utf-8"?>
<queryTable xmlns="http://schemas.openxmlformats.org/spreadsheetml/2006/main" xmlns:mc="http://schemas.openxmlformats.org/markup-compatibility/2006" xmlns:xr16="http://schemas.microsoft.com/office/spreadsheetml/2017/revision16" mc:Ignorable="xr16" name="NVRN5.espmvol_8" connectionId="11" xr16:uid="{00000000-0016-0000-1500-000008020000}" autoFormatId="16" applyNumberFormats="0" applyBorderFormats="0" applyFontFormats="1" applyPatternFormats="1" applyAlignmentFormats="0" applyWidthHeightFormats="0"/>
</file>

<file path=xl/queryTables/queryTable162.xml><?xml version="1.0" encoding="utf-8"?>
<queryTable xmlns="http://schemas.openxmlformats.org/spreadsheetml/2006/main" xmlns:mc="http://schemas.openxmlformats.org/markup-compatibility/2006" xmlns:xr16="http://schemas.microsoft.com/office/spreadsheetml/2017/revision16" mc:Ignorable="xr16" name="NVRN5.espmvol_24" connectionId="11" xr16:uid="{00000000-0016-0000-1500-000078000000}" autoFormatId="16" applyNumberFormats="0" applyBorderFormats="0" applyFontFormats="1" applyPatternFormats="1" applyAlignmentFormats="0" applyWidthHeightFormats="0"/>
</file>

<file path=xl/queryTables/queryTable163.xml><?xml version="1.0" encoding="utf-8"?>
<queryTable xmlns="http://schemas.openxmlformats.org/spreadsheetml/2006/main" xmlns:mc="http://schemas.openxmlformats.org/markup-compatibility/2006" xmlns:xr16="http://schemas.microsoft.com/office/spreadsheetml/2017/revision16" mc:Ignorable="xr16" name="GRNU1.espmvol_48" connectionId="9" xr16:uid="{00000000-0016-0000-1500-000015020000}" autoFormatId="16" applyNumberFormats="0" applyBorderFormats="0" applyFontFormats="1" applyPatternFormats="1" applyAlignmentFormats="0" applyWidthHeightFormats="0"/>
</file>

<file path=xl/queryTables/queryTable164.xml><?xml version="1.0" encoding="utf-8"?>
<queryTable xmlns="http://schemas.openxmlformats.org/spreadsheetml/2006/main" xmlns:mc="http://schemas.openxmlformats.org/markup-compatibility/2006" xmlns:xr16="http://schemas.microsoft.com/office/spreadsheetml/2017/revision16" mc:Ignorable="xr16" name="YDLC2.espmvol_47" connectionId="14" xr16:uid="{00000000-0016-0000-1500-000002000000}" autoFormatId="16" applyNumberFormats="0" applyBorderFormats="0" applyFontFormats="1" applyPatternFormats="1" applyAlignmentFormats="0" applyWidthHeightFormats="0"/>
</file>

<file path=xl/queryTables/queryTable165.xml><?xml version="1.0" encoding="utf-8"?>
<queryTable xmlns="http://schemas.openxmlformats.org/spreadsheetml/2006/main" xmlns:mc="http://schemas.openxmlformats.org/markup-compatibility/2006" xmlns:xr16="http://schemas.microsoft.com/office/spreadsheetml/2017/revision16" mc:Ignorable="xr16" name="GRNU1.espmvol_19" connectionId="9" xr16:uid="{00000000-0016-0000-1500-000004000000}" autoFormatId="16" applyNumberFormats="0" applyBorderFormats="0" applyFontFormats="1" applyPatternFormats="1" applyAlignmentFormats="0" applyWidthHeightFormats="0"/>
</file>

<file path=xl/queryTables/queryTable166.xml><?xml version="1.0" encoding="utf-8"?>
<queryTable xmlns="http://schemas.openxmlformats.org/spreadsheetml/2006/main" xmlns:mc="http://schemas.openxmlformats.org/markup-compatibility/2006" xmlns:xr16="http://schemas.microsoft.com/office/spreadsheetml/2017/revision16" mc:Ignorable="xr16" name="GJLOC.espmvol_33" connectionId="7" xr16:uid="{00000000-0016-0000-1500-000011010000}" autoFormatId="16" applyNumberFormats="0" applyBorderFormats="0" applyFontFormats="1" applyPatternFormats="1" applyAlignmentFormats="0" applyWidthHeightFormats="0"/>
</file>

<file path=xl/queryTables/queryTable167.xml><?xml version="1.0" encoding="utf-8"?>
<queryTable xmlns="http://schemas.openxmlformats.org/spreadsheetml/2006/main" xmlns:mc="http://schemas.openxmlformats.org/markup-compatibility/2006" xmlns:xr16="http://schemas.microsoft.com/office/spreadsheetml/2017/revision16" mc:Ignorable="xr16" name="GRNU1.espmvol_8" connectionId="9" xr16:uid="{00000000-0016-0000-1500-000046010000}" autoFormatId="16" applyNumberFormats="0" applyBorderFormats="0" applyFontFormats="1" applyPatternFormats="1" applyAlignmentFormats="0" applyWidthHeightFormats="0"/>
</file>

<file path=xl/queryTables/queryTable168.xml><?xml version="1.0" encoding="utf-8"?>
<queryTable xmlns="http://schemas.openxmlformats.org/spreadsheetml/2006/main" xmlns:mc="http://schemas.openxmlformats.org/markup-compatibility/2006" xmlns:xr16="http://schemas.microsoft.com/office/spreadsheetml/2017/revision16" mc:Ignorable="xr16" name="MPSC2.espmvol_36" connectionId="10" xr16:uid="{00000000-0016-0000-1500-000066000000}" autoFormatId="16" applyNumberFormats="0" applyBorderFormats="0" applyFontFormats="1" applyPatternFormats="1" applyAlignmentFormats="0" applyWidthHeightFormats="0"/>
</file>

<file path=xl/queryTables/queryTable169.xml><?xml version="1.0" encoding="utf-8"?>
<queryTable xmlns="http://schemas.openxmlformats.org/spreadsheetml/2006/main" xmlns:mc="http://schemas.openxmlformats.org/markup-compatibility/2006" xmlns:xr16="http://schemas.microsoft.com/office/spreadsheetml/2017/revision16" mc:Ignorable="xr16" name="NVRN5.espmvol_16" connectionId="11" xr16:uid="{00000000-0016-0000-1500-0000B2000000}" autoFormatId="16" applyNumberFormats="0" applyBorderFormats="0" applyFontFormats="1" applyPatternFormats="1" applyAlignmentFormats="0" applyWidthHeightFormats="0"/>
</file>

<file path=xl/queryTables/queryTable170.xml><?xml version="1.0" encoding="utf-8"?>
<queryTable xmlns="http://schemas.openxmlformats.org/spreadsheetml/2006/main" xmlns:mc="http://schemas.openxmlformats.org/markup-compatibility/2006" xmlns:xr16="http://schemas.microsoft.com/office/spreadsheetml/2017/revision16" mc:Ignorable="xr16" name="NVRN5.espmvol_5" connectionId="11" xr16:uid="{00000000-0016-0000-1500-0000D8010000}" autoFormatId="16" applyNumberFormats="0" applyBorderFormats="0" applyFontFormats="1" applyPatternFormats="1" applyAlignmentFormats="0" applyWidthHeightFormats="0"/>
</file>

<file path=xl/queryTables/queryTable171.xml><?xml version="1.0" encoding="utf-8"?>
<queryTable xmlns="http://schemas.openxmlformats.org/spreadsheetml/2006/main" xmlns:mc="http://schemas.openxmlformats.org/markup-compatibility/2006" xmlns:xr16="http://schemas.microsoft.com/office/spreadsheetml/2017/revision16" mc:Ignorable="xr16" name="GBRW4.espmvol_19" connectionId="6" xr16:uid="{00000000-0016-0000-1500-00002E010000}" autoFormatId="16" applyNumberFormats="0" applyBorderFormats="0" applyFontFormats="1" applyPatternFormats="1" applyAlignmentFormats="0" applyWidthHeightFormats="0"/>
</file>

<file path=xl/queryTables/queryTable172.xml><?xml version="1.0" encoding="utf-8"?>
<queryTable xmlns="http://schemas.openxmlformats.org/spreadsheetml/2006/main" xmlns:mc="http://schemas.openxmlformats.org/markup-compatibility/2006" xmlns:xr16="http://schemas.microsoft.com/office/spreadsheetml/2017/revision16" mc:Ignorable="xr16" name="DRGC2.espmvol_44" connectionId="5" xr16:uid="{00000000-0016-0000-1500-000021010000}" autoFormatId="16" applyNumberFormats="0" applyBorderFormats="0" applyFontFormats="1" applyPatternFormats="1" applyAlignmentFormats="0" applyWidthHeightFormats="0"/>
</file>

<file path=xl/queryTables/queryTable173.xml><?xml version="1.0" encoding="utf-8"?>
<queryTable xmlns="http://schemas.openxmlformats.org/spreadsheetml/2006/main" xmlns:mc="http://schemas.openxmlformats.org/markup-compatibility/2006" xmlns:xr16="http://schemas.microsoft.com/office/spreadsheetml/2017/revision16" mc:Ignorable="xr16" name="DRGC2.espmvol_32" connectionId="5" xr16:uid="{00000000-0016-0000-1500-000059000000}" autoFormatId="16" applyNumberFormats="0" applyBorderFormats="0" applyFontFormats="1" applyPatternFormats="1" applyAlignmentFormats="0" applyWidthHeightFormats="0"/>
</file>

<file path=xl/queryTables/queryTable174.xml><?xml version="1.0" encoding="utf-8"?>
<queryTable xmlns="http://schemas.openxmlformats.org/spreadsheetml/2006/main" xmlns:mc="http://schemas.openxmlformats.org/markup-compatibility/2006" xmlns:xr16="http://schemas.microsoft.com/office/spreadsheetml/2017/revision16" mc:Ignorable="xr16" name="DRGC2.espmvol_21" connectionId="5" xr16:uid="{00000000-0016-0000-1500-0000A2000000}" autoFormatId="16" applyNumberFormats="0" applyBorderFormats="0" applyFontFormats="1" applyPatternFormats="1" applyAlignmentFormats="0" applyWidthHeightFormats="0"/>
</file>

<file path=xl/queryTables/queryTable175.xml><?xml version="1.0" encoding="utf-8"?>
<queryTable xmlns="http://schemas.openxmlformats.org/spreadsheetml/2006/main" xmlns:mc="http://schemas.openxmlformats.org/markup-compatibility/2006" xmlns:xr16="http://schemas.microsoft.com/office/spreadsheetml/2017/revision16" mc:Ignorable="xr16" name="VCRC2.espmvol_15" connectionId="13" xr16:uid="{00000000-0016-0000-1500-000037010000}" autoFormatId="16" applyNumberFormats="0" applyBorderFormats="0" applyFontFormats="1" applyPatternFormats="1" applyAlignmentFormats="0" applyWidthHeightFormats="0"/>
</file>

<file path=xl/queryTables/queryTable176.xml><?xml version="1.0" encoding="utf-8"?>
<queryTable xmlns="http://schemas.openxmlformats.org/spreadsheetml/2006/main" xmlns:mc="http://schemas.openxmlformats.org/markup-compatibility/2006" xmlns:xr16="http://schemas.microsoft.com/office/spreadsheetml/2017/revision16" mc:Ignorable="xr16" name="GJLOC.espmvol_4" connectionId="7" xr16:uid="{00000000-0016-0000-1500-0000E9000000}" autoFormatId="16" applyNumberFormats="0" applyBorderFormats="0" applyFontFormats="1" applyPatternFormats="1" applyAlignmentFormats="0" applyWidthHeightFormats="0"/>
</file>

<file path=xl/queryTables/queryTable177.xml><?xml version="1.0" encoding="utf-8"?>
<queryTable xmlns="http://schemas.openxmlformats.org/spreadsheetml/2006/main" xmlns:mc="http://schemas.openxmlformats.org/markup-compatibility/2006" xmlns:xr16="http://schemas.microsoft.com/office/spreadsheetml/2017/revision16" mc:Ignorable="xr16" name="BMDC2.espmvol_55" connectionId="1" xr16:uid="{393A2949-9253-4D5C-940C-535088FD577B}" autoFormatId="16" applyNumberFormats="0" applyBorderFormats="0" applyFontFormats="1" applyPatternFormats="1" applyAlignmentFormats="0" applyWidthHeightFormats="0"/>
</file>

<file path=xl/queryTables/queryTable178.xml><?xml version="1.0" encoding="utf-8"?>
<queryTable xmlns="http://schemas.openxmlformats.org/spreadsheetml/2006/main" xmlns:mc="http://schemas.openxmlformats.org/markup-compatibility/2006" xmlns:xr16="http://schemas.microsoft.com/office/spreadsheetml/2017/revision16" mc:Ignorable="xr16" name="VCRC2.espmvol_10" connectionId="13" xr16:uid="{00000000-0016-0000-1500-000070000000}" autoFormatId="16" applyNumberFormats="0" applyBorderFormats="0" applyFontFormats="1" applyPatternFormats="1" applyAlignmentFormats="0" applyWidthHeightFormats="0"/>
</file>

<file path=xl/queryTables/queryTable179.xml><?xml version="1.0" encoding="utf-8"?>
<queryTable xmlns="http://schemas.openxmlformats.org/spreadsheetml/2006/main" xmlns:mc="http://schemas.openxmlformats.org/markup-compatibility/2006" xmlns:xr16="http://schemas.microsoft.com/office/spreadsheetml/2017/revision16" mc:Ignorable="xr16" name="CLSC2.espmvol_49" connectionId="2" xr16:uid="{BEF5A9D7-0BED-4C1B-9579-2DDFA56283C7}" autoFormatId="16" applyNumberFormats="0" applyBorderFormats="0" applyFontFormats="1" applyPatternFormats="1" applyAlignmentFormats="0" applyWidthHeightFormats="0"/>
</file>

<file path=xl/queryTables/queryTable180.xml><?xml version="1.0" encoding="utf-8"?>
<queryTable xmlns="http://schemas.openxmlformats.org/spreadsheetml/2006/main" xmlns:mc="http://schemas.openxmlformats.org/markup-compatibility/2006" xmlns:xr16="http://schemas.microsoft.com/office/spreadsheetml/2017/revision16" mc:Ignorable="xr16" name="GBRW4.espmvol_48" connectionId="6" xr16:uid="{00000000-0016-0000-1500-000091010000}" autoFormatId="16" applyNumberFormats="0" applyBorderFormats="0" applyFontFormats="1" applyPatternFormats="1" applyAlignmentFormats="0" applyWidthHeightFormats="0"/>
</file>

<file path=xl/queryTables/queryTable181.xml><?xml version="1.0" encoding="utf-8"?>
<queryTable xmlns="http://schemas.openxmlformats.org/spreadsheetml/2006/main" xmlns:mc="http://schemas.openxmlformats.org/markup-compatibility/2006" xmlns:xr16="http://schemas.microsoft.com/office/spreadsheetml/2017/revision16" mc:Ignorable="xr16" name="MPSC2.espmvol_8" connectionId="10" xr16:uid="{00000000-0016-0000-1500-000005010000}" autoFormatId="16" applyNumberFormats="0" applyBorderFormats="0" applyFontFormats="1" applyPatternFormats="1" applyAlignmentFormats="0" applyWidthHeightFormats="0"/>
</file>

<file path=xl/queryTables/queryTable182.xml><?xml version="1.0" encoding="utf-8"?>
<queryTable xmlns="http://schemas.openxmlformats.org/spreadsheetml/2006/main" xmlns:mc="http://schemas.openxmlformats.org/markup-compatibility/2006" xmlns:xr16="http://schemas.microsoft.com/office/spreadsheetml/2017/revision16" mc:Ignorable="xr16" name="MPSC2.espmvol_6" connectionId="10" xr16:uid="{00000000-0016-0000-1500-00000A010000}" autoFormatId="16" applyNumberFormats="0" applyBorderFormats="0" applyFontFormats="1" applyPatternFormats="1" applyAlignmentFormats="0" applyWidthHeightFormats="0"/>
</file>

<file path=xl/queryTables/queryTable183.xml><?xml version="1.0" encoding="utf-8"?>
<queryTable xmlns="http://schemas.openxmlformats.org/spreadsheetml/2006/main" xmlns:mc="http://schemas.openxmlformats.org/markup-compatibility/2006" xmlns:xr16="http://schemas.microsoft.com/office/spreadsheetml/2017/revision16" mc:Ignorable="xr16" name="GLDA3.espmvol_18" connectionId="8" xr16:uid="{00000000-0016-0000-1500-00000C020000}" autoFormatId="16" applyNumberFormats="0" applyBorderFormats="0" applyFontFormats="1" applyPatternFormats="1" applyAlignmentFormats="0" applyWidthHeightFormats="0"/>
</file>

<file path=xl/queryTables/queryTable184.xml><?xml version="1.0" encoding="utf-8"?>
<queryTable xmlns="http://schemas.openxmlformats.org/spreadsheetml/2006/main" xmlns:mc="http://schemas.openxmlformats.org/markup-compatibility/2006" xmlns:xr16="http://schemas.microsoft.com/office/spreadsheetml/2017/revision16" mc:Ignorable="xr16" name="GBRW4.espmvol_12" connectionId="6" xr16:uid="{00000000-0016-0000-1500-0000FF000000}" autoFormatId="16" applyNumberFormats="0" applyBorderFormats="0" applyFontFormats="1" applyPatternFormats="1" applyAlignmentFormats="0" applyWidthHeightFormats="0"/>
</file>

<file path=xl/queryTables/queryTable185.xml><?xml version="1.0" encoding="utf-8"?>
<queryTable xmlns="http://schemas.openxmlformats.org/spreadsheetml/2006/main" xmlns:mc="http://schemas.openxmlformats.org/markup-compatibility/2006" xmlns:xr16="http://schemas.microsoft.com/office/spreadsheetml/2017/revision16" mc:Ignorable="xr16" name="GJLOC.espmvol_15" connectionId="7" xr16:uid="{00000000-0016-0000-1500-000027010000}" autoFormatId="16" applyNumberFormats="0" applyBorderFormats="0" applyFontFormats="1" applyPatternFormats="1" applyAlignmentFormats="0" applyWidthHeightFormats="0"/>
</file>

<file path=xl/queryTables/queryTable186.xml><?xml version="1.0" encoding="utf-8"?>
<queryTable xmlns="http://schemas.openxmlformats.org/spreadsheetml/2006/main" xmlns:mc="http://schemas.openxmlformats.org/markup-compatibility/2006" xmlns:xr16="http://schemas.microsoft.com/office/spreadsheetml/2017/revision16" mc:Ignorable="xr16" name="DRGC2.espmvol_47" connectionId="5" xr16:uid="{00000000-0016-0000-1500-000011000000}" autoFormatId="16" applyNumberFormats="0" applyBorderFormats="0" applyFontFormats="1" applyPatternFormats="1" applyAlignmentFormats="0" applyWidthHeightFormats="0"/>
</file>

<file path=xl/queryTables/queryTable187.xml><?xml version="1.0" encoding="utf-8"?>
<queryTable xmlns="http://schemas.openxmlformats.org/spreadsheetml/2006/main" xmlns:mc="http://schemas.openxmlformats.org/markup-compatibility/2006" xmlns:xr16="http://schemas.microsoft.com/office/spreadsheetml/2017/revision16" mc:Ignorable="xr16" name="VCRC2.espmvol_39" connectionId="13" xr16:uid="{00000000-0016-0000-1500-000084010000}" autoFormatId="16" applyNumberFormats="0" applyBorderFormats="0" applyFontFormats="1" applyPatternFormats="1" applyAlignmentFormats="0" applyWidthHeightFormats="0"/>
</file>

<file path=xl/queryTables/queryTable188.xml><?xml version="1.0" encoding="utf-8"?>
<queryTable xmlns="http://schemas.openxmlformats.org/spreadsheetml/2006/main" xmlns:mc="http://schemas.openxmlformats.org/markup-compatibility/2006" xmlns:xr16="http://schemas.microsoft.com/office/spreadsheetml/2017/revision16" mc:Ignorable="xr16" name="VCRC2.espmvol_46" connectionId="13" xr16:uid="{00000000-0016-0000-1500-0000CA000000}" autoFormatId="16" applyNumberFormats="0" applyBorderFormats="0" applyFontFormats="1" applyPatternFormats="1" applyAlignmentFormats="0" applyWidthHeightFormats="0"/>
</file>

<file path=xl/queryTables/queryTable189.xml><?xml version="1.0" encoding="utf-8"?>
<queryTable xmlns="http://schemas.openxmlformats.org/spreadsheetml/2006/main" xmlns:mc="http://schemas.openxmlformats.org/markup-compatibility/2006" xmlns:xr16="http://schemas.microsoft.com/office/spreadsheetml/2017/revision16" mc:Ignorable="xr16" name="VCRC2.espmvol_18" connectionId="13" xr16:uid="{00000000-0016-0000-1500-0000D5000000}" autoFormatId="16" applyNumberFormats="0" applyBorderFormats="0" applyFontFormats="1" applyPatternFormats="1" applyAlignmentFormats="0" applyWidthHeightFormats="0"/>
</file>

<file path=xl/queryTables/queryTable190.xml><?xml version="1.0" encoding="utf-8"?>
<queryTable xmlns="http://schemas.openxmlformats.org/spreadsheetml/2006/main" xmlns:mc="http://schemas.openxmlformats.org/markup-compatibility/2006" xmlns:xr16="http://schemas.microsoft.com/office/spreadsheetml/2017/revision16" mc:Ignorable="xr16" name="MPSC2.espmvol_17" connectionId="10" xr16:uid="{00000000-0016-0000-1500-0000D3010000}" autoFormatId="16" applyNumberFormats="0" applyBorderFormats="0" applyFontFormats="1" applyPatternFormats="1" applyAlignmentFormats="0" applyWidthHeightFormats="0"/>
</file>

<file path=xl/queryTables/queryTable191.xml><?xml version="1.0" encoding="utf-8"?>
<queryTable xmlns="http://schemas.openxmlformats.org/spreadsheetml/2006/main" xmlns:mc="http://schemas.openxmlformats.org/markup-compatibility/2006" xmlns:xr16="http://schemas.microsoft.com/office/spreadsheetml/2017/revision16" mc:Ignorable="xr16" name="GJLOC.espmvol_38" connectionId="7" xr16:uid="{00000000-0016-0000-1500-000014020000}" autoFormatId="16" applyNumberFormats="0" applyBorderFormats="0" applyFontFormats="1" applyPatternFormats="1" applyAlignmentFormats="0" applyWidthHeightFormats="0"/>
</file>

<file path=xl/queryTables/queryTable192.xml><?xml version="1.0" encoding="utf-8"?>
<queryTable xmlns="http://schemas.openxmlformats.org/spreadsheetml/2006/main" xmlns:mc="http://schemas.openxmlformats.org/markup-compatibility/2006" xmlns:xr16="http://schemas.microsoft.com/office/spreadsheetml/2017/revision16" mc:Ignorable="xr16" name="NVRN5.espmvol_2" connectionId="11" xr16:uid="{00000000-0016-0000-1500-0000B4010000}" autoFormatId="16" applyNumberFormats="0" applyBorderFormats="0" applyFontFormats="1" applyPatternFormats="1" applyAlignmentFormats="0" applyWidthHeightFormats="0"/>
</file>

<file path=xl/queryTables/queryTable193.xml><?xml version="1.0" encoding="utf-8"?>
<queryTable xmlns="http://schemas.openxmlformats.org/spreadsheetml/2006/main" xmlns:mc="http://schemas.openxmlformats.org/markup-compatibility/2006" xmlns:xr16="http://schemas.microsoft.com/office/spreadsheetml/2017/revision16" mc:Ignorable="xr16" name="VCRC2.espmvol_50" connectionId="13" xr16:uid="{88A55D4E-1868-4A55-94D4-9F3CF0A78DD3}" autoFormatId="16" applyNumberFormats="0" applyBorderFormats="0" applyFontFormats="1" applyPatternFormats="1" applyAlignmentFormats="0" applyWidthHeightFormats="0"/>
</file>

<file path=xl/queryTables/queryTable194.xml><?xml version="1.0" encoding="utf-8"?>
<queryTable xmlns="http://schemas.openxmlformats.org/spreadsheetml/2006/main" xmlns:mc="http://schemas.openxmlformats.org/markup-compatibility/2006" xmlns:xr16="http://schemas.microsoft.com/office/spreadsheetml/2017/revision16" mc:Ignorable="xr16" name="DRGC2.espmvol_54" connectionId="5" xr16:uid="{840D0BD0-9F77-4811-B8A9-73D82E9E3097}" autoFormatId="16" applyNumberFormats="0" applyBorderFormats="0" applyFontFormats="1" applyPatternFormats="1" applyAlignmentFormats="0" applyWidthHeightFormats="0"/>
</file>

<file path=xl/queryTables/queryTable195.xml><?xml version="1.0" encoding="utf-8"?>
<queryTable xmlns="http://schemas.openxmlformats.org/spreadsheetml/2006/main" xmlns:mc="http://schemas.openxmlformats.org/markup-compatibility/2006" xmlns:xr16="http://schemas.microsoft.com/office/spreadsheetml/2017/revision16" mc:Ignorable="xr16" name="GRNU1.espmvol_12" connectionId="9" xr16:uid="{00000000-0016-0000-1500-000023020000}" autoFormatId="16" applyNumberFormats="0" applyBorderFormats="0" applyFontFormats="1" applyPatternFormats="1" applyAlignmentFormats="0" applyWidthHeightFormats="0"/>
</file>

<file path=xl/queryTables/queryTable196.xml><?xml version="1.0" encoding="utf-8"?>
<queryTable xmlns="http://schemas.openxmlformats.org/spreadsheetml/2006/main" xmlns:mc="http://schemas.openxmlformats.org/markup-compatibility/2006" xmlns:xr16="http://schemas.microsoft.com/office/spreadsheetml/2017/revision16" mc:Ignorable="xr16" name="BMDC2.espmvol_51" connectionId="1" xr16:uid="{E5F5EFF2-B038-4CFF-A13E-23D384EB13D5}" autoFormatId="16" applyNumberFormats="0" applyBorderFormats="0" applyFontFormats="1" applyPatternFormats="1" applyAlignmentFormats="0" applyWidthHeightFormats="0"/>
</file>

<file path=xl/queryTables/queryTable197.xml><?xml version="1.0" encoding="utf-8"?>
<queryTable xmlns="http://schemas.openxmlformats.org/spreadsheetml/2006/main" xmlns:mc="http://schemas.openxmlformats.org/markup-compatibility/2006" xmlns:xr16="http://schemas.microsoft.com/office/spreadsheetml/2017/revision16" mc:Ignorable="xr16" name="GRNU1.espmvol_39" connectionId="9" xr16:uid="{00000000-0016-0000-1500-000014010000}" autoFormatId="16" applyNumberFormats="0" applyBorderFormats="0" applyFontFormats="1" applyPatternFormats="1" applyAlignmentFormats="0" applyWidthHeightFormats="0"/>
</file>

<file path=xl/queryTables/queryTable198.xml><?xml version="1.0" encoding="utf-8"?>
<queryTable xmlns="http://schemas.openxmlformats.org/spreadsheetml/2006/main" xmlns:mc="http://schemas.openxmlformats.org/markup-compatibility/2006" xmlns:xr16="http://schemas.microsoft.com/office/spreadsheetml/2017/revision16" mc:Ignorable="xr16" name="TPIC2.espmvol_40" connectionId="12" xr16:uid="{00000000-0016-0000-1500-00003C020000}" autoFormatId="16" applyNumberFormats="0" applyBorderFormats="0" applyFontFormats="1" applyPatternFormats="1" applyAlignmentFormats="0" applyWidthHeightFormats="0"/>
</file>

<file path=xl/queryTables/queryTable199.xml><?xml version="1.0" encoding="utf-8"?>
<queryTable xmlns="http://schemas.openxmlformats.org/spreadsheetml/2006/main" xmlns:mc="http://schemas.openxmlformats.org/markup-compatibility/2006" xmlns:xr16="http://schemas.microsoft.com/office/spreadsheetml/2017/revision16" mc:Ignorable="xr16" name="NVRN5.espmvol_56" connectionId="11" xr16:uid="{74B2F019-449E-4D0A-9531-90F8E6F9A7D9}" autoFormatId="16" applyNumberFormats="0" applyBorderFormats="0" applyFontFormats="1" applyPatternFormats="1" applyAlignmentFormats="0" applyWidthHeightFormats="0"/>
</file>

<file path=xl/queryTables/queryTable200.xml><?xml version="1.0" encoding="utf-8"?>
<queryTable xmlns="http://schemas.openxmlformats.org/spreadsheetml/2006/main" xmlns:mc="http://schemas.openxmlformats.org/markup-compatibility/2006" xmlns:xr16="http://schemas.microsoft.com/office/spreadsheetml/2017/revision16" mc:Ignorable="xr16" name="GLDA3.espmvol_24" connectionId="8" xr16:uid="{00000000-0016-0000-1500-00001D020000}" autoFormatId="16" applyNumberFormats="0" applyBorderFormats="0" applyFontFormats="1" applyPatternFormats="1" applyAlignmentFormats="0" applyWidthHeightFormats="0"/>
</file>

<file path=xl/queryTables/queryTable201.xml><?xml version="1.0" encoding="utf-8"?>
<queryTable xmlns="http://schemas.openxmlformats.org/spreadsheetml/2006/main" xmlns:mc="http://schemas.openxmlformats.org/markup-compatibility/2006" xmlns:xr16="http://schemas.microsoft.com/office/spreadsheetml/2017/revision16" mc:Ignorable="xr16" name="NVRN5.espmvol_28" connectionId="11" xr16:uid="{00000000-0016-0000-1500-0000B1010000}" autoFormatId="16" applyNumberFormats="0" applyBorderFormats="0" applyFontFormats="1" applyPatternFormats="1" applyAlignmentFormats="0" applyWidthHeightFormats="0"/>
</file>

<file path=xl/queryTables/queryTable202.xml><?xml version="1.0" encoding="utf-8"?>
<queryTable xmlns="http://schemas.openxmlformats.org/spreadsheetml/2006/main" xmlns:mc="http://schemas.openxmlformats.org/markup-compatibility/2006" xmlns:xr16="http://schemas.microsoft.com/office/spreadsheetml/2017/revision16" mc:Ignorable="xr16" name="GLDA3.espmvol_52" connectionId="8" xr16:uid="{071E3AFF-C16C-4C7A-A69D-4444D335CE23}" autoFormatId="16" applyNumberFormats="0" applyBorderFormats="0" applyFontFormats="1" applyPatternFormats="1" applyAlignmentFormats="0" applyWidthHeightFormats="0"/>
</file>

<file path=xl/queryTables/queryTable203.xml><?xml version="1.0" encoding="utf-8"?>
<queryTable xmlns="http://schemas.openxmlformats.org/spreadsheetml/2006/main" xmlns:mc="http://schemas.openxmlformats.org/markup-compatibility/2006" xmlns:xr16="http://schemas.microsoft.com/office/spreadsheetml/2017/revision16" mc:Ignorable="xr16" name="GBRW4.espmvol_36" connectionId="6" xr16:uid="{00000000-0016-0000-1500-000057010000}" autoFormatId="16" applyNumberFormats="0" applyBorderFormats="0" applyFontFormats="1" applyPatternFormats="1" applyAlignmentFormats="0" applyWidthHeightFormats="0"/>
</file>

<file path=xl/queryTables/queryTable204.xml><?xml version="1.0" encoding="utf-8"?>
<queryTable xmlns="http://schemas.openxmlformats.org/spreadsheetml/2006/main" xmlns:mc="http://schemas.openxmlformats.org/markup-compatibility/2006" xmlns:xr16="http://schemas.microsoft.com/office/spreadsheetml/2017/revision16" mc:Ignorable="xr16" name="GBRW4.espmvol_21" connectionId="6" xr16:uid="{00000000-0016-0000-1500-0000E8000000}" autoFormatId="16" applyNumberFormats="0" applyBorderFormats="0" applyFontFormats="1" applyPatternFormats="1" applyAlignmentFormats="0" applyWidthHeightFormats="0"/>
</file>

<file path=xl/queryTables/queryTable205.xml><?xml version="1.0" encoding="utf-8"?>
<queryTable xmlns="http://schemas.openxmlformats.org/spreadsheetml/2006/main" xmlns:mc="http://schemas.openxmlformats.org/markup-compatibility/2006" xmlns:xr16="http://schemas.microsoft.com/office/spreadsheetml/2017/revision16" mc:Ignorable="xr16" name="GRNU1.espmvol_29" connectionId="9" xr16:uid="{00000000-0016-0000-1500-0000C6000000}" autoFormatId="16" applyNumberFormats="0" applyBorderFormats="0" applyFontFormats="1" applyPatternFormats="1" applyAlignmentFormats="0" applyWidthHeightFormats="0"/>
</file>

<file path=xl/queryTables/queryTable206.xml><?xml version="1.0" encoding="utf-8"?>
<queryTable xmlns="http://schemas.openxmlformats.org/spreadsheetml/2006/main" xmlns:mc="http://schemas.openxmlformats.org/markup-compatibility/2006" xmlns:xr16="http://schemas.microsoft.com/office/spreadsheetml/2017/revision16" mc:Ignorable="xr16" name="GJLOC.espmvol_7" connectionId="7" xr16:uid="{00000000-0016-0000-1500-00002A000000}" autoFormatId="16" applyNumberFormats="0" applyBorderFormats="0" applyFontFormats="1" applyPatternFormats="1" applyAlignmentFormats="0" applyWidthHeightFormats="0"/>
</file>

<file path=xl/queryTables/queryTable207.xml><?xml version="1.0" encoding="utf-8"?>
<queryTable xmlns="http://schemas.openxmlformats.org/spreadsheetml/2006/main" xmlns:mc="http://schemas.openxmlformats.org/markup-compatibility/2006" xmlns:xr16="http://schemas.microsoft.com/office/spreadsheetml/2017/revision16" mc:Ignorable="xr16" name="CLSC2.espmvol_6" connectionId="2" xr16:uid="{00000000-0016-0000-1500-0000AD000000}" autoFormatId="16" applyNumberFormats="0" applyBorderFormats="0" applyFontFormats="1" applyPatternFormats="1" applyAlignmentFormats="0" applyWidthHeightFormats="0"/>
</file>

<file path=xl/queryTables/queryTable208.xml><?xml version="1.0" encoding="utf-8"?>
<queryTable xmlns="http://schemas.openxmlformats.org/spreadsheetml/2006/main" xmlns:mc="http://schemas.openxmlformats.org/markup-compatibility/2006" xmlns:xr16="http://schemas.microsoft.com/office/spreadsheetml/2017/revision16" mc:Ignorable="xr16" name="GJLOC.espmvol_12" connectionId="7" xr16:uid="{00000000-0016-0000-1500-00008C000000}" autoFormatId="16" applyNumberFormats="0" applyBorderFormats="0" applyFontFormats="1" applyPatternFormats="1" applyAlignmentFormats="0" applyWidthHeightFormats="0"/>
</file>

<file path=xl/queryTables/queryTable209.xml><?xml version="1.0" encoding="utf-8"?>
<queryTable xmlns="http://schemas.openxmlformats.org/spreadsheetml/2006/main" xmlns:mc="http://schemas.openxmlformats.org/markup-compatibility/2006" xmlns:xr16="http://schemas.microsoft.com/office/spreadsheetml/2017/revision16" mc:Ignorable="xr16" name="TPIC2.espmvol_41" connectionId="12" xr16:uid="{00000000-0016-0000-1500-00001A010000}" autoFormatId="16" applyNumberFormats="0" applyBorderFormats="0" applyFontFormats="1" applyPatternFormats="1" applyAlignmentFormats="0" applyWidthHeightFormats="0"/>
</file>

<file path=xl/queryTables/queryTable210.xml><?xml version="1.0" encoding="utf-8"?>
<queryTable xmlns="http://schemas.openxmlformats.org/spreadsheetml/2006/main" xmlns:mc="http://schemas.openxmlformats.org/markup-compatibility/2006" xmlns:xr16="http://schemas.microsoft.com/office/spreadsheetml/2017/revision16" mc:Ignorable="xr16" name="GBRW4.espmvol_53" connectionId="6" xr16:uid="{A62197DD-5386-4381-A551-AA8488B627E1}" autoFormatId="16" applyNumberFormats="0" applyBorderFormats="0" applyFontFormats="1" applyPatternFormats="1" applyAlignmentFormats="0" applyWidthHeightFormats="0"/>
</file>

<file path=xl/queryTables/queryTable211.xml><?xml version="1.0" encoding="utf-8"?>
<queryTable xmlns="http://schemas.openxmlformats.org/spreadsheetml/2006/main" xmlns:mc="http://schemas.openxmlformats.org/markup-compatibility/2006" xmlns:xr16="http://schemas.microsoft.com/office/spreadsheetml/2017/revision16" mc:Ignorable="xr16" name="CLSC2.espmvol_22" connectionId="2" xr16:uid="{00000000-0016-0000-1500-00007B000000}" autoFormatId="16" applyNumberFormats="0" applyBorderFormats="0" applyFontFormats="1" applyPatternFormats="1" applyAlignmentFormats="0" applyWidthHeightFormats="0"/>
</file>

<file path=xl/queryTables/queryTable212.xml><?xml version="1.0" encoding="utf-8"?>
<queryTable xmlns="http://schemas.openxmlformats.org/spreadsheetml/2006/main" xmlns:mc="http://schemas.openxmlformats.org/markup-compatibility/2006" xmlns:xr16="http://schemas.microsoft.com/office/spreadsheetml/2017/revision16" mc:Ignorable="xr16" name="DRGC2.espmvol_18" connectionId="5" xr16:uid="{00000000-0016-0000-1500-0000ED010000}" autoFormatId="16" applyNumberFormats="0" applyBorderFormats="0" applyFontFormats="1" applyPatternFormats="1" applyAlignmentFormats="0" applyWidthHeightFormats="0"/>
</file>

<file path=xl/queryTables/queryTable213.xml><?xml version="1.0" encoding="utf-8"?>
<queryTable xmlns="http://schemas.openxmlformats.org/spreadsheetml/2006/main" xmlns:mc="http://schemas.openxmlformats.org/markup-compatibility/2006" xmlns:xr16="http://schemas.microsoft.com/office/spreadsheetml/2017/revision16" mc:Ignorable="xr16" name="YDLC2.espmvol_17" connectionId="14" xr16:uid="{00000000-0016-0000-1500-000089010000}" autoFormatId="16" applyNumberFormats="0" applyBorderFormats="0" applyFontFormats="1" applyPatternFormats="1" applyAlignmentFormats="0" applyWidthHeightFormats="0"/>
</file>

<file path=xl/queryTables/queryTable214.xml><?xml version="1.0" encoding="utf-8"?>
<queryTable xmlns="http://schemas.openxmlformats.org/spreadsheetml/2006/main" xmlns:mc="http://schemas.openxmlformats.org/markup-compatibility/2006" xmlns:xr16="http://schemas.microsoft.com/office/spreadsheetml/2017/revision16" mc:Ignorable="xr16" name="NVRN5.espmvol_45" connectionId="11" xr16:uid="{00000000-0016-0000-1500-00005F000000}" autoFormatId="16" applyNumberFormats="0" applyBorderFormats="0" applyFontFormats="1" applyPatternFormats="1" applyAlignmentFormats="0" applyWidthHeightFormats="0"/>
</file>

<file path=xl/queryTables/queryTable215.xml><?xml version="1.0" encoding="utf-8"?>
<queryTable xmlns="http://schemas.openxmlformats.org/spreadsheetml/2006/main" xmlns:mc="http://schemas.openxmlformats.org/markup-compatibility/2006" xmlns:xr16="http://schemas.microsoft.com/office/spreadsheetml/2017/revision16" mc:Ignorable="xr16" name="VCRC2.espmvol_40" connectionId="13" xr16:uid="{00000000-0016-0000-1500-0000FB000000}" autoFormatId="16" applyNumberFormats="0" applyBorderFormats="0" applyFontFormats="1" applyPatternFormats="1" applyAlignmentFormats="0" applyWidthHeightFormats="0"/>
</file>

<file path=xl/queryTables/queryTable216.xml><?xml version="1.0" encoding="utf-8"?>
<queryTable xmlns="http://schemas.openxmlformats.org/spreadsheetml/2006/main" xmlns:mc="http://schemas.openxmlformats.org/markup-compatibility/2006" xmlns:xr16="http://schemas.microsoft.com/office/spreadsheetml/2017/revision16" mc:Ignorable="xr16" name="CLSC2.espmvol_55" connectionId="2" xr16:uid="{763A1A7E-6DBE-4F21-8C64-2E5F41A7842A}" autoFormatId="16" applyNumberFormats="0" applyBorderFormats="0" applyFontFormats="1" applyPatternFormats="1" applyAlignmentFormats="0" applyWidthHeightFormats="0"/>
</file>

<file path=xl/queryTables/queryTable217.xml><?xml version="1.0" encoding="utf-8"?>
<queryTable xmlns="http://schemas.openxmlformats.org/spreadsheetml/2006/main" xmlns:mc="http://schemas.openxmlformats.org/markup-compatibility/2006" xmlns:xr16="http://schemas.microsoft.com/office/spreadsheetml/2017/revision16" mc:Ignorable="xr16" name="GBRW4.espmvol_35" connectionId="6" xr16:uid="{00000000-0016-0000-1500-00009C000000}" autoFormatId="16" applyNumberFormats="0" applyBorderFormats="0" applyFontFormats="1" applyPatternFormats="1" applyAlignmentFormats="0" applyWidthHeightFormats="0"/>
</file>

<file path=xl/queryTables/queryTable218.xml><?xml version="1.0" encoding="utf-8"?>
<queryTable xmlns="http://schemas.openxmlformats.org/spreadsheetml/2006/main" xmlns:mc="http://schemas.openxmlformats.org/markup-compatibility/2006" xmlns:xr16="http://schemas.microsoft.com/office/spreadsheetml/2017/revision16" mc:Ignorable="xr16" name="TPIC2.espmvol_34" connectionId="12" xr16:uid="{00000000-0016-0000-1500-0000A6010000}" autoFormatId="16" applyNumberFormats="0" applyBorderFormats="0" applyFontFormats="1" applyPatternFormats="1" applyAlignmentFormats="0" applyWidthHeightFormats="0"/>
</file>

<file path=xl/queryTables/queryTable219.xml><?xml version="1.0" encoding="utf-8"?>
<queryTable xmlns="http://schemas.openxmlformats.org/spreadsheetml/2006/main" xmlns:mc="http://schemas.openxmlformats.org/markup-compatibility/2006" xmlns:xr16="http://schemas.microsoft.com/office/spreadsheetml/2017/revision16" mc:Ignorable="xr16" name="VCRC2.espmvol_27" connectionId="13" xr16:uid="{00000000-0016-0000-1500-0000BD010000}" autoFormatId="16" applyNumberFormats="0" applyBorderFormats="0" applyFontFormats="1" applyPatternFormats="1" applyAlignmentFormats="0" applyWidthHeightFormats="0"/>
</file>

<file path=xl/queryTables/queryTable220.xml><?xml version="1.0" encoding="utf-8"?>
<queryTable xmlns="http://schemas.openxmlformats.org/spreadsheetml/2006/main" xmlns:mc="http://schemas.openxmlformats.org/markup-compatibility/2006" xmlns:xr16="http://schemas.microsoft.com/office/spreadsheetml/2017/revision16" mc:Ignorable="xr16" name="DRGC2.espmvol_46" connectionId="5" xr16:uid="{00000000-0016-0000-1500-000026020000}" autoFormatId="16" applyNumberFormats="0" applyBorderFormats="0" applyFontFormats="1" applyPatternFormats="1" applyAlignmentFormats="0" applyWidthHeightFormats="0"/>
</file>

<file path=xl/queryTables/queryTable221.xml><?xml version="1.0" encoding="utf-8"?>
<queryTable xmlns="http://schemas.openxmlformats.org/spreadsheetml/2006/main" xmlns:mc="http://schemas.openxmlformats.org/markup-compatibility/2006" xmlns:xr16="http://schemas.microsoft.com/office/spreadsheetml/2017/revision16" mc:Ignorable="xr16" name="GRNU1.espmvol_13" connectionId="9" xr16:uid="{00000000-0016-0000-1500-00001B000000}" autoFormatId="16" applyNumberFormats="0" applyBorderFormats="0" applyFontFormats="1" applyPatternFormats="1" applyAlignmentFormats="0" applyWidthHeightFormats="0"/>
</file>

<file path=xl/queryTables/queryTable222.xml><?xml version="1.0" encoding="utf-8"?>
<queryTable xmlns="http://schemas.openxmlformats.org/spreadsheetml/2006/main" xmlns:mc="http://schemas.openxmlformats.org/markup-compatibility/2006" xmlns:xr16="http://schemas.microsoft.com/office/spreadsheetml/2017/revision16" mc:Ignorable="xr16" name="TPIC2.espmvol_33" connectionId="12" xr16:uid="{00000000-0016-0000-1500-0000E2010000}" autoFormatId="16" applyNumberFormats="0" applyBorderFormats="0" applyFontFormats="1" applyPatternFormats="1" applyAlignmentFormats="0" applyWidthHeightFormats="0"/>
</file>

<file path=xl/queryTables/queryTable223.xml><?xml version="1.0" encoding="utf-8"?>
<queryTable xmlns="http://schemas.openxmlformats.org/spreadsheetml/2006/main" xmlns:mc="http://schemas.openxmlformats.org/markup-compatibility/2006" xmlns:xr16="http://schemas.microsoft.com/office/spreadsheetml/2017/revision16" mc:Ignorable="xr16" name="GBRW4.espmvol_37" connectionId="6" xr16:uid="{00000000-0016-0000-1500-0000D7000000}" autoFormatId="16" applyNumberFormats="0" applyBorderFormats="0" applyFontFormats="1" applyPatternFormats="1" applyAlignmentFormats="0" applyWidthHeightFormats="0"/>
</file>

<file path=xl/queryTables/queryTable224.xml><?xml version="1.0" encoding="utf-8"?>
<queryTable xmlns="http://schemas.openxmlformats.org/spreadsheetml/2006/main" xmlns:mc="http://schemas.openxmlformats.org/markup-compatibility/2006" xmlns:xr16="http://schemas.microsoft.com/office/spreadsheetml/2017/revision16" mc:Ignorable="xr16" name="GBRW4.espmvol_3" connectionId="6" xr16:uid="{00000000-0016-0000-1500-00000F020000}" autoFormatId="16" applyNumberFormats="0" applyBorderFormats="0" applyFontFormats="1" applyPatternFormats="1" applyAlignmentFormats="0" applyWidthHeightFormats="0"/>
</file>

<file path=xl/queryTables/queryTable225.xml><?xml version="1.0" encoding="utf-8"?>
<queryTable xmlns="http://schemas.openxmlformats.org/spreadsheetml/2006/main" xmlns:mc="http://schemas.openxmlformats.org/markup-compatibility/2006" xmlns:xr16="http://schemas.microsoft.com/office/spreadsheetml/2017/revision16" mc:Ignorable="xr16" name="DRGC2.espmvol_19" connectionId="5" xr16:uid="{00000000-0016-0000-1500-00005E000000}" autoFormatId="16" applyNumberFormats="0" applyBorderFormats="0" applyFontFormats="1" applyPatternFormats="1" applyAlignmentFormats="0" applyWidthHeightFormats="0"/>
</file>

<file path=xl/queryTables/queryTable226.xml><?xml version="1.0" encoding="utf-8"?>
<queryTable xmlns="http://schemas.openxmlformats.org/spreadsheetml/2006/main" xmlns:mc="http://schemas.openxmlformats.org/markup-compatibility/2006" xmlns:xr16="http://schemas.microsoft.com/office/spreadsheetml/2017/revision16" mc:Ignorable="xr16" name="GLDA3.espmvol_46" connectionId="8" xr16:uid="{00000000-0016-0000-1500-000062000000}" autoFormatId="16" applyNumberFormats="0" applyBorderFormats="0" applyFontFormats="1" applyPatternFormats="1" applyAlignmentFormats="0" applyWidthHeightFormats="0"/>
</file>

<file path=xl/queryTables/queryTable227.xml><?xml version="1.0" encoding="utf-8"?>
<queryTable xmlns="http://schemas.openxmlformats.org/spreadsheetml/2006/main" xmlns:mc="http://schemas.openxmlformats.org/markup-compatibility/2006" xmlns:xr16="http://schemas.microsoft.com/office/spreadsheetml/2017/revision16" mc:Ignorable="xr16" name="CLSC2.espmvol_47" connectionId="2" xr16:uid="{00000000-0016-0000-1500-00007F000000}" autoFormatId="16" applyNumberFormats="0" applyBorderFormats="0" applyFontFormats="1" applyPatternFormats="1" applyAlignmentFormats="0" applyWidthHeightFormats="0"/>
</file>

<file path=xl/queryTables/queryTable228.xml><?xml version="1.0" encoding="utf-8"?>
<queryTable xmlns="http://schemas.openxmlformats.org/spreadsheetml/2006/main" xmlns:mc="http://schemas.openxmlformats.org/markup-compatibility/2006" xmlns:xr16="http://schemas.microsoft.com/office/spreadsheetml/2017/revision16" mc:Ignorable="xr16" name="GRNU1.espmvol_31" connectionId="9" xr16:uid="{00000000-0016-0000-1500-0000AA010000}" autoFormatId="16" applyNumberFormats="0" applyBorderFormats="0" applyFontFormats="1" applyPatternFormats="1" applyAlignmentFormats="0" applyWidthHeightFormats="0"/>
</file>

<file path=xl/queryTables/queryTable229.xml><?xml version="1.0" encoding="utf-8"?>
<queryTable xmlns="http://schemas.openxmlformats.org/spreadsheetml/2006/main" xmlns:mc="http://schemas.openxmlformats.org/markup-compatibility/2006" xmlns:xr16="http://schemas.microsoft.com/office/spreadsheetml/2017/revision16" mc:Ignorable="xr16" name="NVRN5.espmvol_35" connectionId="11" xr16:uid="{00000000-0016-0000-1500-00008B010000}" autoFormatId="16" applyNumberFormats="0" applyBorderFormats="0" applyFontFormats="1" applyPatternFormats="1" applyAlignmentFormats="0" applyWidthHeightFormats="0"/>
</file>

<file path=xl/queryTables/queryTable230.xml><?xml version="1.0" encoding="utf-8"?>
<queryTable xmlns="http://schemas.openxmlformats.org/spreadsheetml/2006/main" xmlns:mc="http://schemas.openxmlformats.org/markup-compatibility/2006" xmlns:xr16="http://schemas.microsoft.com/office/spreadsheetml/2017/revision16" mc:Ignorable="xr16" name="YDLC2.espmvol_14" connectionId="14" xr16:uid="{00000000-0016-0000-1500-000013010000}" autoFormatId="16" applyNumberFormats="0" applyBorderFormats="0" applyFontFormats="1" applyPatternFormats="1" applyAlignmentFormats="0" applyWidthHeightFormats="0"/>
</file>

<file path=xl/queryTables/queryTable231.xml><?xml version="1.0" encoding="utf-8"?>
<queryTable xmlns="http://schemas.openxmlformats.org/spreadsheetml/2006/main" xmlns:mc="http://schemas.openxmlformats.org/markup-compatibility/2006" xmlns:xr16="http://schemas.microsoft.com/office/spreadsheetml/2017/revision16" mc:Ignorable="xr16" name="YDLC2.espmvol_54" connectionId="14" xr16:uid="{27B0DB79-948C-459B-A805-668246A07C9D}" autoFormatId="16" applyNumberFormats="0" applyBorderFormats="0" applyFontFormats="1" applyPatternFormats="1" applyAlignmentFormats="0" applyWidthHeightFormats="0"/>
</file>

<file path=xl/queryTables/queryTable232.xml><?xml version="1.0" encoding="utf-8"?>
<queryTable xmlns="http://schemas.openxmlformats.org/spreadsheetml/2006/main" xmlns:mc="http://schemas.openxmlformats.org/markup-compatibility/2006" xmlns:xr16="http://schemas.microsoft.com/office/spreadsheetml/2017/revision16" mc:Ignorable="xr16" name="GLDA3.espmvol_41" connectionId="8" xr16:uid="{00000000-0016-0000-1500-0000CC010000}" autoFormatId="16" applyNumberFormats="0" applyBorderFormats="0" applyFontFormats="1" applyPatternFormats="1" applyAlignmentFormats="0" applyWidthHeightFormats="0"/>
</file>

<file path=xl/queryTables/queryTable233.xml><?xml version="1.0" encoding="utf-8"?>
<queryTable xmlns="http://schemas.openxmlformats.org/spreadsheetml/2006/main" xmlns:mc="http://schemas.openxmlformats.org/markup-compatibility/2006" xmlns:xr16="http://schemas.microsoft.com/office/spreadsheetml/2017/revision16" mc:Ignorable="xr16" name="GJLOC.espmvol_27" connectionId="7" xr16:uid="{00000000-0016-0000-1500-000061010000}" autoFormatId="16" applyNumberFormats="0" applyBorderFormats="0" applyFontFormats="1" applyPatternFormats="1" applyAlignmentFormats="0" applyWidthHeightFormats="0"/>
</file>

<file path=xl/queryTables/queryTable234.xml><?xml version="1.0" encoding="utf-8"?>
<queryTable xmlns="http://schemas.openxmlformats.org/spreadsheetml/2006/main" xmlns:mc="http://schemas.openxmlformats.org/markup-compatibility/2006" xmlns:xr16="http://schemas.microsoft.com/office/spreadsheetml/2017/revision16" mc:Ignorable="xr16" name="GBRW4.espmvol_9" connectionId="6" xr16:uid="{00000000-0016-0000-1500-000019010000}" autoFormatId="16" applyNumberFormats="0" applyBorderFormats="0" applyFontFormats="1" applyPatternFormats="1" applyAlignmentFormats="0" applyWidthHeightFormats="0"/>
</file>

<file path=xl/queryTables/queryTable235.xml><?xml version="1.0" encoding="utf-8"?>
<queryTable xmlns="http://schemas.openxmlformats.org/spreadsheetml/2006/main" xmlns:mc="http://schemas.openxmlformats.org/markup-compatibility/2006" xmlns:xr16="http://schemas.microsoft.com/office/spreadsheetml/2017/revision16" mc:Ignorable="xr16" name="YDLC2.espmvol_42" connectionId="14" xr16:uid="{00000000-0016-0000-1500-0000D1010000}" autoFormatId="16" applyNumberFormats="0" applyBorderFormats="0" applyFontFormats="1" applyPatternFormats="1" applyAlignmentFormats="0" applyWidthHeightFormats="0"/>
</file>

<file path=xl/queryTables/queryTable236.xml><?xml version="1.0" encoding="utf-8"?>
<queryTable xmlns="http://schemas.openxmlformats.org/spreadsheetml/2006/main" xmlns:mc="http://schemas.openxmlformats.org/markup-compatibility/2006" xmlns:xr16="http://schemas.microsoft.com/office/spreadsheetml/2017/revision16" mc:Ignorable="xr16" name="GRNU1.espmvol_47" connectionId="9" xr16:uid="{00000000-0016-0000-1500-0000F7010000}" autoFormatId="16" applyNumberFormats="0" applyBorderFormats="0" applyFontFormats="1" applyPatternFormats="1" applyAlignmentFormats="0" applyWidthHeightFormats="0"/>
</file>

<file path=xl/queryTables/queryTable237.xml><?xml version="1.0" encoding="utf-8"?>
<queryTable xmlns="http://schemas.openxmlformats.org/spreadsheetml/2006/main" xmlns:mc="http://schemas.openxmlformats.org/markup-compatibility/2006" xmlns:xr16="http://schemas.microsoft.com/office/spreadsheetml/2017/revision16" mc:Ignorable="xr16" name="NVRN5.espmvol_3" connectionId="11" xr16:uid="{00000000-0016-0000-1500-0000E5000000}" autoFormatId="16" applyNumberFormats="0" applyBorderFormats="0" applyFontFormats="1" applyPatternFormats="1" applyAlignmentFormats="0" applyWidthHeightFormats="0"/>
</file>

<file path=xl/queryTables/queryTable238.xml><?xml version="1.0" encoding="utf-8"?>
<queryTable xmlns="http://schemas.openxmlformats.org/spreadsheetml/2006/main" xmlns:mc="http://schemas.openxmlformats.org/markup-compatibility/2006" xmlns:xr16="http://schemas.microsoft.com/office/spreadsheetml/2017/revision16" mc:Ignorable="xr16" name="MPSC2.espmvol_51" connectionId="10" xr16:uid="{F32E118F-4D4A-4E45-95C2-6E5C12D0445B}" autoFormatId="16" applyNumberFormats="0" applyBorderFormats="0" applyFontFormats="1" applyPatternFormats="1" applyAlignmentFormats="0" applyWidthHeightFormats="0"/>
</file>

<file path=xl/queryTables/queryTable239.xml><?xml version="1.0" encoding="utf-8"?>
<queryTable xmlns="http://schemas.openxmlformats.org/spreadsheetml/2006/main" xmlns:mc="http://schemas.openxmlformats.org/markup-compatibility/2006" xmlns:xr16="http://schemas.microsoft.com/office/spreadsheetml/2017/revision16" mc:Ignorable="xr16" name="GRNU1.espmvol_45" connectionId="9" xr16:uid="{00000000-0016-0000-1500-0000D9010000}" autoFormatId="16" applyNumberFormats="0" applyBorderFormats="0" applyFontFormats="1" applyPatternFormats="1" applyAlignmentFormats="0" applyWidthHeightFormats="0"/>
</file>

<file path=xl/queryTables/queryTable240.xml><?xml version="1.0" encoding="utf-8"?>
<queryTable xmlns="http://schemas.openxmlformats.org/spreadsheetml/2006/main" xmlns:mc="http://schemas.openxmlformats.org/markup-compatibility/2006" xmlns:xr16="http://schemas.microsoft.com/office/spreadsheetml/2017/revision16" mc:Ignorable="xr16" name="VCRC2.espmvol_14" connectionId="13" xr16:uid="{00000000-0016-0000-1500-000031000000}" autoFormatId="16" applyNumberFormats="0" applyBorderFormats="0" applyFontFormats="1" applyPatternFormats="1" applyAlignmentFormats="0" applyWidthHeightFormats="0"/>
</file>

<file path=xl/queryTables/queryTable241.xml><?xml version="1.0" encoding="utf-8"?>
<queryTable xmlns="http://schemas.openxmlformats.org/spreadsheetml/2006/main" xmlns:mc="http://schemas.openxmlformats.org/markup-compatibility/2006" xmlns:xr16="http://schemas.microsoft.com/office/spreadsheetml/2017/revision16" mc:Ignorable="xr16" name="CLSC2.espmvol_56" connectionId="2" xr16:uid="{0B5F81BD-B0D3-4611-9DAE-E7773CD02429}" autoFormatId="16" applyNumberFormats="0" applyBorderFormats="0" applyFontFormats="1" applyPatternFormats="1" applyAlignmentFormats="0" applyWidthHeightFormats="0"/>
</file>

<file path=xl/queryTables/queryTable242.xml><?xml version="1.0" encoding="utf-8"?>
<queryTable xmlns="http://schemas.openxmlformats.org/spreadsheetml/2006/main" xmlns:mc="http://schemas.openxmlformats.org/markup-compatibility/2006" xmlns:xr16="http://schemas.microsoft.com/office/spreadsheetml/2017/revision16" mc:Ignorable="xr16" name="DRGC2.espmvol_15" connectionId="5" xr16:uid="{00000000-0016-0000-1500-0000AE010000}" autoFormatId="16" applyNumberFormats="0" applyBorderFormats="0" applyFontFormats="1" applyPatternFormats="1" applyAlignmentFormats="0" applyWidthHeightFormats="0"/>
</file>

<file path=xl/queryTables/queryTable243.xml><?xml version="1.0" encoding="utf-8"?>
<queryTable xmlns="http://schemas.openxmlformats.org/spreadsheetml/2006/main" xmlns:mc="http://schemas.openxmlformats.org/markup-compatibility/2006" xmlns:xr16="http://schemas.microsoft.com/office/spreadsheetml/2017/revision16" mc:Ignorable="xr16" name="BMDC2.espmvol_49" connectionId="1" xr16:uid="{153E4A0B-7CD9-468B-B63C-1DCDDE2AD456}" autoFormatId="16" applyNumberFormats="0" applyBorderFormats="0" applyFontFormats="1" applyPatternFormats="1" applyAlignmentFormats="0" applyWidthHeightFormats="0"/>
</file>

<file path=xl/queryTables/queryTable244.xml><?xml version="1.0" encoding="utf-8"?>
<queryTable xmlns="http://schemas.openxmlformats.org/spreadsheetml/2006/main" xmlns:mc="http://schemas.openxmlformats.org/markup-compatibility/2006" xmlns:xr16="http://schemas.microsoft.com/office/spreadsheetml/2017/revision16" mc:Ignorable="xr16" name="YDLC2.espmvol_10" connectionId="14" xr16:uid="{00000000-0016-0000-1500-0000F7000000}" autoFormatId="16" applyNumberFormats="0" applyBorderFormats="0" applyFontFormats="1" applyPatternFormats="1" applyAlignmentFormats="0" applyWidthHeightFormats="0"/>
</file>

<file path=xl/queryTables/queryTable245.xml><?xml version="1.0" encoding="utf-8"?>
<queryTable xmlns="http://schemas.openxmlformats.org/spreadsheetml/2006/main" xmlns:mc="http://schemas.openxmlformats.org/markup-compatibility/2006" xmlns:xr16="http://schemas.microsoft.com/office/spreadsheetml/2017/revision16" mc:Ignorable="xr16" name="MPSC2.espmvol_34" connectionId="10" xr16:uid="{00000000-0016-0000-1500-0000DD000000}" autoFormatId="16" applyNumberFormats="0" applyBorderFormats="0" applyFontFormats="1" applyPatternFormats="1" applyAlignmentFormats="0" applyWidthHeightFormats="0"/>
</file>

<file path=xl/queryTables/queryTable246.xml><?xml version="1.0" encoding="utf-8"?>
<queryTable xmlns="http://schemas.openxmlformats.org/spreadsheetml/2006/main" xmlns:mc="http://schemas.openxmlformats.org/markup-compatibility/2006" xmlns:xr16="http://schemas.microsoft.com/office/spreadsheetml/2017/revision16" mc:Ignorable="xr16" name="CLSC2.espmvol_45" connectionId="2" xr16:uid="{00000000-0016-0000-1500-0000AC010000}" autoFormatId="16" applyNumberFormats="0" applyBorderFormats="0" applyFontFormats="1" applyPatternFormats="1" applyAlignmentFormats="0" applyWidthHeightFormats="0"/>
</file>

<file path=xl/queryTables/queryTable247.xml><?xml version="1.0" encoding="utf-8"?>
<queryTable xmlns="http://schemas.openxmlformats.org/spreadsheetml/2006/main" xmlns:mc="http://schemas.openxmlformats.org/markup-compatibility/2006" xmlns:xr16="http://schemas.microsoft.com/office/spreadsheetml/2017/revision16" mc:Ignorable="xr16" name="YDLC2.espmvol_38" connectionId="14" xr16:uid="{00000000-0016-0000-1500-000042000000}" autoFormatId="16" applyNumberFormats="0" applyBorderFormats="0" applyFontFormats="1" applyPatternFormats="1" applyAlignmentFormats="0" applyWidthHeightFormats="0"/>
</file>

<file path=xl/queryTables/queryTable248.xml><?xml version="1.0" encoding="utf-8"?>
<queryTable xmlns="http://schemas.openxmlformats.org/spreadsheetml/2006/main" xmlns:mc="http://schemas.openxmlformats.org/markup-compatibility/2006" xmlns:xr16="http://schemas.microsoft.com/office/spreadsheetml/2017/revision16" mc:Ignorable="xr16" name="GLDA3.espmvol_25" connectionId="8" xr16:uid="{00000000-0016-0000-1500-00002B000000}" autoFormatId="16" applyNumberFormats="0" applyBorderFormats="0" applyFontFormats="1" applyPatternFormats="1" applyAlignmentFormats="0" applyWidthHeightFormats="0"/>
</file>

<file path=xl/queryTables/queryTable249.xml><?xml version="1.0" encoding="utf-8"?>
<queryTable xmlns="http://schemas.openxmlformats.org/spreadsheetml/2006/main" xmlns:mc="http://schemas.openxmlformats.org/markup-compatibility/2006" xmlns:xr16="http://schemas.microsoft.com/office/spreadsheetml/2017/revision16" mc:Ignorable="xr16" name="DRGC2.espmvol_7" connectionId="5" xr16:uid="{00000000-0016-0000-1500-000093010000}" autoFormatId="16" applyNumberFormats="0" applyBorderFormats="0" applyFontFormats="1" applyPatternFormats="1" applyAlignmentFormats="0" applyWidthHeightFormats="0"/>
</file>

<file path=xl/queryTables/queryTable250.xml><?xml version="1.0" encoding="utf-8"?>
<queryTable xmlns="http://schemas.openxmlformats.org/spreadsheetml/2006/main" xmlns:mc="http://schemas.openxmlformats.org/markup-compatibility/2006" xmlns:xr16="http://schemas.microsoft.com/office/spreadsheetml/2017/revision16" mc:Ignorable="xr16" name="YDLC2.espmvol_44" connectionId="14" xr16:uid="{00000000-0016-0000-1500-00003A010000}" autoFormatId="16" applyNumberFormats="0" applyBorderFormats="0" applyFontFormats="1" applyPatternFormats="1" applyAlignmentFormats="0" applyWidthHeightFormats="0"/>
</file>

<file path=xl/queryTables/queryTable251.xml><?xml version="1.0" encoding="utf-8"?>
<queryTable xmlns="http://schemas.openxmlformats.org/spreadsheetml/2006/main" xmlns:mc="http://schemas.openxmlformats.org/markup-compatibility/2006" xmlns:xr16="http://schemas.microsoft.com/office/spreadsheetml/2017/revision16" mc:Ignorable="xr16" name="GJLOC.espmvol_34" connectionId="7" xr16:uid="{00000000-0016-0000-1500-00003B020000}" autoFormatId="16" applyNumberFormats="0" applyBorderFormats="0" applyFontFormats="1" applyPatternFormats="1" applyAlignmentFormats="0" applyWidthHeightFormats="0"/>
</file>

<file path=xl/queryTables/queryTable252.xml><?xml version="1.0" encoding="utf-8"?>
<queryTable xmlns="http://schemas.openxmlformats.org/spreadsheetml/2006/main" xmlns:mc="http://schemas.openxmlformats.org/markup-compatibility/2006" xmlns:xr16="http://schemas.microsoft.com/office/spreadsheetml/2017/revision16" mc:Ignorable="xr16" name="NVRN5.espmvol_30" connectionId="11" xr16:uid="{00000000-0016-0000-1500-000020010000}" autoFormatId="16" applyNumberFormats="0" applyBorderFormats="0" applyFontFormats="1" applyPatternFormats="1" applyAlignmentFormats="0" applyWidthHeightFormats="0"/>
</file>

<file path=xl/queryTables/queryTable253.xml><?xml version="1.0" encoding="utf-8"?>
<queryTable xmlns="http://schemas.openxmlformats.org/spreadsheetml/2006/main" xmlns:mc="http://schemas.openxmlformats.org/markup-compatibility/2006" xmlns:xr16="http://schemas.microsoft.com/office/spreadsheetml/2017/revision16" mc:Ignorable="xr16" name="VCRC2.espmvol_20" connectionId="13" xr16:uid="{00000000-0016-0000-1500-0000DE000000}" autoFormatId="16" applyNumberFormats="0" applyBorderFormats="0" applyFontFormats="1" applyPatternFormats="1" applyAlignmentFormats="0" applyWidthHeightFormats="0"/>
</file>

<file path=xl/queryTables/queryTable254.xml><?xml version="1.0" encoding="utf-8"?>
<queryTable xmlns="http://schemas.openxmlformats.org/spreadsheetml/2006/main" xmlns:mc="http://schemas.openxmlformats.org/markup-compatibility/2006" xmlns:xr16="http://schemas.microsoft.com/office/spreadsheetml/2017/revision16" mc:Ignorable="xr16" name="GBRW4.espmvol_41" connectionId="6" xr16:uid="{00000000-0016-0000-1500-00000D020000}" autoFormatId="16" applyNumberFormats="0" applyBorderFormats="0" applyFontFormats="1" applyPatternFormats="1" applyAlignmentFormats="0" applyWidthHeightFormats="0"/>
</file>

<file path=xl/queryTables/queryTable255.xml><?xml version="1.0" encoding="utf-8"?>
<queryTable xmlns="http://schemas.openxmlformats.org/spreadsheetml/2006/main" xmlns:mc="http://schemas.openxmlformats.org/markup-compatibility/2006" xmlns:xr16="http://schemas.microsoft.com/office/spreadsheetml/2017/revision16" mc:Ignorable="xr16" name="NVRN5.espmvol_46" connectionId="11" xr16:uid="{00000000-0016-0000-1500-000013000000}" autoFormatId="16" applyNumberFormats="0" applyBorderFormats="0" applyFontFormats="1" applyPatternFormats="1" applyAlignmentFormats="0" applyWidthHeightFormats="0"/>
</file>

<file path=xl/queryTables/queryTable256.xml><?xml version="1.0" encoding="utf-8"?>
<queryTable xmlns="http://schemas.openxmlformats.org/spreadsheetml/2006/main" xmlns:mc="http://schemas.openxmlformats.org/markup-compatibility/2006" xmlns:xr16="http://schemas.microsoft.com/office/spreadsheetml/2017/revision16" mc:Ignorable="xr16" name="GLDA3.espmvol_22" connectionId="8" xr16:uid="{00000000-0016-0000-1500-000062010000}" autoFormatId="16" applyNumberFormats="0" applyBorderFormats="0" applyFontFormats="1" applyPatternFormats="1" applyAlignmentFormats="0" applyWidthHeightFormats="0"/>
</file>

<file path=xl/queryTables/queryTable257.xml><?xml version="1.0" encoding="utf-8"?>
<queryTable xmlns="http://schemas.openxmlformats.org/spreadsheetml/2006/main" xmlns:mc="http://schemas.openxmlformats.org/markup-compatibility/2006" xmlns:xr16="http://schemas.microsoft.com/office/spreadsheetml/2017/revision16" mc:Ignorable="xr16" name="TPIC2.espmvol_11" connectionId="12" xr16:uid="{00000000-0016-0000-1500-0000EA000000}" autoFormatId="16" applyNumberFormats="0" applyBorderFormats="0" applyFontFormats="1" applyPatternFormats="1" applyAlignmentFormats="0" applyWidthHeightFormats="0"/>
</file>

<file path=xl/queryTables/queryTable258.xml><?xml version="1.0" encoding="utf-8"?>
<queryTable xmlns="http://schemas.openxmlformats.org/spreadsheetml/2006/main" xmlns:mc="http://schemas.openxmlformats.org/markup-compatibility/2006" xmlns:xr16="http://schemas.microsoft.com/office/spreadsheetml/2017/revision16" mc:Ignorable="xr16" name="BMDC2.espmvol_6" connectionId="1" xr16:uid="{00000000-0016-0000-1500-000041000000}" autoFormatId="16" applyNumberFormats="0" applyBorderFormats="0" applyFontFormats="1" applyPatternFormats="1" applyAlignmentFormats="0" applyWidthHeightFormats="0"/>
</file>

<file path=xl/queryTables/queryTable259.xml><?xml version="1.0" encoding="utf-8"?>
<queryTable xmlns="http://schemas.openxmlformats.org/spreadsheetml/2006/main" xmlns:mc="http://schemas.openxmlformats.org/markup-compatibility/2006" xmlns:xr16="http://schemas.microsoft.com/office/spreadsheetml/2017/revision16" mc:Ignorable="xr16" name="MPSC2.espmvol_53" connectionId="10" xr16:uid="{6F4B53FF-9E34-474A-A952-F46FEC9488D7}" autoFormatId="16" applyNumberFormats="0" applyBorderFormats="0" applyFontFormats="1" applyPatternFormats="1" applyAlignmentFormats="0" applyWidthHeightFormats="0"/>
</file>

<file path=xl/queryTables/queryTable260.xml><?xml version="1.0" encoding="utf-8"?>
<queryTable xmlns="http://schemas.openxmlformats.org/spreadsheetml/2006/main" xmlns:mc="http://schemas.openxmlformats.org/markup-compatibility/2006" xmlns:xr16="http://schemas.microsoft.com/office/spreadsheetml/2017/revision16" mc:Ignorable="xr16" name="GRNU1.espmvol_11" connectionId="9" xr16:uid="{00000000-0016-0000-1500-00002F010000}" autoFormatId="16" applyNumberFormats="0" applyBorderFormats="0" applyFontFormats="1" applyPatternFormats="1" applyAlignmentFormats="0" applyWidthHeightFormats="0"/>
</file>

<file path=xl/queryTables/queryTable261.xml><?xml version="1.0" encoding="utf-8"?>
<queryTable xmlns="http://schemas.openxmlformats.org/spreadsheetml/2006/main" xmlns:mc="http://schemas.openxmlformats.org/markup-compatibility/2006" xmlns:xr16="http://schemas.microsoft.com/office/spreadsheetml/2017/revision16" mc:Ignorable="xr16" name="YDLC2.espmvol_37" connectionId="14" xr16:uid="{00000000-0016-0000-1500-000068000000}" autoFormatId="16" applyNumberFormats="0" applyBorderFormats="0" applyFontFormats="1" applyPatternFormats="1" applyAlignmentFormats="0" applyWidthHeightFormats="0"/>
</file>

<file path=xl/queryTables/queryTable262.xml><?xml version="1.0" encoding="utf-8"?>
<queryTable xmlns="http://schemas.openxmlformats.org/spreadsheetml/2006/main" xmlns:mc="http://schemas.openxmlformats.org/markup-compatibility/2006" xmlns:xr16="http://schemas.microsoft.com/office/spreadsheetml/2017/revision16" mc:Ignorable="xr16" name="YDLC2.espmvol" connectionId="14" xr16:uid="{00000000-0016-0000-1500-000013020000}" autoFormatId="16" applyNumberFormats="0" applyBorderFormats="0" applyFontFormats="1" applyPatternFormats="1" applyAlignmentFormats="0" applyWidthHeightFormats="0"/>
</file>

<file path=xl/queryTables/queryTable263.xml><?xml version="1.0" encoding="utf-8"?>
<queryTable xmlns="http://schemas.openxmlformats.org/spreadsheetml/2006/main" xmlns:mc="http://schemas.openxmlformats.org/markup-compatibility/2006" xmlns:xr16="http://schemas.microsoft.com/office/spreadsheetml/2017/revision16" mc:Ignorable="xr16" name="YDLC2.espmvol_16" connectionId="14" xr16:uid="{00000000-0016-0000-1500-0000EE010000}" autoFormatId="16" applyNumberFormats="0" applyBorderFormats="0" applyFontFormats="1" applyPatternFormats="1" applyAlignmentFormats="0" applyWidthHeightFormats="0"/>
</file>

<file path=xl/queryTables/queryTable264.xml><?xml version="1.0" encoding="utf-8"?>
<queryTable xmlns="http://schemas.openxmlformats.org/spreadsheetml/2006/main" xmlns:mc="http://schemas.openxmlformats.org/markup-compatibility/2006" xmlns:xr16="http://schemas.microsoft.com/office/spreadsheetml/2017/revision16" mc:Ignorable="xr16" name="GJLOC.espmvol_45" connectionId="7" xr16:uid="{00000000-0016-0000-1500-000088000000}" autoFormatId="16" applyNumberFormats="0" applyBorderFormats="0" applyFontFormats="1" applyPatternFormats="1" applyAlignmentFormats="0" applyWidthHeightFormats="0"/>
</file>

<file path=xl/queryTables/queryTable265.xml><?xml version="1.0" encoding="utf-8"?>
<queryTable xmlns="http://schemas.openxmlformats.org/spreadsheetml/2006/main" xmlns:mc="http://schemas.openxmlformats.org/markup-compatibility/2006" xmlns:xr16="http://schemas.microsoft.com/office/spreadsheetml/2017/revision16" mc:Ignorable="xr16" name="CLSC2.espmvol_7" connectionId="2" xr16:uid="{00000000-0016-0000-1500-0000B3000000}" autoFormatId="16" applyNumberFormats="0" applyBorderFormats="0" applyFontFormats="1" applyPatternFormats="1" applyAlignmentFormats="0" applyWidthHeightFormats="0"/>
</file>

<file path=xl/queryTables/queryTable266.xml><?xml version="1.0" encoding="utf-8"?>
<queryTable xmlns="http://schemas.openxmlformats.org/spreadsheetml/2006/main" xmlns:mc="http://schemas.openxmlformats.org/markup-compatibility/2006" xmlns:xr16="http://schemas.microsoft.com/office/spreadsheetml/2017/revision16" mc:Ignorable="xr16" name="TPIC2.espmvol_45" connectionId="12" xr16:uid="{00000000-0016-0000-1500-00003B010000}" autoFormatId="16" applyNumberFormats="0" applyBorderFormats="0" applyFontFormats="1" applyPatternFormats="1" applyAlignmentFormats="0" applyWidthHeightFormats="0"/>
</file>

<file path=xl/queryTables/queryTable267.xml><?xml version="1.0" encoding="utf-8"?>
<queryTable xmlns="http://schemas.openxmlformats.org/spreadsheetml/2006/main" xmlns:mc="http://schemas.openxmlformats.org/markup-compatibility/2006" xmlns:xr16="http://schemas.microsoft.com/office/spreadsheetml/2017/revision16" mc:Ignorable="xr16" name="VCRC2.espmvol_23" connectionId="13" xr16:uid="{00000000-0016-0000-1500-00001F020000}" autoFormatId="16" applyNumberFormats="0" applyBorderFormats="0" applyFontFormats="1" applyPatternFormats="1" applyAlignmentFormats="0" applyWidthHeightFormats="0"/>
</file>

<file path=xl/queryTables/queryTable268.xml><?xml version="1.0" encoding="utf-8"?>
<queryTable xmlns="http://schemas.openxmlformats.org/spreadsheetml/2006/main" xmlns:mc="http://schemas.openxmlformats.org/markup-compatibility/2006" xmlns:xr16="http://schemas.microsoft.com/office/spreadsheetml/2017/revision16" mc:Ignorable="xr16" name="VCRC2.espmvol_55" connectionId="13" xr16:uid="{5C1BCDD5-08C4-413F-849B-FAA980E263F8}" autoFormatId="16" applyNumberFormats="0" applyBorderFormats="0" applyFontFormats="1" applyPatternFormats="1" applyAlignmentFormats="0" applyWidthHeightFormats="0"/>
</file>

<file path=xl/queryTables/queryTable269.xml><?xml version="1.0" encoding="utf-8"?>
<queryTable xmlns="http://schemas.openxmlformats.org/spreadsheetml/2006/main" xmlns:mc="http://schemas.openxmlformats.org/markup-compatibility/2006" xmlns:xr16="http://schemas.microsoft.com/office/spreadsheetml/2017/revision16" mc:Ignorable="xr16" name="GBRW4.espmvol_28" connectionId="6" xr16:uid="{00000000-0016-0000-1500-000028010000}" autoFormatId="16" applyNumberFormats="0" applyBorderFormats="0" applyFontFormats="1" applyPatternFormats="1" applyAlignmentFormats="0" applyWidthHeightFormats="0"/>
</file>

<file path=xl/queryTables/queryTable270.xml><?xml version="1.0" encoding="utf-8"?>
<queryTable xmlns="http://schemas.openxmlformats.org/spreadsheetml/2006/main" xmlns:mc="http://schemas.openxmlformats.org/markup-compatibility/2006" xmlns:xr16="http://schemas.microsoft.com/office/spreadsheetml/2017/revision16" mc:Ignorable="xr16" name="TPIC2.espmvol_42" connectionId="12" xr16:uid="{00000000-0016-0000-1500-0000CF010000}" autoFormatId="16" applyNumberFormats="0" applyBorderFormats="0" applyFontFormats="1" applyPatternFormats="1" applyAlignmentFormats="0" applyWidthHeightFormats="0"/>
</file>

<file path=xl/queryTables/queryTable271.xml><?xml version="1.0" encoding="utf-8"?>
<queryTable xmlns="http://schemas.openxmlformats.org/spreadsheetml/2006/main" xmlns:mc="http://schemas.openxmlformats.org/markup-compatibility/2006" xmlns:xr16="http://schemas.microsoft.com/office/spreadsheetml/2017/revision16" mc:Ignorable="xr16" name="GBRW4.espmvol_22" connectionId="6" xr16:uid="{00000000-0016-0000-1500-000038000000}" autoFormatId="16" applyNumberFormats="0" applyBorderFormats="0" applyFontFormats="1" applyPatternFormats="1" applyAlignmentFormats="0" applyWidthHeightFormats="0"/>
</file>

<file path=xl/queryTables/queryTable272.xml><?xml version="1.0" encoding="utf-8"?>
<queryTable xmlns="http://schemas.openxmlformats.org/spreadsheetml/2006/main" xmlns:mc="http://schemas.openxmlformats.org/markup-compatibility/2006" xmlns:xr16="http://schemas.microsoft.com/office/spreadsheetml/2017/revision16" mc:Ignorable="xr16" name="VCRC2.espmvol_56" connectionId="13" xr16:uid="{859C67D5-E602-41DB-B59F-1267CB62BBF2}" autoFormatId="16" applyNumberFormats="0" applyBorderFormats="0" applyFontFormats="1" applyPatternFormats="1" applyAlignmentFormats="0" applyWidthHeightFormats="0"/>
</file>

<file path=xl/queryTables/queryTable273.xml><?xml version="1.0" encoding="utf-8"?>
<queryTable xmlns="http://schemas.openxmlformats.org/spreadsheetml/2006/main" xmlns:mc="http://schemas.openxmlformats.org/markup-compatibility/2006" xmlns:xr16="http://schemas.microsoft.com/office/spreadsheetml/2017/revision16" mc:Ignorable="xr16" name="YDLC2.espmvol_2" connectionId="14" xr16:uid="{00000000-0016-0000-1500-00008C010000}" autoFormatId="16" applyNumberFormats="0" applyBorderFormats="0" applyFontFormats="1" applyPatternFormats="1" applyAlignmentFormats="0" applyWidthHeightFormats="0"/>
</file>

<file path=xl/queryTables/queryTable274.xml><?xml version="1.0" encoding="utf-8"?>
<queryTable xmlns="http://schemas.openxmlformats.org/spreadsheetml/2006/main" xmlns:mc="http://schemas.openxmlformats.org/markup-compatibility/2006" xmlns:xr16="http://schemas.microsoft.com/office/spreadsheetml/2017/revision16" mc:Ignorable="xr16" name="GRNU1.espmvol_14" connectionId="9" xr16:uid="{00000000-0016-0000-1500-0000B9000000}" autoFormatId="16" applyNumberFormats="0" applyBorderFormats="0" applyFontFormats="1" applyPatternFormats="1" applyAlignmentFormats="0" applyWidthHeightFormats="0"/>
</file>

<file path=xl/queryTables/queryTable275.xml><?xml version="1.0" encoding="utf-8"?>
<queryTable xmlns="http://schemas.openxmlformats.org/spreadsheetml/2006/main" xmlns:mc="http://schemas.openxmlformats.org/markup-compatibility/2006" xmlns:xr16="http://schemas.microsoft.com/office/spreadsheetml/2017/revision16" mc:Ignorable="xr16" name="GBRW4.espmvol_17" connectionId="6" xr16:uid="{00000000-0016-0000-1500-000019000000}" autoFormatId="16" applyNumberFormats="0" applyBorderFormats="0" applyFontFormats="1" applyPatternFormats="1" applyAlignmentFormats="0" applyWidthHeightFormats="0"/>
</file>

<file path=xl/queryTables/queryTable276.xml><?xml version="1.0" encoding="utf-8"?>
<queryTable xmlns="http://schemas.openxmlformats.org/spreadsheetml/2006/main" xmlns:mc="http://schemas.openxmlformats.org/markup-compatibility/2006" xmlns:xr16="http://schemas.microsoft.com/office/spreadsheetml/2017/revision16" mc:Ignorable="xr16" name="CLSC2.espmvol_46" connectionId="2" xr16:uid="{00000000-0016-0000-1500-000050010000}" autoFormatId="16" applyNumberFormats="0" applyBorderFormats="0" applyFontFormats="1" applyPatternFormats="1" applyAlignmentFormats="0" applyWidthHeightFormats="0"/>
</file>

<file path=xl/queryTables/queryTable277.xml><?xml version="1.0" encoding="utf-8"?>
<queryTable xmlns="http://schemas.openxmlformats.org/spreadsheetml/2006/main" xmlns:mc="http://schemas.openxmlformats.org/markup-compatibility/2006" xmlns:xr16="http://schemas.microsoft.com/office/spreadsheetml/2017/revision16" mc:Ignorable="xr16" name="VCRC2.espmvol_26" connectionId="13" xr16:uid="{00000000-0016-0000-1500-00002B020000}" autoFormatId="16" applyNumberFormats="0" applyBorderFormats="0" applyFontFormats="1" applyPatternFormats="1" applyAlignmentFormats="0" applyWidthHeightFormats="0"/>
</file>

<file path=xl/queryTables/queryTable278.xml><?xml version="1.0" encoding="utf-8"?>
<queryTable xmlns="http://schemas.openxmlformats.org/spreadsheetml/2006/main" xmlns:mc="http://schemas.openxmlformats.org/markup-compatibility/2006" xmlns:xr16="http://schemas.microsoft.com/office/spreadsheetml/2017/revision16" mc:Ignorable="xr16" name="MPSC2.espmvol_5" connectionId="10" xr16:uid="{00000000-0016-0000-1500-00008F010000}" autoFormatId="16" applyNumberFormats="0" applyBorderFormats="0" applyFontFormats="1" applyPatternFormats="1" applyAlignmentFormats="0" applyWidthHeightFormats="0"/>
</file>

<file path=xl/queryTables/queryTable279.xml><?xml version="1.0" encoding="utf-8"?>
<queryTable xmlns="http://schemas.openxmlformats.org/spreadsheetml/2006/main" xmlns:mc="http://schemas.openxmlformats.org/markup-compatibility/2006" xmlns:xr16="http://schemas.microsoft.com/office/spreadsheetml/2017/revision16" mc:Ignorable="xr16" name="CLSC2.espmvol_28" connectionId="2" xr16:uid="{00000000-0016-0000-1500-00003E010000}" autoFormatId="16" applyNumberFormats="0" applyBorderFormats="0" applyFontFormats="1" applyPatternFormats="1" applyAlignmentFormats="0" applyWidthHeightFormats="0"/>
</file>

<file path=xl/queryTables/queryTable280.xml><?xml version="1.0" encoding="utf-8"?>
<queryTable xmlns="http://schemas.openxmlformats.org/spreadsheetml/2006/main" xmlns:mc="http://schemas.openxmlformats.org/markup-compatibility/2006" xmlns:xr16="http://schemas.microsoft.com/office/spreadsheetml/2017/revision16" mc:Ignorable="xr16" name="GJLOC.espmvol_32" connectionId="7" xr16:uid="{00000000-0016-0000-1500-0000E7010000}" autoFormatId="16" applyNumberFormats="0" applyBorderFormats="0" applyFontFormats="1" applyPatternFormats="1" applyAlignmentFormats="0" applyWidthHeightFormats="0"/>
</file>

<file path=xl/queryTables/queryTable281.xml><?xml version="1.0" encoding="utf-8"?>
<queryTable xmlns="http://schemas.openxmlformats.org/spreadsheetml/2006/main" xmlns:mc="http://schemas.openxmlformats.org/markup-compatibility/2006" xmlns:xr16="http://schemas.microsoft.com/office/spreadsheetml/2017/revision16" mc:Ignorable="xr16" name="GRNU1.espmvol_33" connectionId="9" xr16:uid="{00000000-0016-0000-1500-0000D2000000}" autoFormatId="16" applyNumberFormats="0" applyBorderFormats="0" applyFontFormats="1" applyPatternFormats="1" applyAlignmentFormats="0" applyWidthHeightFormats="0"/>
</file>

<file path=xl/queryTables/queryTable282.xml><?xml version="1.0" encoding="utf-8"?>
<queryTable xmlns="http://schemas.openxmlformats.org/spreadsheetml/2006/main" xmlns:mc="http://schemas.openxmlformats.org/markup-compatibility/2006" xmlns:xr16="http://schemas.microsoft.com/office/spreadsheetml/2017/revision16" mc:Ignorable="xr16" name="VCRC2.espmvol_53" connectionId="13" xr16:uid="{6BC9ED1E-9F77-42CD-B2A7-BE166613259D}" autoFormatId="16" applyNumberFormats="0" applyBorderFormats="0" applyFontFormats="1" applyPatternFormats="1" applyAlignmentFormats="0" applyWidthHeightFormats="0"/>
</file>

<file path=xl/queryTables/queryTable283.xml><?xml version="1.0" encoding="utf-8"?>
<queryTable xmlns="http://schemas.openxmlformats.org/spreadsheetml/2006/main" xmlns:mc="http://schemas.openxmlformats.org/markup-compatibility/2006" xmlns:xr16="http://schemas.microsoft.com/office/spreadsheetml/2017/revision16" mc:Ignorable="xr16" name="MPSC2.espmvol_25" connectionId="10" xr16:uid="{00000000-0016-0000-1500-00004F000000}" autoFormatId="16" applyNumberFormats="0" applyBorderFormats="0" applyFontFormats="1" applyPatternFormats="1" applyAlignmentFormats="0" applyWidthHeightFormats="0"/>
</file>

<file path=xl/queryTables/queryTable284.xml><?xml version="1.0" encoding="utf-8"?>
<queryTable xmlns="http://schemas.openxmlformats.org/spreadsheetml/2006/main" xmlns:mc="http://schemas.openxmlformats.org/markup-compatibility/2006" xmlns:xr16="http://schemas.microsoft.com/office/spreadsheetml/2017/revision16" mc:Ignorable="xr16" name="GBRW4.espmvol_42" connectionId="6" xr16:uid="{00000000-0016-0000-1500-000012000000}" autoFormatId="16" applyNumberFormats="0" applyBorderFormats="0" applyFontFormats="1" applyPatternFormats="1" applyAlignmentFormats="0" applyWidthHeightFormats="0"/>
</file>

<file path=xl/queryTables/queryTable285.xml><?xml version="1.0" encoding="utf-8"?>
<queryTable xmlns="http://schemas.openxmlformats.org/spreadsheetml/2006/main" xmlns:mc="http://schemas.openxmlformats.org/markup-compatibility/2006" xmlns:xr16="http://schemas.microsoft.com/office/spreadsheetml/2017/revision16" mc:Ignorable="xr16" name="TPIC2.espmvol_46" connectionId="12" xr16:uid="{00000000-0016-0000-1500-000076010000}" autoFormatId="16" applyNumberFormats="0" applyBorderFormats="0" applyFontFormats="1" applyPatternFormats="1" applyAlignmentFormats="0" applyWidthHeightFormats="0"/>
</file>

<file path=xl/queryTables/queryTable286.xml><?xml version="1.0" encoding="utf-8"?>
<queryTable xmlns="http://schemas.openxmlformats.org/spreadsheetml/2006/main" xmlns:mc="http://schemas.openxmlformats.org/markup-compatibility/2006" xmlns:xr16="http://schemas.microsoft.com/office/spreadsheetml/2017/revision16" mc:Ignorable="xr16" name="TPIC2.espmvol_22" connectionId="12" xr16:uid="{00000000-0016-0000-1500-0000C3010000}" autoFormatId="16" applyNumberFormats="0" applyBorderFormats="0" applyFontFormats="1" applyPatternFormats="1" applyAlignmentFormats="0" applyWidthHeightFormats="0"/>
</file>

<file path=xl/queryTables/queryTable287.xml><?xml version="1.0" encoding="utf-8"?>
<queryTable xmlns="http://schemas.openxmlformats.org/spreadsheetml/2006/main" xmlns:mc="http://schemas.openxmlformats.org/markup-compatibility/2006" xmlns:xr16="http://schemas.microsoft.com/office/spreadsheetml/2017/revision16" mc:Ignorable="xr16" name="VCRC2.espmvol_7" connectionId="13" xr16:uid="{00000000-0016-0000-1500-00000E000000}" autoFormatId="16" applyNumberFormats="0" applyBorderFormats="0" applyFontFormats="1" applyPatternFormats="1" applyAlignmentFormats="0" applyWidthHeightFormats="0"/>
</file>

<file path=xl/queryTables/queryTable288.xml><?xml version="1.0" encoding="utf-8"?>
<queryTable xmlns="http://schemas.openxmlformats.org/spreadsheetml/2006/main" xmlns:mc="http://schemas.openxmlformats.org/markup-compatibility/2006" xmlns:xr16="http://schemas.microsoft.com/office/spreadsheetml/2017/revision16" mc:Ignorable="xr16" name="GJLOC.espmvol_36" connectionId="7" xr16:uid="{00000000-0016-0000-1500-000018000000}" autoFormatId="16" applyNumberFormats="0" applyBorderFormats="0" applyFontFormats="1" applyPatternFormats="1" applyAlignmentFormats="0" applyWidthHeightFormats="0"/>
</file>

<file path=xl/queryTables/queryTable289.xml><?xml version="1.0" encoding="utf-8"?>
<queryTable xmlns="http://schemas.openxmlformats.org/spreadsheetml/2006/main" xmlns:mc="http://schemas.openxmlformats.org/markup-compatibility/2006" xmlns:xr16="http://schemas.microsoft.com/office/spreadsheetml/2017/revision16" mc:Ignorable="xr16" name="GBRW4.espmvol_56" connectionId="6" xr16:uid="{E807B7FE-78F4-4D33-9C2D-4DE19B52FCA3}" autoFormatId="16" applyNumberFormats="0" applyBorderFormats="0" applyFontFormats="1" applyPatternFormats="1" applyAlignmentFormats="0" applyWidthHeightFormats="0"/>
</file>

<file path=xl/queryTables/queryTable290.xml><?xml version="1.0" encoding="utf-8"?>
<queryTable xmlns="http://schemas.openxmlformats.org/spreadsheetml/2006/main" xmlns:mc="http://schemas.openxmlformats.org/markup-compatibility/2006" xmlns:xr16="http://schemas.microsoft.com/office/spreadsheetml/2017/revision16" mc:Ignorable="xr16" name="GLDA3.espmvol_26" connectionId="8" xr16:uid="{00000000-0016-0000-1500-000081000000}" autoFormatId="16" applyNumberFormats="0" applyBorderFormats="0" applyFontFormats="1" applyPatternFormats="1" applyAlignmentFormats="0" applyWidthHeightFormats="0"/>
</file>

<file path=xl/queryTables/queryTable291.xml><?xml version="1.0" encoding="utf-8"?>
<queryTable xmlns="http://schemas.openxmlformats.org/spreadsheetml/2006/main" xmlns:mc="http://schemas.openxmlformats.org/markup-compatibility/2006" xmlns:xr16="http://schemas.microsoft.com/office/spreadsheetml/2017/revision16" mc:Ignorable="xr16" name="DRGC2.espmvol_39" connectionId="5" xr16:uid="{00000000-0016-0000-1500-000096010000}" autoFormatId="16" applyNumberFormats="0" applyBorderFormats="0" applyFontFormats="1" applyPatternFormats="1" applyAlignmentFormats="0" applyWidthHeightFormats="0"/>
</file>

<file path=xl/queryTables/queryTable292.xml><?xml version="1.0" encoding="utf-8"?>
<queryTable xmlns="http://schemas.openxmlformats.org/spreadsheetml/2006/main" xmlns:mc="http://schemas.openxmlformats.org/markup-compatibility/2006" xmlns:xr16="http://schemas.microsoft.com/office/spreadsheetml/2017/revision16" mc:Ignorable="xr16" name="MPSC2.espmvol_40" connectionId="10" xr16:uid="{00000000-0016-0000-1500-00001D010000}" autoFormatId="16" applyNumberFormats="0" applyBorderFormats="0" applyFontFormats="1" applyPatternFormats="1" applyAlignmentFormats="0" applyWidthHeightFormats="0"/>
</file>

<file path=xl/queryTables/queryTable293.xml><?xml version="1.0" encoding="utf-8"?>
<queryTable xmlns="http://schemas.openxmlformats.org/spreadsheetml/2006/main" xmlns:mc="http://schemas.openxmlformats.org/markup-compatibility/2006" xmlns:xr16="http://schemas.microsoft.com/office/spreadsheetml/2017/revision16" mc:Ignorable="xr16" name="CLSC2.espmvol_38" connectionId="2" xr16:uid="{00000000-0016-0000-1500-000034010000}" autoFormatId="16" applyNumberFormats="0" applyBorderFormats="0" applyFontFormats="1" applyPatternFormats="1" applyAlignmentFormats="0" applyWidthHeightFormats="0"/>
</file>

<file path=xl/queryTables/queryTable294.xml><?xml version="1.0" encoding="utf-8"?>
<queryTable xmlns="http://schemas.openxmlformats.org/spreadsheetml/2006/main" xmlns:mc="http://schemas.openxmlformats.org/markup-compatibility/2006" xmlns:xr16="http://schemas.microsoft.com/office/spreadsheetml/2017/revision16" mc:Ignorable="xr16" name="GLDA3.espmvol_38" connectionId="8" xr16:uid="{00000000-0016-0000-1500-000070010000}" autoFormatId="16" applyNumberFormats="0" applyBorderFormats="0" applyFontFormats="1" applyPatternFormats="1" applyAlignmentFormats="0" applyWidthHeightFormats="0"/>
</file>

<file path=xl/queryTables/queryTable295.xml><?xml version="1.0" encoding="utf-8"?>
<queryTable xmlns="http://schemas.openxmlformats.org/spreadsheetml/2006/main" xmlns:mc="http://schemas.openxmlformats.org/markup-compatibility/2006" xmlns:xr16="http://schemas.microsoft.com/office/spreadsheetml/2017/revision16" mc:Ignorable="xr16" name="CLSC2.espmvol_8" connectionId="2" xr16:uid="{00000000-0016-0000-1500-00000B010000}" autoFormatId="16" applyNumberFormats="0" applyBorderFormats="0" applyFontFormats="1" applyPatternFormats="1" applyAlignmentFormats="0" applyWidthHeightFormats="0"/>
</file>

<file path=xl/queryTables/queryTable296.xml><?xml version="1.0" encoding="utf-8"?>
<queryTable xmlns="http://schemas.openxmlformats.org/spreadsheetml/2006/main" xmlns:mc="http://schemas.openxmlformats.org/markup-compatibility/2006" xmlns:xr16="http://schemas.microsoft.com/office/spreadsheetml/2017/revision16" mc:Ignorable="xr16" name="GBRW4.espmvol_4" connectionId="6" xr16:uid="{00000000-0016-0000-1500-000098000000}" autoFormatId="16" applyNumberFormats="0" applyBorderFormats="0" applyFontFormats="1" applyPatternFormats="1" applyAlignmentFormats="0" applyWidthHeightFormats="0"/>
</file>

<file path=xl/queryTables/queryTable297.xml><?xml version="1.0" encoding="utf-8"?>
<queryTable xmlns="http://schemas.openxmlformats.org/spreadsheetml/2006/main" xmlns:mc="http://schemas.openxmlformats.org/markup-compatibility/2006" xmlns:xr16="http://schemas.microsoft.com/office/spreadsheetml/2017/revision16" mc:Ignorable="xr16" name="GRNU1.espmvol_15" connectionId="9" xr16:uid="{00000000-0016-0000-1500-0000B8000000}" autoFormatId="16" applyNumberFormats="0" applyBorderFormats="0" applyFontFormats="1" applyPatternFormats="1" applyAlignmentFormats="0" applyWidthHeightFormats="0"/>
</file>

<file path=xl/queryTables/queryTable298.xml><?xml version="1.0" encoding="utf-8"?>
<queryTable xmlns="http://schemas.openxmlformats.org/spreadsheetml/2006/main" xmlns:mc="http://schemas.openxmlformats.org/markup-compatibility/2006" xmlns:xr16="http://schemas.microsoft.com/office/spreadsheetml/2017/revision16" mc:Ignorable="xr16" name="MPSC2.espmvol_49" connectionId="10" xr16:uid="{D8B3B879-D728-4214-ACDE-E2F92D2A9ECA}" autoFormatId="16" applyNumberFormats="0" applyBorderFormats="0" applyFontFormats="1" applyPatternFormats="1" applyAlignmentFormats="0" applyWidthHeightFormats="0"/>
</file>

<file path=xl/queryTables/queryTable299.xml><?xml version="1.0" encoding="utf-8"?>
<queryTable xmlns="http://schemas.openxmlformats.org/spreadsheetml/2006/main" xmlns:mc="http://schemas.openxmlformats.org/markup-compatibility/2006" xmlns:xr16="http://schemas.microsoft.com/office/spreadsheetml/2017/revision16" mc:Ignorable="xr16" name="GBRW4.espmvol_15" connectionId="6" xr16:uid="{00000000-0016-0000-1500-000067000000}" autoFormatId="16" applyNumberFormats="0" applyBorderFormats="0" applyFontFormats="1" applyPatternFormats="1" applyAlignmentFormats="0" applyWidthHeightFormats="0"/>
</file>

<file path=xl/queryTables/queryTable300.xml><?xml version="1.0" encoding="utf-8"?>
<queryTable xmlns="http://schemas.openxmlformats.org/spreadsheetml/2006/main" xmlns:mc="http://schemas.openxmlformats.org/markup-compatibility/2006" xmlns:xr16="http://schemas.microsoft.com/office/spreadsheetml/2017/revision16" mc:Ignorable="xr16" name="DRGC2.espmvol_25" connectionId="5" xr16:uid="{00000000-0016-0000-1500-000024020000}" autoFormatId="16" applyNumberFormats="0" applyBorderFormats="0" applyFontFormats="1" applyPatternFormats="1" applyAlignmentFormats="0" applyWidthHeightFormats="0"/>
</file>

<file path=xl/queryTables/queryTable301.xml><?xml version="1.0" encoding="utf-8"?>
<queryTable xmlns="http://schemas.openxmlformats.org/spreadsheetml/2006/main" xmlns:mc="http://schemas.openxmlformats.org/markup-compatibility/2006" xmlns:xr16="http://schemas.microsoft.com/office/spreadsheetml/2017/revision16" mc:Ignorable="xr16" name="DRGC2.espmvol_16" connectionId="5" xr16:uid="{00000000-0016-0000-1500-000094010000}" autoFormatId="16" applyNumberFormats="0" applyBorderFormats="0" applyFontFormats="1" applyPatternFormats="1" applyAlignmentFormats="0" applyWidthHeightFormats="0"/>
</file>

<file path=xl/queryTables/queryTable302.xml><?xml version="1.0" encoding="utf-8"?>
<queryTable xmlns="http://schemas.openxmlformats.org/spreadsheetml/2006/main" xmlns:mc="http://schemas.openxmlformats.org/markup-compatibility/2006" xmlns:xr16="http://schemas.microsoft.com/office/spreadsheetml/2017/revision16" mc:Ignorable="xr16" name="GLDA3.espmvol_37" connectionId="8" xr16:uid="{00000000-0016-0000-1500-000022020000}" autoFormatId="16" applyNumberFormats="0" applyBorderFormats="0" applyFontFormats="1" applyPatternFormats="1" applyAlignmentFormats="0" applyWidthHeightFormats="0"/>
</file>

<file path=xl/queryTables/queryTable303.xml><?xml version="1.0" encoding="utf-8"?>
<queryTable xmlns="http://schemas.openxmlformats.org/spreadsheetml/2006/main" xmlns:mc="http://schemas.openxmlformats.org/markup-compatibility/2006" xmlns:xr16="http://schemas.microsoft.com/office/spreadsheetml/2017/revision16" mc:Ignorable="xr16" name="GBRW4.espmvol_49" connectionId="6" xr16:uid="{3099620B-94F0-41D2-A16C-93F8683F9068}" autoFormatId="16" applyNumberFormats="0" applyBorderFormats="0" applyFontFormats="1" applyPatternFormats="1" applyAlignmentFormats="0" applyWidthHeightFormats="0"/>
</file>

<file path=xl/queryTables/queryTable304.xml><?xml version="1.0" encoding="utf-8"?>
<queryTable xmlns="http://schemas.openxmlformats.org/spreadsheetml/2006/main" xmlns:mc="http://schemas.openxmlformats.org/markup-compatibility/2006" xmlns:xr16="http://schemas.microsoft.com/office/spreadsheetml/2017/revision16" mc:Ignorable="xr16" name="GBRW4.espmvol_29" connectionId="6" xr16:uid="{00000000-0016-0000-1500-00006B000000}" autoFormatId="16" applyNumberFormats="0" applyBorderFormats="0" applyFontFormats="1" applyPatternFormats="1" applyAlignmentFormats="0" applyWidthHeightFormats="0"/>
</file>

<file path=xl/queryTables/queryTable305.xml><?xml version="1.0" encoding="utf-8"?>
<queryTable xmlns="http://schemas.openxmlformats.org/spreadsheetml/2006/main" xmlns:mc="http://schemas.openxmlformats.org/markup-compatibility/2006" xmlns:xr16="http://schemas.microsoft.com/office/spreadsheetml/2017/revision16" mc:Ignorable="xr16" name="CLSC2.espmvol_3" connectionId="2" xr16:uid="{00000000-0016-0000-1500-000002010000}" autoFormatId="16" applyNumberFormats="0" applyBorderFormats="0" applyFontFormats="1" applyPatternFormats="1" applyAlignmentFormats="0" applyWidthHeightFormats="0"/>
</file>

<file path=xl/queryTables/queryTable306.xml><?xml version="1.0" encoding="utf-8"?>
<queryTable xmlns="http://schemas.openxmlformats.org/spreadsheetml/2006/main" xmlns:mc="http://schemas.openxmlformats.org/markup-compatibility/2006" xmlns:xr16="http://schemas.microsoft.com/office/spreadsheetml/2017/revision16" mc:Ignorable="xr16" name="MPSC2.espmvol_26" connectionId="10" xr16:uid="{00000000-0016-0000-1500-000030000000}" autoFormatId="16" applyNumberFormats="0" applyBorderFormats="0" applyFontFormats="1" applyPatternFormats="1" applyAlignmentFormats="0" applyWidthHeightFormats="0"/>
</file>

<file path=xl/queryTables/queryTable307.xml><?xml version="1.0" encoding="utf-8"?>
<queryTable xmlns="http://schemas.openxmlformats.org/spreadsheetml/2006/main" xmlns:mc="http://schemas.openxmlformats.org/markup-compatibility/2006" xmlns:xr16="http://schemas.microsoft.com/office/spreadsheetml/2017/revision16" mc:Ignorable="xr16" name="GRNU1.espmvol_20" connectionId="9" xr16:uid="{00000000-0016-0000-1500-000007020000}" autoFormatId="16" applyNumberFormats="0" applyBorderFormats="0" applyFontFormats="1" applyPatternFormats="1" applyAlignmentFormats="0" applyWidthHeightFormats="0"/>
</file>

<file path=xl/queryTables/queryTable308.xml><?xml version="1.0" encoding="utf-8"?>
<queryTable xmlns="http://schemas.openxmlformats.org/spreadsheetml/2006/main" xmlns:mc="http://schemas.openxmlformats.org/markup-compatibility/2006" xmlns:xr16="http://schemas.microsoft.com/office/spreadsheetml/2017/revision16" mc:Ignorable="xr16" name="GRNU1.espmvol_18" connectionId="9" xr16:uid="{00000000-0016-0000-1500-000074000000}" autoFormatId="16" applyNumberFormats="0" applyBorderFormats="0" applyFontFormats="1" applyPatternFormats="1" applyAlignmentFormats="0" applyWidthHeightFormats="0"/>
</file>

<file path=xl/queryTables/queryTable309.xml><?xml version="1.0" encoding="utf-8"?>
<queryTable xmlns="http://schemas.openxmlformats.org/spreadsheetml/2006/main" xmlns:mc="http://schemas.openxmlformats.org/markup-compatibility/2006" xmlns:xr16="http://schemas.microsoft.com/office/spreadsheetml/2017/revision16" mc:Ignorable="xr16" name="TPIC2.espmvol_30" connectionId="12" xr16:uid="{00000000-0016-0000-1500-0000A9000000}" autoFormatId="16" applyNumberFormats="0" applyBorderFormats="0" applyFontFormats="1" applyPatternFormats="1" applyAlignmentFormats="0" applyWidthHeightFormats="0"/>
</file>

<file path=xl/queryTables/queryTable310.xml><?xml version="1.0" encoding="utf-8"?>
<queryTable xmlns="http://schemas.openxmlformats.org/spreadsheetml/2006/main" xmlns:mc="http://schemas.openxmlformats.org/markup-compatibility/2006" xmlns:xr16="http://schemas.microsoft.com/office/spreadsheetml/2017/revision16" mc:Ignorable="xr16" name="GRNU1.espmvol_36" connectionId="9" xr16:uid="{00000000-0016-0000-1500-00001B010000}" autoFormatId="16" applyNumberFormats="0" applyBorderFormats="0" applyFontFormats="1" applyPatternFormats="1" applyAlignmentFormats="0" applyWidthHeightFormats="0"/>
</file>

<file path=xl/queryTables/queryTable311.xml><?xml version="1.0" encoding="utf-8"?>
<queryTable xmlns="http://schemas.openxmlformats.org/spreadsheetml/2006/main" xmlns:mc="http://schemas.openxmlformats.org/markup-compatibility/2006" xmlns:xr16="http://schemas.microsoft.com/office/spreadsheetml/2017/revision16" mc:Ignorable="xr16" name="YDLC2.espmvol_50" connectionId="14" xr16:uid="{35E87936-EA04-4F0F-94A5-BFC162C2D512}" autoFormatId="16" applyNumberFormats="0" applyBorderFormats="0" applyFontFormats="1" applyPatternFormats="1" applyAlignmentFormats="0" applyWidthHeightFormats="0"/>
</file>

<file path=xl/queryTables/queryTable312.xml><?xml version="1.0" encoding="utf-8"?>
<queryTable xmlns="http://schemas.openxmlformats.org/spreadsheetml/2006/main" xmlns:mc="http://schemas.openxmlformats.org/markup-compatibility/2006" xmlns:xr16="http://schemas.microsoft.com/office/spreadsheetml/2017/revision16" mc:Ignorable="xr16" name="GBRW4.espmvol_20" connectionId="6" xr16:uid="{00000000-0016-0000-1500-000022010000}" autoFormatId="16" applyNumberFormats="0" applyBorderFormats="0" applyFontFormats="1" applyPatternFormats="1" applyAlignmentFormats="0" applyWidthHeightFormats="0"/>
</file>

<file path=xl/queryTables/queryTable313.xml><?xml version="1.0" encoding="utf-8"?>
<queryTable xmlns="http://schemas.openxmlformats.org/spreadsheetml/2006/main" xmlns:mc="http://schemas.openxmlformats.org/markup-compatibility/2006" xmlns:xr16="http://schemas.microsoft.com/office/spreadsheetml/2017/revision16" mc:Ignorable="xr16" name="GRNU1.espmvol_49" connectionId="9" xr16:uid="{54DEBAA7-85B9-4BEB-82FC-1A7F0B1B1CEF}" autoFormatId="16" applyNumberFormats="0" applyBorderFormats="0" applyFontFormats="1" applyPatternFormats="1" applyAlignmentFormats="0" applyWidthHeightFormats="0"/>
</file>

<file path=xl/queryTables/queryTable314.xml><?xml version="1.0" encoding="utf-8"?>
<queryTable xmlns="http://schemas.openxmlformats.org/spreadsheetml/2006/main" xmlns:mc="http://schemas.openxmlformats.org/markup-compatibility/2006" xmlns:xr16="http://schemas.microsoft.com/office/spreadsheetml/2017/revision16" mc:Ignorable="xr16" name="NVRN5.espmvol_12" connectionId="11" xr16:uid="{00000000-0016-0000-1500-000077000000}" autoFormatId="16" applyNumberFormats="0" applyBorderFormats="0" applyFontFormats="1" applyPatternFormats="1" applyAlignmentFormats="0" applyWidthHeightFormats="0"/>
</file>

<file path=xl/queryTables/queryTable315.xml><?xml version="1.0" encoding="utf-8"?>
<queryTable xmlns="http://schemas.openxmlformats.org/spreadsheetml/2006/main" xmlns:mc="http://schemas.openxmlformats.org/markup-compatibility/2006" xmlns:xr16="http://schemas.microsoft.com/office/spreadsheetml/2017/revision16" mc:Ignorable="xr16" name="GLDA3.espmvol_3" connectionId="8" xr16:uid="{00000000-0016-0000-1500-0000BE000000}" autoFormatId="16" applyNumberFormats="0" applyBorderFormats="0" applyFontFormats="1" applyPatternFormats="1" applyAlignmentFormats="0" applyWidthHeightFormats="0"/>
</file>

<file path=xl/queryTables/queryTable316.xml><?xml version="1.0" encoding="utf-8"?>
<queryTable xmlns="http://schemas.openxmlformats.org/spreadsheetml/2006/main" xmlns:mc="http://schemas.openxmlformats.org/markup-compatibility/2006" xmlns:xr16="http://schemas.microsoft.com/office/spreadsheetml/2017/revision16" mc:Ignorable="xr16" name="YDLC2.espmvol_6" connectionId="14" xr16:uid="{00000000-0016-0000-1500-000023010000}" autoFormatId="16" applyNumberFormats="0" applyBorderFormats="0" applyFontFormats="1" applyPatternFormats="1" applyAlignmentFormats="0" applyWidthHeightFormats="0"/>
</file>

<file path=xl/queryTables/queryTable317.xml><?xml version="1.0" encoding="utf-8"?>
<queryTable xmlns="http://schemas.openxmlformats.org/spreadsheetml/2006/main" xmlns:mc="http://schemas.openxmlformats.org/markup-compatibility/2006" xmlns:xr16="http://schemas.microsoft.com/office/spreadsheetml/2017/revision16" mc:Ignorable="xr16" name="BMDC2.espmvol_37" connectionId="1" xr16:uid="{00000000-0016-0000-1500-000064010000}" autoFormatId="16" applyNumberFormats="0" applyBorderFormats="0" applyFontFormats="1" applyPatternFormats="1" applyAlignmentFormats="0" applyWidthHeightFormats="0"/>
</file>

<file path=xl/queryTables/queryTable318.xml><?xml version="1.0" encoding="utf-8"?>
<queryTable xmlns="http://schemas.openxmlformats.org/spreadsheetml/2006/main" xmlns:mc="http://schemas.openxmlformats.org/markup-compatibility/2006" xmlns:xr16="http://schemas.microsoft.com/office/spreadsheetml/2017/revision16" mc:Ignorable="xr16" name="GJLOC.espmvol_55" connectionId="7" xr16:uid="{E5C1F0B4-8501-4058-984C-1721EEC64184}" autoFormatId="16" applyNumberFormats="0" applyBorderFormats="0" applyFontFormats="1" applyPatternFormats="1" applyAlignmentFormats="0" applyWidthHeightFormats="0"/>
</file>

<file path=xl/queryTables/queryTable319.xml><?xml version="1.0" encoding="utf-8"?>
<queryTable xmlns="http://schemas.openxmlformats.org/spreadsheetml/2006/main" xmlns:mc="http://schemas.openxmlformats.org/markup-compatibility/2006" xmlns:xr16="http://schemas.microsoft.com/office/spreadsheetml/2017/revision16" mc:Ignorable="xr16" name="CLSC2.espmvol_13" connectionId="2" xr16:uid="{00000000-0016-0000-1500-00007E000000}" autoFormatId="16" applyNumberFormats="0" applyBorderFormats="0" applyFontFormats="1" applyPatternFormats="1" applyAlignmentFormats="0" applyWidthHeightFormats="0"/>
</file>

<file path=xl/queryTables/queryTable320.xml><?xml version="1.0" encoding="utf-8"?>
<queryTable xmlns="http://schemas.openxmlformats.org/spreadsheetml/2006/main" xmlns:mc="http://schemas.openxmlformats.org/markup-compatibility/2006" xmlns:xr16="http://schemas.microsoft.com/office/spreadsheetml/2017/revision16" mc:Ignorable="xr16" name="YDLC2.espmvol_18" connectionId="14" xr16:uid="{00000000-0016-0000-1500-0000FE000000}" autoFormatId="16" applyNumberFormats="0" applyBorderFormats="0" applyFontFormats="1" applyPatternFormats="1" applyAlignmentFormats="0" applyWidthHeightFormats="0"/>
</file>

<file path=xl/queryTables/queryTable321.xml><?xml version="1.0" encoding="utf-8"?>
<queryTable xmlns="http://schemas.openxmlformats.org/spreadsheetml/2006/main" xmlns:mc="http://schemas.openxmlformats.org/markup-compatibility/2006" xmlns:xr16="http://schemas.microsoft.com/office/spreadsheetml/2017/revision16" mc:Ignorable="xr16" name="NVRN5.espmvol_6" connectionId="11" xr16:uid="{00000000-0016-0000-1500-00003B000000}" autoFormatId="16" applyNumberFormats="0" applyBorderFormats="0" applyFontFormats="1" applyPatternFormats="1" applyAlignmentFormats="0" applyWidthHeightFormats="0"/>
</file>

<file path=xl/queryTables/queryTable322.xml><?xml version="1.0" encoding="utf-8"?>
<queryTable xmlns="http://schemas.openxmlformats.org/spreadsheetml/2006/main" xmlns:mc="http://schemas.openxmlformats.org/markup-compatibility/2006" xmlns:xr16="http://schemas.microsoft.com/office/spreadsheetml/2017/revision16" mc:Ignorable="xr16" name="VCRC2.espmvol_13" connectionId="13" xr16:uid="{00000000-0016-0000-1500-000006010000}" autoFormatId="16" applyNumberFormats="0" applyBorderFormats="0" applyFontFormats="1" applyPatternFormats="1" applyAlignmentFormats="0" applyWidthHeightFormats="0"/>
</file>

<file path=xl/queryTables/queryTable323.xml><?xml version="1.0" encoding="utf-8"?>
<queryTable xmlns="http://schemas.openxmlformats.org/spreadsheetml/2006/main" xmlns:mc="http://schemas.openxmlformats.org/markup-compatibility/2006" xmlns:xr16="http://schemas.microsoft.com/office/spreadsheetml/2017/revision16" mc:Ignorable="xr16" name="DRGC2.espmvol_53" connectionId="5" xr16:uid="{59E26C13-85E8-46AB-820A-B4AB96D3479E}" autoFormatId="16" applyNumberFormats="0" applyBorderFormats="0" applyFontFormats="1" applyPatternFormats="1" applyAlignmentFormats="0" applyWidthHeightFormats="0"/>
</file>

<file path=xl/queryTables/queryTable324.xml><?xml version="1.0" encoding="utf-8"?>
<queryTable xmlns="http://schemas.openxmlformats.org/spreadsheetml/2006/main" xmlns:mc="http://schemas.openxmlformats.org/markup-compatibility/2006" xmlns:xr16="http://schemas.microsoft.com/office/spreadsheetml/2017/revision16" mc:Ignorable="xr16" name="DRGC2.espmvol_51" connectionId="5" xr16:uid="{87275590-A50B-4D61-9ED9-DAC5DE8D4101}" autoFormatId="16" applyNumberFormats="0" applyBorderFormats="0" applyFontFormats="1" applyPatternFormats="1" applyAlignmentFormats="0" applyWidthHeightFormats="0"/>
</file>

<file path=xl/queryTables/queryTable325.xml><?xml version="1.0" encoding="utf-8"?>
<queryTable xmlns="http://schemas.openxmlformats.org/spreadsheetml/2006/main" xmlns:mc="http://schemas.openxmlformats.org/markup-compatibility/2006" xmlns:xr16="http://schemas.microsoft.com/office/spreadsheetml/2017/revision16" mc:Ignorable="xr16" name="NVRN5.espmvol_7" connectionId="11" xr16:uid="{00000000-0016-0000-1500-0000AD010000}" autoFormatId="16" applyNumberFormats="0" applyBorderFormats="0" applyFontFormats="1" applyPatternFormats="1" applyAlignmentFormats="0" applyWidthHeightFormats="0"/>
</file>

<file path=xl/queryTables/queryTable326.xml><?xml version="1.0" encoding="utf-8"?>
<queryTable xmlns="http://schemas.openxmlformats.org/spreadsheetml/2006/main" xmlns:mc="http://schemas.openxmlformats.org/markup-compatibility/2006" xmlns:xr16="http://schemas.microsoft.com/office/spreadsheetml/2017/revision16" mc:Ignorable="xr16" name="DRGC2.espmvol_13" connectionId="5" xr16:uid="{00000000-0016-0000-1500-000063010000}" autoFormatId="16" applyNumberFormats="0" applyBorderFormats="0" applyFontFormats="1" applyPatternFormats="1" applyAlignmentFormats="0" applyWidthHeightFormats="0"/>
</file>

<file path=xl/queryTables/queryTable327.xml><?xml version="1.0" encoding="utf-8"?>
<queryTable xmlns="http://schemas.openxmlformats.org/spreadsheetml/2006/main" xmlns:mc="http://schemas.openxmlformats.org/markup-compatibility/2006" xmlns:xr16="http://schemas.microsoft.com/office/spreadsheetml/2017/revision16" mc:Ignorable="xr16" name="GJLOC.espmvol_53" connectionId="7" xr16:uid="{4682E349-31B5-4016-9DCF-E2F28E04EAA2}" autoFormatId="16" applyNumberFormats="0" applyBorderFormats="0" applyFontFormats="1" applyPatternFormats="1" applyAlignmentFormats="0" applyWidthHeightFormats="0"/>
</file>

<file path=xl/queryTables/queryTable328.xml><?xml version="1.0" encoding="utf-8"?>
<queryTable xmlns="http://schemas.openxmlformats.org/spreadsheetml/2006/main" xmlns:mc="http://schemas.openxmlformats.org/markup-compatibility/2006" xmlns:xr16="http://schemas.microsoft.com/office/spreadsheetml/2017/revision16" mc:Ignorable="xr16" name="CLSC2.espmvol_25" connectionId="2" xr16:uid="{00000000-0016-0000-1500-000095000000}" autoFormatId="16" applyNumberFormats="0" applyBorderFormats="0" applyFontFormats="1" applyPatternFormats="1" applyAlignmentFormats="0" applyWidthHeightFormats="0"/>
</file>

<file path=xl/queryTables/queryTable329.xml><?xml version="1.0" encoding="utf-8"?>
<queryTable xmlns="http://schemas.openxmlformats.org/spreadsheetml/2006/main" xmlns:mc="http://schemas.openxmlformats.org/markup-compatibility/2006" xmlns:xr16="http://schemas.microsoft.com/office/spreadsheetml/2017/revision16" mc:Ignorable="xr16" name="TPIC2.espmvol_9" connectionId="12" xr16:uid="{00000000-0016-0000-1500-0000A7010000}" autoFormatId="16" applyNumberFormats="0" applyBorderFormats="0" applyFontFormats="1" applyPatternFormats="1" applyAlignmentFormats="0" applyWidthHeightFormats="0"/>
</file>

<file path=xl/queryTables/queryTable330.xml><?xml version="1.0" encoding="utf-8"?>
<queryTable xmlns="http://schemas.openxmlformats.org/spreadsheetml/2006/main" xmlns:mc="http://schemas.openxmlformats.org/markup-compatibility/2006" xmlns:xr16="http://schemas.microsoft.com/office/spreadsheetml/2017/revision16" mc:Ignorable="xr16" name="CLSC2.espmvol_43" connectionId="2" xr16:uid="{00000000-0016-0000-1500-00000F000000}" autoFormatId="16" applyNumberFormats="0" applyBorderFormats="0" applyFontFormats="1" applyPatternFormats="1" applyAlignmentFormats="0" applyWidthHeightFormats="0"/>
</file>

<file path=xl/queryTables/queryTable331.xml><?xml version="1.0" encoding="utf-8"?>
<queryTable xmlns="http://schemas.openxmlformats.org/spreadsheetml/2006/main" xmlns:mc="http://schemas.openxmlformats.org/markup-compatibility/2006" xmlns:xr16="http://schemas.microsoft.com/office/spreadsheetml/2017/revision16" mc:Ignorable="xr16" name="YDLC2.espmvol_27" connectionId="14" xr16:uid="{00000000-0016-0000-1500-00008A010000}" autoFormatId="16" applyNumberFormats="0" applyBorderFormats="0" applyFontFormats="1" applyPatternFormats="1" applyAlignmentFormats="0" applyWidthHeightFormats="0"/>
</file>

<file path=xl/queryTables/queryTable332.xml><?xml version="1.0" encoding="utf-8"?>
<queryTable xmlns="http://schemas.openxmlformats.org/spreadsheetml/2006/main" xmlns:mc="http://schemas.openxmlformats.org/markup-compatibility/2006" xmlns:xr16="http://schemas.microsoft.com/office/spreadsheetml/2017/revision16" mc:Ignorable="xr16" name="GRNU1.espmvol_34" connectionId="9" xr16:uid="{00000000-0016-0000-1500-0000B1000000}" autoFormatId="16" applyNumberFormats="0" applyBorderFormats="0" applyFontFormats="1" applyPatternFormats="1" applyAlignmentFormats="0" applyWidthHeightFormats="0"/>
</file>

<file path=xl/queryTables/queryTable333.xml><?xml version="1.0" encoding="utf-8"?>
<queryTable xmlns="http://schemas.openxmlformats.org/spreadsheetml/2006/main" xmlns:mc="http://schemas.openxmlformats.org/markup-compatibility/2006" xmlns:xr16="http://schemas.microsoft.com/office/spreadsheetml/2017/revision16" mc:Ignorable="xr16" name="MPSC2.espmvol_10" connectionId="10" xr16:uid="{00000000-0016-0000-1500-0000B9010000}" autoFormatId="16" applyNumberFormats="0" applyBorderFormats="0" applyFontFormats="1" applyPatternFormats="1" applyAlignmentFormats="0" applyWidthHeightFormats="0"/>
</file>

<file path=xl/queryTables/queryTable334.xml><?xml version="1.0" encoding="utf-8"?>
<queryTable xmlns="http://schemas.openxmlformats.org/spreadsheetml/2006/main" xmlns:mc="http://schemas.openxmlformats.org/markup-compatibility/2006" xmlns:xr16="http://schemas.microsoft.com/office/spreadsheetml/2017/revision16" mc:Ignorable="xr16" name="GLDA3.espmvol_10" connectionId="8" xr16:uid="{00000000-0016-0000-1500-0000D6010000}" autoFormatId="16" applyNumberFormats="0" applyBorderFormats="0" applyFontFormats="1" applyPatternFormats="1" applyAlignmentFormats="0" applyWidthHeightFormats="0"/>
</file>

<file path=xl/queryTables/queryTable335.xml><?xml version="1.0" encoding="utf-8"?>
<queryTable xmlns="http://schemas.openxmlformats.org/spreadsheetml/2006/main" xmlns:mc="http://schemas.openxmlformats.org/markup-compatibility/2006" xmlns:xr16="http://schemas.microsoft.com/office/spreadsheetml/2017/revision16" mc:Ignorable="xr16" name="BMDC2.espmvol_9" connectionId="1" xr16:uid="{00000000-0016-0000-1500-00005C010000}" autoFormatId="16" applyNumberFormats="0" applyBorderFormats="0" applyFontFormats="1" applyPatternFormats="1" applyAlignmentFormats="0" applyWidthHeightFormats="0"/>
</file>

<file path=xl/queryTables/queryTable336.xml><?xml version="1.0" encoding="utf-8"?>
<queryTable xmlns="http://schemas.openxmlformats.org/spreadsheetml/2006/main" xmlns:mc="http://schemas.openxmlformats.org/markup-compatibility/2006" xmlns:xr16="http://schemas.microsoft.com/office/spreadsheetml/2017/revision16" mc:Ignorable="xr16" name="TPIC2.espmvol_18" connectionId="12" xr16:uid="{00000000-0016-0000-1500-00007B010000}" autoFormatId="16" applyNumberFormats="0" applyBorderFormats="0" applyFontFormats="1" applyPatternFormats="1" applyAlignmentFormats="0" applyWidthHeightFormats="0"/>
</file>

<file path=xl/queryTables/queryTable337.xml><?xml version="1.0" encoding="utf-8"?>
<queryTable xmlns="http://schemas.openxmlformats.org/spreadsheetml/2006/main" xmlns:mc="http://schemas.openxmlformats.org/markup-compatibility/2006" xmlns:xr16="http://schemas.microsoft.com/office/spreadsheetml/2017/revision16" mc:Ignorable="xr16" name="YDLC2.espmvol_22" connectionId="14" xr16:uid="{00000000-0016-0000-1500-00002D020000}" autoFormatId="16" applyNumberFormats="0" applyBorderFormats="0" applyFontFormats="1" applyPatternFormats="1" applyAlignmentFormats="0" applyWidthHeightFormats="0"/>
</file>

<file path=xl/queryTables/queryTable338.xml><?xml version="1.0" encoding="utf-8"?>
<queryTable xmlns="http://schemas.openxmlformats.org/spreadsheetml/2006/main" xmlns:mc="http://schemas.openxmlformats.org/markup-compatibility/2006" xmlns:xr16="http://schemas.microsoft.com/office/spreadsheetml/2017/revision16" mc:Ignorable="xr16" name="YDLC2.espmvol_56" connectionId="14" xr16:uid="{1689A736-752E-4475-BE9D-2D4BFFD60355}" autoFormatId="16" applyNumberFormats="0" applyBorderFormats="0" applyFontFormats="1" applyPatternFormats="1" applyAlignmentFormats="0" applyWidthHeightFormats="0"/>
</file>

<file path=xl/queryTables/queryTable339.xml><?xml version="1.0" encoding="utf-8"?>
<queryTable xmlns="http://schemas.openxmlformats.org/spreadsheetml/2006/main" xmlns:mc="http://schemas.openxmlformats.org/markup-compatibility/2006" xmlns:xr16="http://schemas.microsoft.com/office/spreadsheetml/2017/revision16" mc:Ignorable="xr16" name="CLSC2.espmvol_37" connectionId="2" xr16:uid="{00000000-0016-0000-1500-000045010000}" autoFormatId="16" applyNumberFormats="0" applyBorderFormats="0" applyFontFormats="1" applyPatternFormats="1" applyAlignmentFormats="0" applyWidthHeightFormats="0"/>
</file>

<file path=xl/queryTables/queryTable340.xml><?xml version="1.0" encoding="utf-8"?>
<queryTable xmlns="http://schemas.openxmlformats.org/spreadsheetml/2006/main" xmlns:mc="http://schemas.openxmlformats.org/markup-compatibility/2006" xmlns:xr16="http://schemas.microsoft.com/office/spreadsheetml/2017/revision16" mc:Ignorable="xr16" name="DRGC2.espmvol_30" connectionId="5" xr16:uid="{00000000-0016-0000-1500-0000DC000000}" autoFormatId="16" applyNumberFormats="0" applyBorderFormats="0" applyFontFormats="1" applyPatternFormats="1" applyAlignmentFormats="0" applyWidthHeightFormats="0"/>
</file>

<file path=xl/queryTables/queryTable341.xml><?xml version="1.0" encoding="utf-8"?>
<queryTable xmlns="http://schemas.openxmlformats.org/spreadsheetml/2006/main" xmlns:mc="http://schemas.openxmlformats.org/markup-compatibility/2006" xmlns:xr16="http://schemas.microsoft.com/office/spreadsheetml/2017/revision16" mc:Ignorable="xr16" name="TPIC2.espmvol_20" connectionId="12" xr16:uid="{00000000-0016-0000-1500-00006E010000}" autoFormatId="16" applyNumberFormats="0" applyBorderFormats="0" applyFontFormats="1" applyPatternFormats="1" applyAlignmentFormats="0" applyWidthHeightFormats="0"/>
</file>

<file path=xl/queryTables/queryTable342.xml><?xml version="1.0" encoding="utf-8"?>
<queryTable xmlns="http://schemas.openxmlformats.org/spreadsheetml/2006/main" xmlns:mc="http://schemas.openxmlformats.org/markup-compatibility/2006" xmlns:xr16="http://schemas.microsoft.com/office/spreadsheetml/2017/revision16" mc:Ignorable="xr16" name="MPSC2.espmvol_55" connectionId="10" xr16:uid="{81111CF5-48A3-4839-B01D-9DF6D11963B5}" autoFormatId="16" applyNumberFormats="0" applyBorderFormats="0" applyFontFormats="1" applyPatternFormats="1" applyAlignmentFormats="0" applyWidthHeightFormats="0"/>
</file>

<file path=xl/queryTables/queryTable343.xml><?xml version="1.0" encoding="utf-8"?>
<queryTable xmlns="http://schemas.openxmlformats.org/spreadsheetml/2006/main" xmlns:mc="http://schemas.openxmlformats.org/markup-compatibility/2006" xmlns:xr16="http://schemas.microsoft.com/office/spreadsheetml/2017/revision16" mc:Ignorable="xr16" name="CLSC2.espmvol_36" connectionId="2" xr16:uid="{00000000-0016-0000-1500-0000B2010000}" autoFormatId="16" applyNumberFormats="0" applyBorderFormats="0" applyFontFormats="1" applyPatternFormats="1" applyAlignmentFormats="0" applyWidthHeightFormats="0"/>
</file>

<file path=xl/queryTables/queryTable344.xml><?xml version="1.0" encoding="utf-8"?>
<queryTable xmlns="http://schemas.openxmlformats.org/spreadsheetml/2006/main" xmlns:mc="http://schemas.openxmlformats.org/markup-compatibility/2006" xmlns:xr16="http://schemas.microsoft.com/office/spreadsheetml/2017/revision16" mc:Ignorable="xr16" name="TPIC2.espmvol_49" connectionId="12" xr16:uid="{69E3643F-F75C-4562-AEAC-4ED3D2780826}" autoFormatId="16" applyNumberFormats="0" applyBorderFormats="0" applyFontFormats="1" applyPatternFormats="1" applyAlignmentFormats="0" applyWidthHeightFormats="0"/>
</file>

<file path=xl/queryTables/queryTable345.xml><?xml version="1.0" encoding="utf-8"?>
<queryTable xmlns="http://schemas.openxmlformats.org/spreadsheetml/2006/main" xmlns:mc="http://schemas.openxmlformats.org/markup-compatibility/2006" xmlns:xr16="http://schemas.microsoft.com/office/spreadsheetml/2017/revision16" mc:Ignorable="xr16" name="NVRN5.espmvol_50" connectionId="11" xr16:uid="{C7581A09-7891-4161-82F2-DB92504DCE2F}" autoFormatId="16" applyNumberFormats="0" applyBorderFormats="0" applyFontFormats="1" applyPatternFormats="1" applyAlignmentFormats="0" applyWidthHeightFormats="0"/>
</file>

<file path=xl/queryTables/queryTable346.xml><?xml version="1.0" encoding="utf-8"?>
<queryTable xmlns="http://schemas.openxmlformats.org/spreadsheetml/2006/main" xmlns:mc="http://schemas.openxmlformats.org/markup-compatibility/2006" xmlns:xr16="http://schemas.microsoft.com/office/spreadsheetml/2017/revision16" mc:Ignorable="xr16" name="YDLC2.espmvol_7" connectionId="14" xr16:uid="{00000000-0016-0000-1500-000006000000}" autoFormatId="16" applyNumberFormats="0" applyBorderFormats="0" applyFontFormats="1" applyPatternFormats="1" applyAlignmentFormats="0" applyWidthHeightFormats="0"/>
</file>

<file path=xl/queryTables/queryTable347.xml><?xml version="1.0" encoding="utf-8"?>
<queryTable xmlns="http://schemas.openxmlformats.org/spreadsheetml/2006/main" xmlns:mc="http://schemas.openxmlformats.org/markup-compatibility/2006" xmlns:xr16="http://schemas.microsoft.com/office/spreadsheetml/2017/revision16" mc:Ignorable="xr16" name="GBRW4.espmvol_44" connectionId="6" xr16:uid="{00000000-0016-0000-1500-00002F020000}" autoFormatId="16" applyNumberFormats="0" applyBorderFormats="0" applyFontFormats="1" applyPatternFormats="1" applyAlignmentFormats="0" applyWidthHeightFormats="0"/>
</file>

<file path=xl/queryTables/queryTable348.xml><?xml version="1.0" encoding="utf-8"?>
<queryTable xmlns="http://schemas.openxmlformats.org/spreadsheetml/2006/main" xmlns:mc="http://schemas.openxmlformats.org/markup-compatibility/2006" xmlns:xr16="http://schemas.microsoft.com/office/spreadsheetml/2017/revision16" mc:Ignorable="xr16" name="YDLC2.espmvol_33" connectionId="14" xr16:uid="{00000000-0016-0000-1500-000040000000}" autoFormatId="16" applyNumberFormats="0" applyBorderFormats="0" applyFontFormats="1" applyPatternFormats="1" applyAlignmentFormats="0" applyWidthHeightFormats="0"/>
</file>

<file path=xl/queryTables/queryTable349.xml><?xml version="1.0" encoding="utf-8"?>
<queryTable xmlns="http://schemas.openxmlformats.org/spreadsheetml/2006/main" xmlns:mc="http://schemas.openxmlformats.org/markup-compatibility/2006" xmlns:xr16="http://schemas.microsoft.com/office/spreadsheetml/2017/revision16" mc:Ignorable="xr16" name="TPIC2.espmvol_10" connectionId="12" xr16:uid="{00000000-0016-0000-1500-000027020000}" autoFormatId="16" applyNumberFormats="0" applyBorderFormats="0" applyFontFormats="1" applyPatternFormats="1" applyAlignmentFormats="0" applyWidthHeightFormats="0"/>
</file>

<file path=xl/queryTables/queryTable350.xml><?xml version="1.0" encoding="utf-8"?>
<queryTable xmlns="http://schemas.openxmlformats.org/spreadsheetml/2006/main" xmlns:mc="http://schemas.openxmlformats.org/markup-compatibility/2006" xmlns:xr16="http://schemas.microsoft.com/office/spreadsheetml/2017/revision16" mc:Ignorable="xr16" name="GBRW4.espmvol_27" connectionId="6" xr16:uid="{00000000-0016-0000-1500-0000FA000000}" autoFormatId="16" applyNumberFormats="0" applyBorderFormats="0" applyFontFormats="1" applyPatternFormats="1" applyAlignmentFormats="0" applyWidthHeightFormats="0"/>
</file>

<file path=xl/queryTables/queryTable351.xml><?xml version="1.0" encoding="utf-8"?>
<queryTable xmlns="http://schemas.openxmlformats.org/spreadsheetml/2006/main" xmlns:mc="http://schemas.openxmlformats.org/markup-compatibility/2006" xmlns:xr16="http://schemas.microsoft.com/office/spreadsheetml/2017/revision16" mc:Ignorable="xr16" name="GLDA3.espmvol_4" connectionId="8" xr16:uid="{00000000-0016-0000-1500-0000DE010000}" autoFormatId="16" applyNumberFormats="0" applyBorderFormats="0" applyFontFormats="1" applyPatternFormats="1" applyAlignmentFormats="0" applyWidthHeightFormats="0"/>
</file>

<file path=xl/queryTables/queryTable352.xml><?xml version="1.0" encoding="utf-8"?>
<queryTable xmlns="http://schemas.openxmlformats.org/spreadsheetml/2006/main" xmlns:mc="http://schemas.openxmlformats.org/markup-compatibility/2006" xmlns:xr16="http://schemas.microsoft.com/office/spreadsheetml/2017/revision16" mc:Ignorable="xr16" name="BMDC2.espmvol_30" connectionId="1" xr16:uid="{00000000-0016-0000-1500-0000EB000000}" autoFormatId="16" applyNumberFormats="0" applyBorderFormats="0" applyFontFormats="1" applyPatternFormats="1" applyAlignmentFormats="0" applyWidthHeightFormats="0"/>
</file>

<file path=xl/queryTables/queryTable353.xml><?xml version="1.0" encoding="utf-8"?>
<queryTable xmlns="http://schemas.openxmlformats.org/spreadsheetml/2006/main" xmlns:mc="http://schemas.openxmlformats.org/markup-compatibility/2006" xmlns:xr16="http://schemas.microsoft.com/office/spreadsheetml/2017/revision16" mc:Ignorable="xr16" name="BMDC2.espmvol_52" connectionId="1" xr16:uid="{CBE13E60-149E-4CBD-BCC9-78789266CB3E}" autoFormatId="16" applyNumberFormats="0" applyBorderFormats="0" applyFontFormats="1" applyPatternFormats="1" applyAlignmentFormats="0" applyWidthHeightFormats="0"/>
</file>

<file path=xl/queryTables/queryTable354.xml><?xml version="1.0" encoding="utf-8"?>
<queryTable xmlns="http://schemas.openxmlformats.org/spreadsheetml/2006/main" xmlns:mc="http://schemas.openxmlformats.org/markup-compatibility/2006" xmlns:xr16="http://schemas.microsoft.com/office/spreadsheetml/2017/revision16" mc:Ignorable="xr16" name="GLDA3.espmvol_29" connectionId="8" xr16:uid="{00000000-0016-0000-1500-00003E020000}" autoFormatId="16" applyNumberFormats="0" applyBorderFormats="0" applyFontFormats="1" applyPatternFormats="1" applyAlignmentFormats="0" applyWidthHeightFormats="0"/>
</file>

<file path=xl/queryTables/queryTable355.xml><?xml version="1.0" encoding="utf-8"?>
<queryTable xmlns="http://schemas.openxmlformats.org/spreadsheetml/2006/main" xmlns:mc="http://schemas.openxmlformats.org/markup-compatibility/2006" xmlns:xr16="http://schemas.microsoft.com/office/spreadsheetml/2017/revision16" mc:Ignorable="xr16" name="VCRC2.espmvol_5" connectionId="13" xr16:uid="{00000000-0016-0000-1500-00005B000000}" autoFormatId="16" applyNumberFormats="0" applyBorderFormats="0" applyFontFormats="1" applyPatternFormats="1" applyAlignmentFormats="0" applyWidthHeightFormats="0"/>
</file>

<file path=xl/queryTables/queryTable356.xml><?xml version="1.0" encoding="utf-8"?>
<queryTable xmlns="http://schemas.openxmlformats.org/spreadsheetml/2006/main" xmlns:mc="http://schemas.openxmlformats.org/markup-compatibility/2006" xmlns:xr16="http://schemas.microsoft.com/office/spreadsheetml/2017/revision16" mc:Ignorable="xr16" name="CLSC2.espmvol_40" connectionId="2" xr16:uid="{00000000-0016-0000-1500-0000F9000000}" autoFormatId="16" applyNumberFormats="0" applyBorderFormats="0" applyFontFormats="1" applyPatternFormats="1" applyAlignmentFormats="0" applyWidthHeightFormats="0"/>
</file>

<file path=xl/queryTables/queryTable357.xml><?xml version="1.0" encoding="utf-8"?>
<queryTable xmlns="http://schemas.openxmlformats.org/spreadsheetml/2006/main" xmlns:mc="http://schemas.openxmlformats.org/markup-compatibility/2006" xmlns:xr16="http://schemas.microsoft.com/office/spreadsheetml/2017/revision16" mc:Ignorable="xr16" name="GJLOC.espmvol_51" connectionId="7" xr16:uid="{7F3F219D-F1A6-4055-8D02-E866612F29FC}" autoFormatId="16" applyNumberFormats="0" applyBorderFormats="0" applyFontFormats="1" applyPatternFormats="1" applyAlignmentFormats="0" applyWidthHeightFormats="0"/>
</file>

<file path=xl/queryTables/queryTable358.xml><?xml version="1.0" encoding="utf-8"?>
<queryTable xmlns="http://schemas.openxmlformats.org/spreadsheetml/2006/main" xmlns:mc="http://schemas.openxmlformats.org/markup-compatibility/2006" xmlns:xr16="http://schemas.microsoft.com/office/spreadsheetml/2017/revision16" mc:Ignorable="xr16" name="DRGC2.espmvol_11" connectionId="5" xr16:uid="{00000000-0016-0000-1500-00009E000000}" autoFormatId="16" applyNumberFormats="0" applyBorderFormats="0" applyFontFormats="1" applyPatternFormats="1" applyAlignmentFormats="0" applyWidthHeightFormats="0"/>
</file>

<file path=xl/queryTables/queryTable359.xml><?xml version="1.0" encoding="utf-8"?>
<queryTable xmlns="http://schemas.openxmlformats.org/spreadsheetml/2006/main" xmlns:mc="http://schemas.openxmlformats.org/markup-compatibility/2006" xmlns:xr16="http://schemas.microsoft.com/office/spreadsheetml/2017/revision16" mc:Ignorable="xr16" name="GJLOC.espmvol_18" connectionId="7" xr16:uid="{00000000-0016-0000-1500-0000B7010000}" autoFormatId="16" applyNumberFormats="0" applyBorderFormats="0" applyFontFormats="1" applyPatternFormats="1" applyAlignmentFormats="0" applyWidthHeightFormats="0"/>
</file>

<file path=xl/queryTables/queryTable360.xml><?xml version="1.0" encoding="utf-8"?>
<queryTable xmlns="http://schemas.openxmlformats.org/spreadsheetml/2006/main" xmlns:mc="http://schemas.openxmlformats.org/markup-compatibility/2006" xmlns:xr16="http://schemas.microsoft.com/office/spreadsheetml/2017/revision16" mc:Ignorable="xr16" name="NVRN5.espmvol" connectionId="11" xr16:uid="{00000000-0016-0000-1500-0000EA010000}" autoFormatId="16" applyNumberFormats="0" applyBorderFormats="0" applyFontFormats="1" applyPatternFormats="1" applyAlignmentFormats="0" applyWidthHeightFormats="0"/>
</file>

<file path=xl/queryTables/queryTable361.xml><?xml version="1.0" encoding="utf-8"?>
<queryTable xmlns="http://schemas.openxmlformats.org/spreadsheetml/2006/main" xmlns:mc="http://schemas.openxmlformats.org/markup-compatibility/2006" xmlns:xr16="http://schemas.microsoft.com/office/spreadsheetml/2017/revision16" mc:Ignorable="xr16" name="GLDA3.espmvol_17" connectionId="8" xr16:uid="{00000000-0016-0000-1500-000007010000}" autoFormatId="16" applyNumberFormats="0" applyBorderFormats="0" applyFontFormats="1" applyPatternFormats="1" applyAlignmentFormats="0" applyWidthHeightFormats="0"/>
</file>

<file path=xl/queryTables/queryTable362.xml><?xml version="1.0" encoding="utf-8"?>
<queryTable xmlns="http://schemas.openxmlformats.org/spreadsheetml/2006/main" xmlns:mc="http://schemas.openxmlformats.org/markup-compatibility/2006" xmlns:xr16="http://schemas.microsoft.com/office/spreadsheetml/2017/revision16" mc:Ignorable="xr16" name="GLDA3.espmvol_51" connectionId="8" xr16:uid="{9F22FCB3-E985-443C-A4C4-82F2546D2D47}" autoFormatId="16" applyNumberFormats="0" applyBorderFormats="0" applyFontFormats="1" applyPatternFormats="1" applyAlignmentFormats="0" applyWidthHeightFormats="0"/>
</file>

<file path=xl/queryTables/queryTable363.xml><?xml version="1.0" encoding="utf-8"?>
<queryTable xmlns="http://schemas.openxmlformats.org/spreadsheetml/2006/main" xmlns:mc="http://schemas.openxmlformats.org/markup-compatibility/2006" xmlns:xr16="http://schemas.microsoft.com/office/spreadsheetml/2017/revision16" mc:Ignorable="xr16" name="GRNU1.espmvol_26" connectionId="9" xr16:uid="{00000000-0016-0000-1500-00005F010000}" autoFormatId="16" applyNumberFormats="0" applyBorderFormats="0" applyFontFormats="1" applyPatternFormats="1" applyAlignmentFormats="0" applyWidthHeightFormats="0"/>
</file>

<file path=xl/queryTables/queryTable364.xml><?xml version="1.0" encoding="utf-8"?>
<queryTable xmlns="http://schemas.openxmlformats.org/spreadsheetml/2006/main" xmlns:mc="http://schemas.openxmlformats.org/markup-compatibility/2006" xmlns:xr16="http://schemas.microsoft.com/office/spreadsheetml/2017/revision16" mc:Ignorable="xr16" name="CLSC2.espmvol_24" connectionId="2" xr16:uid="{00000000-0016-0000-1500-00001B020000}" autoFormatId="16" applyNumberFormats="0" applyBorderFormats="0" applyFontFormats="1" applyPatternFormats="1" applyAlignmentFormats="0" applyWidthHeightFormats="0"/>
</file>

<file path=xl/queryTables/queryTable365.xml><?xml version="1.0" encoding="utf-8"?>
<queryTable xmlns="http://schemas.openxmlformats.org/spreadsheetml/2006/main" xmlns:mc="http://schemas.openxmlformats.org/markup-compatibility/2006" xmlns:xr16="http://schemas.microsoft.com/office/spreadsheetml/2017/revision16" mc:Ignorable="xr16" name="VCRC2.espmvol_45" connectionId="13" xr16:uid="{00000000-0016-0000-1500-0000A2010000}" autoFormatId="16" applyNumberFormats="0" applyBorderFormats="0" applyFontFormats="1" applyPatternFormats="1" applyAlignmentFormats="0" applyWidthHeightFormats="0"/>
</file>

<file path=xl/queryTables/queryTable366.xml><?xml version="1.0" encoding="utf-8"?>
<queryTable xmlns="http://schemas.openxmlformats.org/spreadsheetml/2006/main" xmlns:mc="http://schemas.openxmlformats.org/markup-compatibility/2006" xmlns:xr16="http://schemas.microsoft.com/office/spreadsheetml/2017/revision16" mc:Ignorable="xr16" name="DRGC2.espmvol_2" connectionId="5" xr16:uid="{00000000-0016-0000-1500-000065000000}" autoFormatId="16" applyNumberFormats="0" applyBorderFormats="0" applyFontFormats="1" applyPatternFormats="1" applyAlignmentFormats="0" applyWidthHeightFormats="0"/>
</file>

<file path=xl/queryTables/queryTable367.xml><?xml version="1.0" encoding="utf-8"?>
<queryTable xmlns="http://schemas.openxmlformats.org/spreadsheetml/2006/main" xmlns:mc="http://schemas.openxmlformats.org/markup-compatibility/2006" xmlns:xr16="http://schemas.microsoft.com/office/spreadsheetml/2017/revision16" mc:Ignorable="xr16" name="CLSC2.espmvol_23" connectionId="2" xr16:uid="{00000000-0016-0000-1500-00001A000000}" autoFormatId="16" applyNumberFormats="0" applyBorderFormats="0" applyFontFormats="1" applyPatternFormats="1" applyAlignmentFormats="0" applyWidthHeightFormats="0"/>
</file>

<file path=xl/queryTables/queryTable368.xml><?xml version="1.0" encoding="utf-8"?>
<queryTable xmlns="http://schemas.openxmlformats.org/spreadsheetml/2006/main" xmlns:mc="http://schemas.openxmlformats.org/markup-compatibility/2006" xmlns:xr16="http://schemas.microsoft.com/office/spreadsheetml/2017/revision16" mc:Ignorable="xr16" name="VCRC2.espmvol_49" connectionId="13" xr16:uid="{E46A677B-3C46-4B3E-B06F-10766AF22B3A}" autoFormatId="16" applyNumberFormats="0" applyBorderFormats="0" applyFontFormats="1" applyPatternFormats="1" applyAlignmentFormats="0" applyWidthHeightFormats="0"/>
</file>

<file path=xl/queryTables/queryTable369.xml><?xml version="1.0" encoding="utf-8"?>
<queryTable xmlns="http://schemas.openxmlformats.org/spreadsheetml/2006/main" xmlns:mc="http://schemas.openxmlformats.org/markup-compatibility/2006" xmlns:xr16="http://schemas.microsoft.com/office/spreadsheetml/2017/revision16" mc:Ignorable="xr16" name="BMDC2.espmvol_2" connectionId="1" xr16:uid="{00000000-0016-0000-1500-00009C010000}" autoFormatId="16" applyNumberFormats="0" applyBorderFormats="0" applyFontFormats="1" applyPatternFormats="1" applyAlignmentFormats="0" applyWidthHeightFormats="0"/>
</file>

<file path=xl/queryTables/queryTable370.xml><?xml version="1.0" encoding="utf-8"?>
<queryTable xmlns="http://schemas.openxmlformats.org/spreadsheetml/2006/main" xmlns:mc="http://schemas.openxmlformats.org/markup-compatibility/2006" xmlns:xr16="http://schemas.microsoft.com/office/spreadsheetml/2017/revision16" mc:Ignorable="xr16" name="GJLOC.espmvol_8" connectionId="7" xr16:uid="{00000000-0016-0000-1500-00007A000000}" autoFormatId="16" applyNumberFormats="0" applyBorderFormats="0" applyFontFormats="1" applyPatternFormats="1" applyAlignmentFormats="0" applyWidthHeightFormats="0"/>
</file>

<file path=xl/queryTables/queryTable371.xml><?xml version="1.0" encoding="utf-8"?>
<queryTable xmlns="http://schemas.openxmlformats.org/spreadsheetml/2006/main" xmlns:mc="http://schemas.openxmlformats.org/markup-compatibility/2006" xmlns:xr16="http://schemas.microsoft.com/office/spreadsheetml/2017/revision16" mc:Ignorable="xr16" name="GRNU1.espmvol_38" connectionId="9" xr16:uid="{00000000-0016-0000-1500-00001E000000}" autoFormatId="16" applyNumberFormats="0" applyBorderFormats="0" applyFontFormats="1" applyPatternFormats="1" applyAlignmentFormats="0" applyWidthHeightFormats="0"/>
</file>

<file path=xl/queryTables/queryTable372.xml><?xml version="1.0" encoding="utf-8"?>
<queryTable xmlns="http://schemas.openxmlformats.org/spreadsheetml/2006/main" xmlns:mc="http://schemas.openxmlformats.org/markup-compatibility/2006" xmlns:xr16="http://schemas.microsoft.com/office/spreadsheetml/2017/revision16" mc:Ignorable="xr16" name="TPIC2.espmvol_55" connectionId="12" xr16:uid="{FBF660D4-80DA-436E-8E43-A0633395DD3A}" autoFormatId="16" applyNumberFormats="0" applyBorderFormats="0" applyFontFormats="1" applyPatternFormats="1" applyAlignmentFormats="0" applyWidthHeightFormats="0"/>
</file>

<file path=xl/queryTables/queryTable373.xml><?xml version="1.0" encoding="utf-8"?>
<queryTable xmlns="http://schemas.openxmlformats.org/spreadsheetml/2006/main" xmlns:mc="http://schemas.openxmlformats.org/markup-compatibility/2006" xmlns:xr16="http://schemas.microsoft.com/office/spreadsheetml/2017/revision16" mc:Ignorable="xr16" name="GRNU1.espmvol_25" connectionId="9" xr16:uid="{00000000-0016-0000-1500-0000FA010000}" autoFormatId="16" applyNumberFormats="0" applyBorderFormats="0" applyFontFormats="1" applyPatternFormats="1" applyAlignmentFormats="0" applyWidthHeightFormats="0"/>
</file>

<file path=xl/queryTables/queryTable374.xml><?xml version="1.0" encoding="utf-8"?>
<queryTable xmlns="http://schemas.openxmlformats.org/spreadsheetml/2006/main" xmlns:mc="http://schemas.openxmlformats.org/markup-compatibility/2006" xmlns:xr16="http://schemas.microsoft.com/office/spreadsheetml/2017/revision16" mc:Ignorable="xr16" name="GJLOC.espmvol_14" connectionId="7" xr16:uid="{00000000-0016-0000-1500-000075000000}" autoFormatId="16" applyNumberFormats="0" applyBorderFormats="0" applyFontFormats="1" applyPatternFormats="1" applyAlignmentFormats="0" applyWidthHeightFormats="0"/>
</file>

<file path=xl/queryTables/queryTable375.xml><?xml version="1.0" encoding="utf-8"?>
<queryTable xmlns="http://schemas.openxmlformats.org/spreadsheetml/2006/main" xmlns:mc="http://schemas.openxmlformats.org/markup-compatibility/2006" xmlns:xr16="http://schemas.microsoft.com/office/spreadsheetml/2017/revision16" mc:Ignorable="xr16" name="YDLC2.espmvol_5" connectionId="14" xr16:uid="{00000000-0016-0000-1500-0000BD000000}" autoFormatId="16" applyNumberFormats="0" applyBorderFormats="0" applyFontFormats="1" applyPatternFormats="1" applyAlignmentFormats="0" applyWidthHeightFormats="0"/>
</file>

<file path=xl/queryTables/queryTable376.xml><?xml version="1.0" encoding="utf-8"?>
<queryTable xmlns="http://schemas.openxmlformats.org/spreadsheetml/2006/main" xmlns:mc="http://schemas.openxmlformats.org/markup-compatibility/2006" xmlns:xr16="http://schemas.microsoft.com/office/spreadsheetml/2017/revision16" mc:Ignorable="xr16" name="TPIC2.espmvol_12" connectionId="12" xr16:uid="{00000000-0016-0000-1500-0000E9010000}" autoFormatId="16" applyNumberFormats="0" applyBorderFormats="0" applyFontFormats="1" applyPatternFormats="1" applyAlignmentFormats="0" applyWidthHeightFormats="0"/>
</file>

<file path=xl/queryTables/queryTable377.xml><?xml version="1.0" encoding="utf-8"?>
<queryTable xmlns="http://schemas.openxmlformats.org/spreadsheetml/2006/main" xmlns:mc="http://schemas.openxmlformats.org/markup-compatibility/2006" xmlns:xr16="http://schemas.microsoft.com/office/spreadsheetml/2017/revision16" mc:Ignorable="xr16" name="TPIC2.espmvol_8" connectionId="12" xr16:uid="{00000000-0016-0000-1500-000053010000}" autoFormatId="16" applyNumberFormats="0" applyBorderFormats="0" applyFontFormats="1" applyPatternFormats="1" applyAlignmentFormats="0" applyWidthHeightFormats="0"/>
</file>

<file path=xl/queryTables/queryTable378.xml><?xml version="1.0" encoding="utf-8"?>
<queryTable xmlns="http://schemas.openxmlformats.org/spreadsheetml/2006/main" xmlns:mc="http://schemas.openxmlformats.org/markup-compatibility/2006" xmlns:xr16="http://schemas.microsoft.com/office/spreadsheetml/2017/revision16" mc:Ignorable="xr16" name="DRGC2.espmvol" connectionId="5" xr16:uid="{00000000-0016-0000-1500-0000CB000000}" autoFormatId="16" applyNumberFormats="0" applyBorderFormats="0" applyFontFormats="1" applyPatternFormats="1" applyAlignmentFormats="0" applyWidthHeightFormats="0"/>
</file>

<file path=xl/queryTables/queryTable379.xml><?xml version="1.0" encoding="utf-8"?>
<queryTable xmlns="http://schemas.openxmlformats.org/spreadsheetml/2006/main" xmlns:mc="http://schemas.openxmlformats.org/markup-compatibility/2006" xmlns:xr16="http://schemas.microsoft.com/office/spreadsheetml/2017/revision16" mc:Ignorable="xr16" name="NVRN5.espmvol_39" connectionId="11" xr16:uid="{00000000-0016-0000-1500-000010010000}" autoFormatId="16" applyNumberFormats="0" applyBorderFormats="0" applyFontFormats="1" applyPatternFormats="1" applyAlignmentFormats="0" applyWidthHeightFormats="0"/>
</file>

<file path=xl/queryTables/queryTable380.xml><?xml version="1.0" encoding="utf-8"?>
<queryTable xmlns="http://schemas.openxmlformats.org/spreadsheetml/2006/main" xmlns:mc="http://schemas.openxmlformats.org/markup-compatibility/2006" xmlns:xr16="http://schemas.microsoft.com/office/spreadsheetml/2017/revision16" mc:Ignorable="xr16" name="NVRN5.espmvol_41" connectionId="11" xr16:uid="{00000000-0016-0000-1500-000002020000}" autoFormatId="16" applyNumberFormats="0" applyBorderFormats="0" applyFontFormats="1" applyPatternFormats="1" applyAlignmentFormats="0" applyWidthHeightFormats="0"/>
</file>

<file path=xl/queryTables/queryTable381.xml><?xml version="1.0" encoding="utf-8"?>
<queryTable xmlns="http://schemas.openxmlformats.org/spreadsheetml/2006/main" xmlns:mc="http://schemas.openxmlformats.org/markup-compatibility/2006" xmlns:xr16="http://schemas.microsoft.com/office/spreadsheetml/2017/revision16" mc:Ignorable="xr16" name="MPSC2.espmvol_12" connectionId="10" xr16:uid="{00000000-0016-0000-1500-000010020000}" autoFormatId="16" applyNumberFormats="0" applyBorderFormats="0" applyFontFormats="1" applyPatternFormats="1" applyAlignmentFormats="0" applyWidthHeightFormats="0"/>
</file>

<file path=xl/queryTables/queryTable382.xml><?xml version="1.0" encoding="utf-8"?>
<queryTable xmlns="http://schemas.openxmlformats.org/spreadsheetml/2006/main" xmlns:mc="http://schemas.openxmlformats.org/markup-compatibility/2006" xmlns:xr16="http://schemas.microsoft.com/office/spreadsheetml/2017/revision16" mc:Ignorable="xr16" name="YDLC2.espmvol_21" connectionId="14" xr16:uid="{00000000-0016-0000-1500-000093000000}" autoFormatId="16" applyNumberFormats="0" applyBorderFormats="0" applyFontFormats="1" applyPatternFormats="1" applyAlignmentFormats="0" applyWidthHeightFormats="0"/>
</file>

<file path=xl/queryTables/queryTable383.xml><?xml version="1.0" encoding="utf-8"?>
<queryTable xmlns="http://schemas.openxmlformats.org/spreadsheetml/2006/main" xmlns:mc="http://schemas.openxmlformats.org/markup-compatibility/2006" xmlns:xr16="http://schemas.microsoft.com/office/spreadsheetml/2017/revision16" mc:Ignorable="xr16" name="GRNU1.espmvol_21" connectionId="9" xr16:uid="{00000000-0016-0000-1500-000028020000}" autoFormatId="16" applyNumberFormats="0" applyBorderFormats="0" applyFontFormats="1" applyPatternFormats="1" applyAlignmentFormats="0" applyWidthHeightFormats="0"/>
</file>

<file path=xl/queryTables/queryTable384.xml><?xml version="1.0" encoding="utf-8"?>
<queryTable xmlns="http://schemas.openxmlformats.org/spreadsheetml/2006/main" xmlns:mc="http://schemas.openxmlformats.org/markup-compatibility/2006" xmlns:xr16="http://schemas.microsoft.com/office/spreadsheetml/2017/revision16" mc:Ignorable="xr16" name="NVRN5.espmvol_14" connectionId="11" xr16:uid="{00000000-0016-0000-1500-00002A020000}" autoFormatId="16" applyNumberFormats="0" applyBorderFormats="0" applyFontFormats="1" applyPatternFormats="1" applyAlignmentFormats="0" applyWidthHeightFormats="0"/>
</file>

<file path=xl/queryTables/queryTable385.xml><?xml version="1.0" encoding="utf-8"?>
<queryTable xmlns="http://schemas.openxmlformats.org/spreadsheetml/2006/main" xmlns:mc="http://schemas.openxmlformats.org/markup-compatibility/2006" xmlns:xr16="http://schemas.microsoft.com/office/spreadsheetml/2017/revision16" mc:Ignorable="xr16" name="YDLC2.espmvol_55" connectionId="14" xr16:uid="{F9085822-15D2-48CA-AE01-45CD7F8A7215}" autoFormatId="16" applyNumberFormats="0" applyBorderFormats="0" applyFontFormats="1" applyPatternFormats="1" applyAlignmentFormats="0" applyWidthHeightFormats="0"/>
</file>

<file path=xl/queryTables/queryTable386.xml><?xml version="1.0" encoding="utf-8"?>
<queryTable xmlns="http://schemas.openxmlformats.org/spreadsheetml/2006/main" xmlns:mc="http://schemas.openxmlformats.org/markup-compatibility/2006" xmlns:xr16="http://schemas.microsoft.com/office/spreadsheetml/2017/revision16" mc:Ignorable="xr16" name="MPSC2.espmvol_47" connectionId="10" xr16:uid="{00000000-0016-0000-1500-000021020000}" autoFormatId="16" applyNumberFormats="0" applyBorderFormats="0" applyFontFormats="1" applyPatternFormats="1" applyAlignmentFormats="0" applyWidthHeightFormats="0"/>
</file>

<file path=xl/queryTables/queryTable387.xml><?xml version="1.0" encoding="utf-8"?>
<queryTable xmlns="http://schemas.openxmlformats.org/spreadsheetml/2006/main" xmlns:mc="http://schemas.openxmlformats.org/markup-compatibility/2006" xmlns:xr16="http://schemas.microsoft.com/office/spreadsheetml/2017/revision16" mc:Ignorable="xr16" name="YDLC2.espmvol_49" connectionId="14" xr16:uid="{E65C8B89-5483-4909-96B3-400D564DAC86}" autoFormatId="16" applyNumberFormats="0" applyBorderFormats="0" applyFontFormats="1" applyPatternFormats="1" applyAlignmentFormats="0" applyWidthHeightFormats="0"/>
</file>

<file path=xl/queryTables/queryTable388.xml><?xml version="1.0" encoding="utf-8"?>
<queryTable xmlns="http://schemas.openxmlformats.org/spreadsheetml/2006/main" xmlns:mc="http://schemas.openxmlformats.org/markup-compatibility/2006" xmlns:xr16="http://schemas.microsoft.com/office/spreadsheetml/2017/revision16" mc:Ignorable="xr16" name="NVRN5.espmvol_37" connectionId="11" xr16:uid="{00000000-0016-0000-1500-00004B010000}" autoFormatId="16" applyNumberFormats="0" applyBorderFormats="0" applyFontFormats="1" applyPatternFormats="1" applyAlignmentFormats="0" applyWidthHeightFormats="0"/>
</file>

<file path=xl/queryTables/queryTable389.xml><?xml version="1.0" encoding="utf-8"?>
<queryTable xmlns="http://schemas.openxmlformats.org/spreadsheetml/2006/main" xmlns:mc="http://schemas.openxmlformats.org/markup-compatibility/2006" xmlns:xr16="http://schemas.microsoft.com/office/spreadsheetml/2017/revision16" mc:Ignorable="xr16" name="CLSC2.espmvol_11" connectionId="2" xr16:uid="{00000000-0016-0000-1500-0000C4010000}" autoFormatId="16" applyNumberFormats="0" applyBorderFormats="0" applyFontFormats="1" applyPatternFormats="1" applyAlignmentFormats="0" applyWidthHeightFormats="0"/>
</file>

<file path=xl/queryTables/queryTable390.xml><?xml version="1.0" encoding="utf-8"?>
<queryTable xmlns="http://schemas.openxmlformats.org/spreadsheetml/2006/main" xmlns:mc="http://schemas.openxmlformats.org/markup-compatibility/2006" xmlns:xr16="http://schemas.microsoft.com/office/spreadsheetml/2017/revision16" mc:Ignorable="xr16" name="TPIC2.espmvol_51" connectionId="12" xr16:uid="{A82F8E5E-2714-4AE8-96EF-2139A224E11A}" autoFormatId="16" applyNumberFormats="0" applyBorderFormats="0" applyFontFormats="1" applyPatternFormats="1" applyAlignmentFormats="0" applyWidthHeightFormats="0"/>
</file>

<file path=xl/queryTables/queryTable391.xml><?xml version="1.0" encoding="utf-8"?>
<queryTable xmlns="http://schemas.openxmlformats.org/spreadsheetml/2006/main" xmlns:mc="http://schemas.openxmlformats.org/markup-compatibility/2006" xmlns:xr16="http://schemas.microsoft.com/office/spreadsheetml/2017/revision16" mc:Ignorable="xr16" name="YDLC2.espmvol_26" connectionId="14" xr16:uid="{00000000-0016-0000-1500-0000D6000000}" autoFormatId="16" applyNumberFormats="0" applyBorderFormats="0" applyFontFormats="1" applyPatternFormats="1" applyAlignmentFormats="0" applyWidthHeightFormats="0"/>
</file>

<file path=xl/queryTables/queryTable392.xml><?xml version="1.0" encoding="utf-8"?>
<queryTable xmlns="http://schemas.openxmlformats.org/spreadsheetml/2006/main" xmlns:mc="http://schemas.openxmlformats.org/markup-compatibility/2006" xmlns:xr16="http://schemas.microsoft.com/office/spreadsheetml/2017/revision16" mc:Ignorable="xr16" name="DRGC2.espmvol_45" connectionId="5" xr16:uid="{00000000-0016-0000-1500-00003D010000}" autoFormatId="16" applyNumberFormats="0" applyBorderFormats="0" applyFontFormats="1" applyPatternFormats="1" applyAlignmentFormats="0" applyWidthHeightFormats="0"/>
</file>

<file path=xl/queryTables/queryTable393.xml><?xml version="1.0" encoding="utf-8"?>
<queryTable xmlns="http://schemas.openxmlformats.org/spreadsheetml/2006/main" xmlns:mc="http://schemas.openxmlformats.org/markup-compatibility/2006" xmlns:xr16="http://schemas.microsoft.com/office/spreadsheetml/2017/revision16" mc:Ignorable="xr16" name="GBRW4.espmvol_5" connectionId="6" xr16:uid="{00000000-0016-0000-1500-000073000000}" autoFormatId="16" applyNumberFormats="0" applyBorderFormats="0" applyFontFormats="1" applyPatternFormats="1" applyAlignmentFormats="0" applyWidthHeightFormats="0"/>
</file>

<file path=xl/queryTables/queryTable394.xml><?xml version="1.0" encoding="utf-8"?>
<queryTable xmlns="http://schemas.openxmlformats.org/spreadsheetml/2006/main" xmlns:mc="http://schemas.openxmlformats.org/markup-compatibility/2006" xmlns:xr16="http://schemas.microsoft.com/office/spreadsheetml/2017/revision16" mc:Ignorable="xr16" name="NVRN5.espmvol_34" connectionId="11" xr16:uid="{00000000-0016-0000-1500-00008A000000}" autoFormatId="16" applyNumberFormats="0" applyBorderFormats="0" applyFontFormats="1" applyPatternFormats="1" applyAlignmentFormats="0" applyWidthHeightFormats="0"/>
</file>

<file path=xl/queryTables/queryTable395.xml><?xml version="1.0" encoding="utf-8"?>
<queryTable xmlns="http://schemas.openxmlformats.org/spreadsheetml/2006/main" xmlns:mc="http://schemas.openxmlformats.org/markup-compatibility/2006" xmlns:xr16="http://schemas.microsoft.com/office/spreadsheetml/2017/revision16" mc:Ignorable="xr16" name="VCRC2.espmvol_2" connectionId="13" xr16:uid="{00000000-0016-0000-1500-0000D2010000}" autoFormatId="16" applyNumberFormats="0" applyBorderFormats="0" applyFontFormats="1" applyPatternFormats="1" applyAlignmentFormats="0" applyWidthHeightFormats="0"/>
</file>

<file path=xl/queryTables/queryTable396.xml><?xml version="1.0" encoding="utf-8"?>
<queryTable xmlns="http://schemas.openxmlformats.org/spreadsheetml/2006/main" xmlns:mc="http://schemas.openxmlformats.org/markup-compatibility/2006" xmlns:xr16="http://schemas.microsoft.com/office/spreadsheetml/2017/revision16" mc:Ignorable="xr16" name="NVRN5.espmvol_20" connectionId="11" xr16:uid="{00000000-0016-0000-1500-000008000000}" autoFormatId="16" applyNumberFormats="0" applyBorderFormats="0" applyFontFormats="1" applyPatternFormats="1" applyAlignmentFormats="0" applyWidthHeightFormats="0"/>
</file>

<file path=xl/queryTables/queryTable397.xml><?xml version="1.0" encoding="utf-8"?>
<queryTable xmlns="http://schemas.openxmlformats.org/spreadsheetml/2006/main" xmlns:mc="http://schemas.openxmlformats.org/markup-compatibility/2006" xmlns:xr16="http://schemas.microsoft.com/office/spreadsheetml/2017/revision16" mc:Ignorable="xr16" name="GBRW4.espmvol_32" connectionId="6" xr16:uid="{00000000-0016-0000-1500-00002C000000}" autoFormatId="16" applyNumberFormats="0" applyBorderFormats="0" applyFontFormats="1" applyPatternFormats="1" applyAlignmentFormats="0" applyWidthHeightFormats="0"/>
</file>

<file path=xl/queryTables/queryTable398.xml><?xml version="1.0" encoding="utf-8"?>
<queryTable xmlns="http://schemas.openxmlformats.org/spreadsheetml/2006/main" xmlns:mc="http://schemas.openxmlformats.org/markup-compatibility/2006" xmlns:xr16="http://schemas.microsoft.com/office/spreadsheetml/2017/revision16" mc:Ignorable="xr16" name="TPIC2.espmvol_24" connectionId="12" xr16:uid="{00000000-0016-0000-1500-0000BB000000}" autoFormatId="16" applyNumberFormats="0" applyBorderFormats="0" applyFontFormats="1" applyPatternFormats="1" applyAlignmentFormats="0" applyWidthHeightFormats="0"/>
</file>

<file path=xl/queryTables/queryTable399.xml><?xml version="1.0" encoding="utf-8"?>
<queryTable xmlns="http://schemas.openxmlformats.org/spreadsheetml/2006/main" xmlns:mc="http://schemas.openxmlformats.org/markup-compatibility/2006" xmlns:xr16="http://schemas.microsoft.com/office/spreadsheetml/2017/revision16" mc:Ignorable="xr16" name="GJLOC.espmvol_47" connectionId="7" xr16:uid="{00000000-0016-0000-1500-000012020000}" autoFormatId="16" applyNumberFormats="0" applyBorderFormats="0" applyFontFormats="1" applyPatternFormats="1" applyAlignmentFormats="0" applyWidthHeightFormats="0"/>
</file>

<file path=xl/queryTables/queryTable400.xml><?xml version="1.0" encoding="utf-8"?>
<queryTable xmlns="http://schemas.openxmlformats.org/spreadsheetml/2006/main" xmlns:mc="http://schemas.openxmlformats.org/markup-compatibility/2006" xmlns:xr16="http://schemas.microsoft.com/office/spreadsheetml/2017/revision16" mc:Ignorable="xr16" name="YDLC2.espmvol_12" connectionId="14" xr16:uid="{00000000-0016-0000-1500-00002F000000}" autoFormatId="16" applyNumberFormats="0" applyBorderFormats="0" applyFontFormats="1" applyPatternFormats="1" applyAlignmentFormats="0" applyWidthHeightFormats="0"/>
</file>

<file path=xl/queryTables/queryTable401.xml><?xml version="1.0" encoding="utf-8"?>
<queryTable xmlns="http://schemas.openxmlformats.org/spreadsheetml/2006/main" xmlns:mc="http://schemas.openxmlformats.org/markup-compatibility/2006" xmlns:xr16="http://schemas.microsoft.com/office/spreadsheetml/2017/revision16" mc:Ignorable="xr16" name="DRGC2.espmvol_56" connectionId="5" xr16:uid="{ADFC5D03-6C66-4348-AE83-1F73DD073B97}" autoFormatId="16" applyNumberFormats="0" applyBorderFormats="0" applyFontFormats="1" applyPatternFormats="1" applyAlignmentFormats="0" applyWidthHeightFormats="0"/>
</file>

<file path=xl/queryTables/queryTable402.xml><?xml version="1.0" encoding="utf-8"?>
<queryTable xmlns="http://schemas.openxmlformats.org/spreadsheetml/2006/main" xmlns:mc="http://schemas.openxmlformats.org/markup-compatibility/2006" xmlns:xr16="http://schemas.microsoft.com/office/spreadsheetml/2017/revision16" mc:Ignorable="xr16" name="GRNU1.espmvol_32" connectionId="9" xr16:uid="{00000000-0016-0000-1500-00002C020000}" autoFormatId="16" applyNumberFormats="0" applyBorderFormats="0" applyFontFormats="1" applyPatternFormats="1" applyAlignmentFormats="0" applyWidthHeightFormats="0"/>
</file>

<file path=xl/queryTables/queryTable403.xml><?xml version="1.0" encoding="utf-8"?>
<queryTable xmlns="http://schemas.openxmlformats.org/spreadsheetml/2006/main" xmlns:mc="http://schemas.openxmlformats.org/markup-compatibility/2006" xmlns:xr16="http://schemas.microsoft.com/office/spreadsheetml/2017/revision16" mc:Ignorable="xr16" name="BMDC2.espmvol_18" connectionId="1" xr16:uid="{00000000-0016-0000-1500-000086010000}" autoFormatId="16" applyNumberFormats="0" applyBorderFormats="0" applyFontFormats="1" applyPatternFormats="1" applyAlignmentFormats="0" applyWidthHeightFormats="0"/>
</file>

<file path=xl/queryTables/queryTable404.xml><?xml version="1.0" encoding="utf-8"?>
<queryTable xmlns="http://schemas.openxmlformats.org/spreadsheetml/2006/main" xmlns:mc="http://schemas.openxmlformats.org/markup-compatibility/2006" xmlns:xr16="http://schemas.microsoft.com/office/spreadsheetml/2017/revision16" mc:Ignorable="xr16" name="DRGC2.espmvol_23" connectionId="5" xr16:uid="{00000000-0016-0000-1500-000058010000}" autoFormatId="16" applyNumberFormats="0" applyBorderFormats="0" applyFontFormats="1" applyPatternFormats="1" applyAlignmentFormats="0" applyWidthHeightFormats="0"/>
</file>

<file path=xl/queryTables/queryTable405.xml><?xml version="1.0" encoding="utf-8"?>
<queryTable xmlns="http://schemas.openxmlformats.org/spreadsheetml/2006/main" xmlns:mc="http://schemas.openxmlformats.org/markup-compatibility/2006" xmlns:xr16="http://schemas.microsoft.com/office/spreadsheetml/2017/revision16" mc:Ignorable="xr16" name="GJLOC.espmvol_28" connectionId="7" xr16:uid="{00000000-0016-0000-1500-000001010000}" autoFormatId="16" applyNumberFormats="0" applyBorderFormats="0" applyFontFormats="1" applyPatternFormats="1" applyAlignmentFormats="0" applyWidthHeightFormats="0"/>
</file>

<file path=xl/queryTables/queryTable406.xml><?xml version="1.0" encoding="utf-8"?>
<queryTable xmlns="http://schemas.openxmlformats.org/spreadsheetml/2006/main" xmlns:mc="http://schemas.openxmlformats.org/markup-compatibility/2006" xmlns:xr16="http://schemas.microsoft.com/office/spreadsheetml/2017/revision16" mc:Ignorable="xr16" name="CLSC2.espmvol_9" connectionId="2" xr16:uid="{00000000-0016-0000-1500-000080010000}" autoFormatId="16" applyNumberFormats="0" applyBorderFormats="0" applyFontFormats="1" applyPatternFormats="1" applyAlignmentFormats="0" applyWidthHeightFormats="0"/>
</file>

<file path=xl/queryTables/queryTable407.xml><?xml version="1.0" encoding="utf-8"?>
<queryTable xmlns="http://schemas.openxmlformats.org/spreadsheetml/2006/main" xmlns:mc="http://schemas.openxmlformats.org/markup-compatibility/2006" xmlns:xr16="http://schemas.microsoft.com/office/spreadsheetml/2017/revision16" mc:Ignorable="xr16" name="GRNU1.espmvol_10" connectionId="9" xr16:uid="{00000000-0016-0000-1500-0000D8000000}" autoFormatId="16" applyNumberFormats="0" applyBorderFormats="0" applyFontFormats="1" applyPatternFormats="1" applyAlignmentFormats="0" applyWidthHeightFormats="0"/>
</file>

<file path=xl/queryTables/queryTable408.xml><?xml version="1.0" encoding="utf-8"?>
<queryTable xmlns="http://schemas.openxmlformats.org/spreadsheetml/2006/main" xmlns:mc="http://schemas.openxmlformats.org/markup-compatibility/2006" xmlns:xr16="http://schemas.microsoft.com/office/spreadsheetml/2017/revision16" mc:Ignorable="xr16" name="TPIC2.espmvol_5" connectionId="12" xr16:uid="{00000000-0016-0000-1500-00004C010000}" autoFormatId="16" applyNumberFormats="0" applyBorderFormats="0" applyFontFormats="1" applyPatternFormats="1" applyAlignmentFormats="0" applyWidthHeightFormats="0"/>
</file>

<file path=xl/queryTables/queryTable409.xml><?xml version="1.0" encoding="utf-8"?>
<queryTable xmlns="http://schemas.openxmlformats.org/spreadsheetml/2006/main" xmlns:mc="http://schemas.openxmlformats.org/markup-compatibility/2006" xmlns:xr16="http://schemas.microsoft.com/office/spreadsheetml/2017/revision16" mc:Ignorable="xr16" name="BMDC2.espmvol_42" connectionId="1" xr16:uid="{00000000-0016-0000-1500-000064000000}" autoFormatId="16" applyNumberFormats="0" applyBorderFormats="0" applyFontFormats="1" applyPatternFormats="1" applyAlignmentFormats="0" applyWidthHeightFormats="0"/>
</file>

<file path=xl/queryTables/queryTable410.xml><?xml version="1.0" encoding="utf-8"?>
<queryTable xmlns="http://schemas.openxmlformats.org/spreadsheetml/2006/main" xmlns:mc="http://schemas.openxmlformats.org/markup-compatibility/2006" xmlns:xr16="http://schemas.microsoft.com/office/spreadsheetml/2017/revision16" mc:Ignorable="xr16" name="NVRN5.espmvol_54" connectionId="11" xr16:uid="{DE79CDDD-328B-448A-B524-4D4AD4AE3D77}" autoFormatId="16" applyNumberFormats="0" applyBorderFormats="0" applyFontFormats="1" applyPatternFormats="1" applyAlignmentFormats="0" applyWidthHeightFormats="0"/>
</file>

<file path=xl/queryTables/queryTable411.xml><?xml version="1.0" encoding="utf-8"?>
<queryTable xmlns="http://schemas.openxmlformats.org/spreadsheetml/2006/main" xmlns:mc="http://schemas.openxmlformats.org/markup-compatibility/2006" xmlns:xr16="http://schemas.microsoft.com/office/spreadsheetml/2017/revision16" mc:Ignorable="xr16" name="BMDC2.espmvol_39" connectionId="1" xr16:uid="{00000000-0016-0000-1500-0000ED000000}" autoFormatId="16" applyNumberFormats="0" applyBorderFormats="0" applyFontFormats="1" applyPatternFormats="1" applyAlignmentFormats="0" applyWidthHeightFormats="0"/>
</file>

<file path=xl/queryTables/queryTable412.xml><?xml version="1.0" encoding="utf-8"?>
<queryTable xmlns="http://schemas.openxmlformats.org/spreadsheetml/2006/main" xmlns:mc="http://schemas.openxmlformats.org/markup-compatibility/2006" xmlns:xr16="http://schemas.microsoft.com/office/spreadsheetml/2017/revision16" mc:Ignorable="xr16" name="DRGC2.espmvol_40" connectionId="5" xr16:uid="{00000000-0016-0000-1500-000018020000}" autoFormatId="16" applyNumberFormats="0" applyBorderFormats="0" applyFontFormats="1" applyPatternFormats="1" applyAlignmentFormats="0" applyWidthHeightFormats="0"/>
</file>

<file path=xl/queryTables/queryTable413.xml><?xml version="1.0" encoding="utf-8"?>
<queryTable xmlns="http://schemas.openxmlformats.org/spreadsheetml/2006/main" xmlns:mc="http://schemas.openxmlformats.org/markup-compatibility/2006" xmlns:xr16="http://schemas.microsoft.com/office/spreadsheetml/2017/revision16" mc:Ignorable="xr16" name="DRGC2.espmvol_42" connectionId="5" xr16:uid="{00000000-0016-0000-1500-000059010000}" autoFormatId="16" applyNumberFormats="0" applyBorderFormats="0" applyFontFormats="1" applyPatternFormats="1" applyAlignmentFormats="0" applyWidthHeightFormats="0"/>
</file>

<file path=xl/queryTables/queryTable414.xml><?xml version="1.0" encoding="utf-8"?>
<queryTable xmlns="http://schemas.openxmlformats.org/spreadsheetml/2006/main" xmlns:mc="http://schemas.openxmlformats.org/markup-compatibility/2006" xmlns:xr16="http://schemas.microsoft.com/office/spreadsheetml/2017/revision16" mc:Ignorable="xr16" name="GRNU1.espmvol_43" connectionId="9" xr16:uid="{00000000-0016-0000-1500-000001020000}" autoFormatId="16" applyNumberFormats="0" applyBorderFormats="0" applyFontFormats="1" applyPatternFormats="1" applyAlignmentFormats="0" applyWidthHeightFormats="0"/>
</file>

<file path=xl/queryTables/queryTable415.xml><?xml version="1.0" encoding="utf-8"?>
<queryTable xmlns="http://schemas.openxmlformats.org/spreadsheetml/2006/main" xmlns:mc="http://schemas.openxmlformats.org/markup-compatibility/2006" xmlns:xr16="http://schemas.microsoft.com/office/spreadsheetml/2017/revision16" mc:Ignorable="xr16" name="CLSC2.espmvol_54" connectionId="2" xr16:uid="{392F28A5-1390-40B1-9DB0-C79A51EFEF03}" autoFormatId="16" applyNumberFormats="0" applyBorderFormats="0" applyFontFormats="1" applyPatternFormats="1" applyAlignmentFormats="0" applyWidthHeightFormats="0"/>
</file>

<file path=xl/queryTables/queryTable416.xml><?xml version="1.0" encoding="utf-8"?>
<queryTable xmlns="http://schemas.openxmlformats.org/spreadsheetml/2006/main" xmlns:mc="http://schemas.openxmlformats.org/markup-compatibility/2006" xmlns:xr16="http://schemas.microsoft.com/office/spreadsheetml/2017/revision16" mc:Ignorable="xr16" name="TPIC2.espmvol_13" connectionId="12" xr16:uid="{00000000-0016-0000-1500-0000F8000000}" autoFormatId="16" applyNumberFormats="0" applyBorderFormats="0" applyFontFormats="1" applyPatternFormats="1" applyAlignmentFormats="0" applyWidthHeightFormats="0"/>
</file>

<file path=xl/queryTables/queryTable417.xml><?xml version="1.0" encoding="utf-8"?>
<queryTable xmlns="http://schemas.openxmlformats.org/spreadsheetml/2006/main" xmlns:mc="http://schemas.openxmlformats.org/markup-compatibility/2006" xmlns:xr16="http://schemas.microsoft.com/office/spreadsheetml/2017/revision16" mc:Ignorable="xr16" name="GBRW4.espmvol_13" connectionId="6" xr16:uid="{00000000-0016-0000-1500-000000010000}" autoFormatId="16" applyNumberFormats="0" applyBorderFormats="0" applyFontFormats="1" applyPatternFormats="1" applyAlignmentFormats="0" applyWidthHeightFormats="0"/>
</file>

<file path=xl/queryTables/queryTable418.xml><?xml version="1.0" encoding="utf-8"?>
<queryTable xmlns="http://schemas.openxmlformats.org/spreadsheetml/2006/main" xmlns:mc="http://schemas.openxmlformats.org/markup-compatibility/2006" xmlns:xr16="http://schemas.microsoft.com/office/spreadsheetml/2017/revision16" mc:Ignorable="xr16" name="MPSC2.espmvol_33" connectionId="10" xr16:uid="{00000000-0016-0000-1500-00008B000000}" autoFormatId="16" applyNumberFormats="0" applyBorderFormats="0" applyFontFormats="1" applyPatternFormats="1" applyAlignmentFormats="0" applyWidthHeightFormats="0"/>
</file>

<file path=xl/queryTables/queryTable419.xml><?xml version="1.0" encoding="utf-8"?>
<queryTable xmlns="http://schemas.openxmlformats.org/spreadsheetml/2006/main" xmlns:mc="http://schemas.openxmlformats.org/markup-compatibility/2006" xmlns:xr16="http://schemas.microsoft.com/office/spreadsheetml/2017/revision16" mc:Ignorable="xr16" name="GJLOC.espmvol_6" connectionId="7" xr16:uid="{00000000-0016-0000-1500-000097010000}" autoFormatId="16" applyNumberFormats="0" applyBorderFormats="0" applyFontFormats="1" applyPatternFormats="1" applyAlignmentFormats="0" applyWidthHeightFormats="0"/>
</file>

<file path=xl/queryTables/queryTable420.xml><?xml version="1.0" encoding="utf-8"?>
<queryTable xmlns="http://schemas.openxmlformats.org/spreadsheetml/2006/main" xmlns:mc="http://schemas.openxmlformats.org/markup-compatibility/2006" xmlns:xr16="http://schemas.microsoft.com/office/spreadsheetml/2017/revision16" mc:Ignorable="xr16" name="CLSC2.espmvol_19" connectionId="2" xr16:uid="{00000000-0016-0000-1500-00000D010000}" autoFormatId="16" applyNumberFormats="0" applyBorderFormats="0" applyFontFormats="1" applyPatternFormats="1" applyAlignmentFormats="0" applyWidthHeightFormats="0"/>
</file>

<file path=xl/queryTables/queryTable421.xml><?xml version="1.0" encoding="utf-8"?>
<queryTable xmlns="http://schemas.openxmlformats.org/spreadsheetml/2006/main" xmlns:mc="http://schemas.openxmlformats.org/markup-compatibility/2006" xmlns:xr16="http://schemas.microsoft.com/office/spreadsheetml/2017/revision16" mc:Ignorable="xr16" name="VCRC2.espmvol_36" connectionId="13" xr16:uid="{00000000-0016-0000-1500-0000F3000000}" autoFormatId="16" applyNumberFormats="0" applyBorderFormats="0" applyFontFormats="1" applyPatternFormats="1" applyAlignmentFormats="0" applyWidthHeightFormats="0"/>
</file>

<file path=xl/queryTables/queryTable422.xml><?xml version="1.0" encoding="utf-8"?>
<queryTable xmlns="http://schemas.openxmlformats.org/spreadsheetml/2006/main" xmlns:mc="http://schemas.openxmlformats.org/markup-compatibility/2006" xmlns:xr16="http://schemas.microsoft.com/office/spreadsheetml/2017/revision16" mc:Ignorable="xr16" name="GBRW4.espmvol_18" connectionId="6" xr16:uid="{00000000-0016-0000-1500-0000A1010000}" autoFormatId="16" applyNumberFormats="0" applyBorderFormats="0" applyFontFormats="1" applyPatternFormats="1" applyAlignmentFormats="0" applyWidthHeightFormats="0"/>
</file>

<file path=xl/queryTables/queryTable423.xml><?xml version="1.0" encoding="utf-8"?>
<queryTable xmlns="http://schemas.openxmlformats.org/spreadsheetml/2006/main" xmlns:mc="http://schemas.openxmlformats.org/markup-compatibility/2006" xmlns:xr16="http://schemas.microsoft.com/office/spreadsheetml/2017/revision16" mc:Ignorable="xr16" name="NVRN5.espmvol_13" connectionId="11" xr16:uid="{00000000-0016-0000-1500-0000E0010000}" autoFormatId="16" applyNumberFormats="0" applyBorderFormats="0" applyFontFormats="1" applyPatternFormats="1" applyAlignmentFormats="0" applyWidthHeightFormats="0"/>
</file>

<file path=xl/queryTables/queryTable424.xml><?xml version="1.0" encoding="utf-8"?>
<queryTable xmlns="http://schemas.openxmlformats.org/spreadsheetml/2006/main" xmlns:mc="http://schemas.openxmlformats.org/markup-compatibility/2006" xmlns:xr16="http://schemas.microsoft.com/office/spreadsheetml/2017/revision16" mc:Ignorable="xr16" name="DRGC2.espmvol_20" connectionId="5" xr16:uid="{00000000-0016-0000-1500-000015000000}" autoFormatId="16" applyNumberFormats="0" applyBorderFormats="0" applyFontFormats="1" applyPatternFormats="1" applyAlignmentFormats="0" applyWidthHeightFormats="0"/>
</file>

<file path=xl/queryTables/queryTable425.xml><?xml version="1.0" encoding="utf-8"?>
<queryTable xmlns="http://schemas.openxmlformats.org/spreadsheetml/2006/main" xmlns:mc="http://schemas.openxmlformats.org/markup-compatibility/2006" xmlns:xr16="http://schemas.microsoft.com/office/spreadsheetml/2017/revision16" mc:Ignorable="xr16" name="GJLOC.espmvol_41" connectionId="7" xr16:uid="{00000000-0016-0000-1500-0000C7000000}" autoFormatId="16" applyNumberFormats="0" applyBorderFormats="0" applyFontFormats="1" applyPatternFormats="1" applyAlignmentFormats="0" applyWidthHeightFormats="0"/>
</file>

<file path=xl/queryTables/queryTable426.xml><?xml version="1.0" encoding="utf-8"?>
<queryTable xmlns="http://schemas.openxmlformats.org/spreadsheetml/2006/main" xmlns:mc="http://schemas.openxmlformats.org/markup-compatibility/2006" xmlns:xr16="http://schemas.microsoft.com/office/spreadsheetml/2017/revision16" mc:Ignorable="xr16" name="MPSC2.espmvol_37" connectionId="10" xr16:uid="{00000000-0016-0000-1500-000055010000}" autoFormatId="16" applyNumberFormats="0" applyBorderFormats="0" applyFontFormats="1" applyPatternFormats="1" applyAlignmentFormats="0" applyWidthHeightFormats="0"/>
</file>

<file path=xl/queryTables/queryTable427.xml><?xml version="1.0" encoding="utf-8"?>
<queryTable xmlns="http://schemas.openxmlformats.org/spreadsheetml/2006/main" xmlns:mc="http://schemas.openxmlformats.org/markup-compatibility/2006" xmlns:xr16="http://schemas.microsoft.com/office/spreadsheetml/2017/revision16" mc:Ignorable="xr16" name="GLDA3.espmvol_2" connectionId="8" xr16:uid="{00000000-0016-0000-1500-0000E4010000}" autoFormatId="16" applyNumberFormats="0" applyBorderFormats="0" applyFontFormats="1" applyPatternFormats="1" applyAlignmentFormats="0" applyWidthHeightFormats="0"/>
</file>

<file path=xl/queryTables/queryTable428.xml><?xml version="1.0" encoding="utf-8"?>
<queryTable xmlns="http://schemas.openxmlformats.org/spreadsheetml/2006/main" xmlns:mc="http://schemas.openxmlformats.org/markup-compatibility/2006" xmlns:xr16="http://schemas.microsoft.com/office/spreadsheetml/2017/revision16" mc:Ignorable="xr16" name="CLSC2.espmvol_12" connectionId="2" xr16:uid="{00000000-0016-0000-1500-00005A000000}" autoFormatId="16" applyNumberFormats="0" applyBorderFormats="0" applyFontFormats="1" applyPatternFormats="1" applyAlignmentFormats="0" applyWidthHeightFormats="0"/>
</file>

<file path=xl/queryTables/queryTable429.xml><?xml version="1.0" encoding="utf-8"?>
<queryTable xmlns="http://schemas.openxmlformats.org/spreadsheetml/2006/main" xmlns:mc="http://schemas.openxmlformats.org/markup-compatibility/2006" xmlns:xr16="http://schemas.microsoft.com/office/spreadsheetml/2017/revision16" mc:Ignorable="xr16" name="NVRN5.espmvol_18" connectionId="11" xr16:uid="{00000000-0016-0000-1500-000079000000}" autoFormatId="16" applyNumberFormats="0" applyBorderFormats="0" applyFontFormats="1" applyPatternFormats="1" applyAlignmentFormats="0" applyWidthHeightFormats="0"/>
</file>

<file path=xl/queryTables/queryTable430.xml><?xml version="1.0" encoding="utf-8"?>
<queryTable xmlns="http://schemas.openxmlformats.org/spreadsheetml/2006/main" xmlns:mc="http://schemas.openxmlformats.org/markup-compatibility/2006" xmlns:xr16="http://schemas.microsoft.com/office/spreadsheetml/2017/revision16" mc:Ignorable="xr16" name="DRGC2.espmvol_22" connectionId="5" xr16:uid="{00000000-0016-0000-1500-0000C7010000}" autoFormatId="16" applyNumberFormats="0" applyBorderFormats="0" applyFontFormats="1" applyPatternFormats="1" applyAlignmentFormats="0" applyWidthHeightFormats="0"/>
</file>

<file path=xl/queryTables/queryTable431.xml><?xml version="1.0" encoding="utf-8"?>
<queryTable xmlns="http://schemas.openxmlformats.org/spreadsheetml/2006/main" xmlns:mc="http://schemas.openxmlformats.org/markup-compatibility/2006" xmlns:xr16="http://schemas.microsoft.com/office/spreadsheetml/2017/revision16" mc:Ignorable="xr16" name="GLDA3.espmvol_36" connectionId="8" xr16:uid="{00000000-0016-0000-1500-00003C000000}" autoFormatId="16" applyNumberFormats="0" applyBorderFormats="0" applyFontFormats="1" applyPatternFormats="1" applyAlignmentFormats="0" applyWidthHeightFormats="0"/>
</file>

<file path=xl/queryTables/queryTable432.xml><?xml version="1.0" encoding="utf-8"?>
<queryTable xmlns="http://schemas.openxmlformats.org/spreadsheetml/2006/main" xmlns:mc="http://schemas.openxmlformats.org/markup-compatibility/2006" xmlns:xr16="http://schemas.microsoft.com/office/spreadsheetml/2017/revision16" mc:Ignorable="xr16" name="VCRC2.espmvol_48" connectionId="13" xr16:uid="{00000000-0016-0000-1500-00009F010000}" autoFormatId="16" applyNumberFormats="0" applyBorderFormats="0" applyFontFormats="1" applyPatternFormats="1" applyAlignmentFormats="0" applyWidthHeightFormats="0"/>
</file>

<file path=xl/queryTables/queryTable433.xml><?xml version="1.0" encoding="utf-8"?>
<queryTable xmlns="http://schemas.openxmlformats.org/spreadsheetml/2006/main" xmlns:mc="http://schemas.openxmlformats.org/markup-compatibility/2006" xmlns:xr16="http://schemas.microsoft.com/office/spreadsheetml/2017/revision16" mc:Ignorable="xr16" name="TPIC2.espmvol_52" connectionId="12" xr16:uid="{6DBE0D6E-5340-47C8-8B79-CFDA98E70FF2}" autoFormatId="16" applyNumberFormats="0" applyBorderFormats="0" applyFontFormats="1" applyPatternFormats="1" applyAlignmentFormats="0" applyWidthHeightFormats="0"/>
</file>

<file path=xl/queryTables/queryTable434.xml><?xml version="1.0" encoding="utf-8"?>
<queryTable xmlns="http://schemas.openxmlformats.org/spreadsheetml/2006/main" xmlns:mc="http://schemas.openxmlformats.org/markup-compatibility/2006" xmlns:xr16="http://schemas.microsoft.com/office/spreadsheetml/2017/revision16" mc:Ignorable="xr16" name="BMDC2.espmvol_14" connectionId="1" xr16:uid="{00000000-0016-0000-1500-000051000000}" autoFormatId="16" applyNumberFormats="0" applyBorderFormats="0" applyFontFormats="1" applyPatternFormats="1" applyAlignmentFormats="0" applyWidthHeightFormats="0"/>
</file>

<file path=xl/queryTables/queryTable435.xml><?xml version="1.0" encoding="utf-8"?>
<queryTable xmlns="http://schemas.openxmlformats.org/spreadsheetml/2006/main" xmlns:mc="http://schemas.openxmlformats.org/markup-compatibility/2006" xmlns:xr16="http://schemas.microsoft.com/office/spreadsheetml/2017/revision16" mc:Ignorable="xr16" name="CLSC2.espmvol_50" connectionId="2" xr16:uid="{9BE70FCE-0C0A-4E7F-8E00-04F560E0719E}" autoFormatId="16" applyNumberFormats="0" applyBorderFormats="0" applyFontFormats="1" applyPatternFormats="1" applyAlignmentFormats="0" applyWidthHeightFormats="0"/>
</file>

<file path=xl/queryTables/queryTable436.xml><?xml version="1.0" encoding="utf-8"?>
<queryTable xmlns="http://schemas.openxmlformats.org/spreadsheetml/2006/main" xmlns:mc="http://schemas.openxmlformats.org/markup-compatibility/2006" xmlns:xr16="http://schemas.microsoft.com/office/spreadsheetml/2017/revision16" mc:Ignorable="xr16" name="YDLC2.espmvol_4" connectionId="14" xr16:uid="{00000000-0016-0000-1500-0000A5000000}" autoFormatId="16" applyNumberFormats="0" applyBorderFormats="0" applyFontFormats="1" applyPatternFormats="1" applyAlignmentFormats="0" applyWidthHeightFormats="0"/>
</file>

<file path=xl/queryTables/queryTable437.xml><?xml version="1.0" encoding="utf-8"?>
<queryTable xmlns="http://schemas.openxmlformats.org/spreadsheetml/2006/main" xmlns:mc="http://schemas.openxmlformats.org/markup-compatibility/2006" xmlns:xr16="http://schemas.microsoft.com/office/spreadsheetml/2017/revision16" mc:Ignorable="xr16" name="MPSC2.espmvol_11" connectionId="10" xr16:uid="{00000000-0016-0000-1500-0000A9010000}" autoFormatId="16" applyNumberFormats="0" applyBorderFormats="0" applyFontFormats="1" applyPatternFormats="1" applyAlignmentFormats="0" applyWidthHeightFormats="0"/>
</file>

<file path=xl/queryTables/queryTable438.xml><?xml version="1.0" encoding="utf-8"?>
<queryTable xmlns="http://schemas.openxmlformats.org/spreadsheetml/2006/main" xmlns:mc="http://schemas.openxmlformats.org/markup-compatibility/2006" xmlns:xr16="http://schemas.microsoft.com/office/spreadsheetml/2017/revision16" mc:Ignorable="xr16" name="GLDA3.espmvol_45" connectionId="8" xr16:uid="{00000000-0016-0000-1500-000083010000}" autoFormatId="16" applyNumberFormats="0" applyBorderFormats="0" applyFontFormats="1" applyPatternFormats="1" applyAlignmentFormats="0" applyWidthHeightFormats="0"/>
</file>

<file path=xl/queryTables/queryTable439.xml><?xml version="1.0" encoding="utf-8"?>
<queryTable xmlns="http://schemas.openxmlformats.org/spreadsheetml/2006/main" xmlns:mc="http://schemas.openxmlformats.org/markup-compatibility/2006" xmlns:xr16="http://schemas.microsoft.com/office/spreadsheetml/2017/revision16" mc:Ignorable="xr16" name="NVRN5.espmvol_22" connectionId="11" xr16:uid="{00000000-0016-0000-1500-000039000000}" autoFormatId="16" applyNumberFormats="0" applyBorderFormats="0" applyFontFormats="1" applyPatternFormats="1" applyAlignmentFormats="0" applyWidthHeightFormats="0"/>
</file>

<file path=xl/queryTables/queryTable440.xml><?xml version="1.0" encoding="utf-8"?>
<queryTable xmlns="http://schemas.openxmlformats.org/spreadsheetml/2006/main" xmlns:mc="http://schemas.openxmlformats.org/markup-compatibility/2006" xmlns:xr16="http://schemas.microsoft.com/office/spreadsheetml/2017/revision16" mc:Ignorable="xr16" name="BMDC2.espmvol_16" connectionId="1" xr16:uid="{00000000-0016-0000-1500-000060000000}" autoFormatId="16" applyNumberFormats="0" applyBorderFormats="0" applyFontFormats="1" applyPatternFormats="1" applyAlignmentFormats="0" applyWidthHeightFormats="0"/>
</file>

<file path=xl/queryTables/queryTable441.xml><?xml version="1.0" encoding="utf-8"?>
<queryTable xmlns="http://schemas.openxmlformats.org/spreadsheetml/2006/main" xmlns:mc="http://schemas.openxmlformats.org/markup-compatibility/2006" xmlns:xr16="http://schemas.microsoft.com/office/spreadsheetml/2017/revision16" mc:Ignorable="xr16" name="BMDC2.espmvol_47" connectionId="1" xr16:uid="{00000000-0016-0000-1500-0000E7000000}" autoFormatId="16" applyNumberFormats="0" applyBorderFormats="0" applyFontFormats="1" applyPatternFormats="1" applyAlignmentFormats="0" applyWidthHeightFormats="0"/>
</file>

<file path=xl/queryTables/queryTable442.xml><?xml version="1.0" encoding="utf-8"?>
<queryTable xmlns="http://schemas.openxmlformats.org/spreadsheetml/2006/main" xmlns:mc="http://schemas.openxmlformats.org/markup-compatibility/2006" xmlns:xr16="http://schemas.microsoft.com/office/spreadsheetml/2017/revision16" mc:Ignorable="xr16" name="DRGC2.espmvol_31" connectionId="5" xr16:uid="{00000000-0016-0000-1500-0000F8010000}" autoFormatId="16" applyNumberFormats="0" applyBorderFormats="0" applyFontFormats="1" applyPatternFormats="1" applyAlignmentFormats="0" applyWidthHeightFormats="0"/>
</file>

<file path=xl/queryTables/queryTable443.xml><?xml version="1.0" encoding="utf-8"?>
<queryTable xmlns="http://schemas.openxmlformats.org/spreadsheetml/2006/main" xmlns:mc="http://schemas.openxmlformats.org/markup-compatibility/2006" xmlns:xr16="http://schemas.microsoft.com/office/spreadsheetml/2017/revision16" mc:Ignorable="xr16" name="NVRN5.espmvol_44" connectionId="11" xr16:uid="{00000000-0016-0000-1500-00001C000000}" autoFormatId="16" applyNumberFormats="0" applyBorderFormats="0" applyFontFormats="1" applyPatternFormats="1" applyAlignmentFormats="0" applyWidthHeightFormats="0"/>
</file>

<file path=xl/queryTables/queryTable444.xml><?xml version="1.0" encoding="utf-8"?>
<queryTable xmlns="http://schemas.openxmlformats.org/spreadsheetml/2006/main" xmlns:mc="http://schemas.openxmlformats.org/markup-compatibility/2006" xmlns:xr16="http://schemas.microsoft.com/office/spreadsheetml/2017/revision16" mc:Ignorable="xr16" name="GLDA3.espmvol_28" connectionId="8" xr16:uid="{00000000-0016-0000-1500-000095010000}" autoFormatId="16" applyNumberFormats="0" applyBorderFormats="0" applyFontFormats="1" applyPatternFormats="1" applyAlignmentFormats="0" applyWidthHeightFormats="0"/>
</file>

<file path=xl/queryTables/queryTable445.xml><?xml version="1.0" encoding="utf-8"?>
<queryTable xmlns="http://schemas.openxmlformats.org/spreadsheetml/2006/main" xmlns:mc="http://schemas.openxmlformats.org/markup-compatibility/2006" xmlns:xr16="http://schemas.microsoft.com/office/spreadsheetml/2017/revision16" mc:Ignorable="xr16" name="GJLOC.espmvol_22" connectionId="7" xr16:uid="{00000000-0016-0000-1500-00005C000000}" autoFormatId="16" applyNumberFormats="0" applyBorderFormats="0" applyFontFormats="1" applyPatternFormats="1" applyAlignmentFormats="0" applyWidthHeightFormats="0"/>
</file>

<file path=xl/queryTables/queryTable446.xml><?xml version="1.0" encoding="utf-8"?>
<queryTable xmlns="http://schemas.openxmlformats.org/spreadsheetml/2006/main" xmlns:mc="http://schemas.openxmlformats.org/markup-compatibility/2006" xmlns:xr16="http://schemas.microsoft.com/office/spreadsheetml/2017/revision16" mc:Ignorable="xr16" name="GBRW4.espmvol_31" connectionId="6" xr16:uid="{00000000-0016-0000-1500-00006A010000}" autoFormatId="16" applyNumberFormats="0" applyBorderFormats="0" applyFontFormats="1" applyPatternFormats="1" applyAlignmentFormats="0" applyWidthHeightFormats="0"/>
</file>

<file path=xl/queryTables/queryTable447.xml><?xml version="1.0" encoding="utf-8"?>
<queryTable xmlns="http://schemas.openxmlformats.org/spreadsheetml/2006/main" xmlns:mc="http://schemas.openxmlformats.org/markup-compatibility/2006" xmlns:xr16="http://schemas.microsoft.com/office/spreadsheetml/2017/revision16" mc:Ignorable="xr16" name="MPSC2.espmvol_46" connectionId="10" xr16:uid="{00000000-0016-0000-1500-00006F010000}" autoFormatId="16" applyNumberFormats="0" applyBorderFormats="0" applyFontFormats="1" applyPatternFormats="1" applyAlignmentFormats="0" applyWidthHeightFormats="0"/>
</file>

<file path=xl/queryTables/queryTable448.xml><?xml version="1.0" encoding="utf-8"?>
<queryTable xmlns="http://schemas.openxmlformats.org/spreadsheetml/2006/main" xmlns:mc="http://schemas.openxmlformats.org/markup-compatibility/2006" xmlns:xr16="http://schemas.microsoft.com/office/spreadsheetml/2017/revision16" mc:Ignorable="xr16" name="GLDA3.espmvol_12" connectionId="8" xr16:uid="{00000000-0016-0000-1500-0000A1000000}" autoFormatId="16" applyNumberFormats="0" applyBorderFormats="0" applyFontFormats="1" applyPatternFormats="1" applyAlignmentFormats="0" applyWidthHeightFormats="0"/>
</file>

<file path=xl/queryTables/queryTable449.xml><?xml version="1.0" encoding="utf-8"?>
<queryTable xmlns="http://schemas.openxmlformats.org/spreadsheetml/2006/main" xmlns:mc="http://schemas.openxmlformats.org/markup-compatibility/2006" xmlns:xr16="http://schemas.microsoft.com/office/spreadsheetml/2017/revision16" mc:Ignorable="xr16" name="CLSC2.espmvol_4" connectionId="2" xr16:uid="{00000000-0016-0000-1500-000032020000}" autoFormatId="16" applyNumberFormats="0" applyBorderFormats="0" applyFontFormats="1" applyPatternFormats="1" applyAlignmentFormats="0" applyWidthHeightFormats="0"/>
</file>

<file path=xl/queryTables/queryTable450.xml><?xml version="1.0" encoding="utf-8"?>
<queryTable xmlns="http://schemas.openxmlformats.org/spreadsheetml/2006/main" xmlns:mc="http://schemas.openxmlformats.org/markup-compatibility/2006" xmlns:xr16="http://schemas.microsoft.com/office/spreadsheetml/2017/revision16" mc:Ignorable="xr16" name="VCRC2.espmvol_54" connectionId="13" xr16:uid="{F71C166B-4D34-4943-A9CF-4D4BBB058C2A}" autoFormatId="16" applyNumberFormats="0" applyBorderFormats="0" applyFontFormats="1" applyPatternFormats="1" applyAlignmentFormats="0" applyWidthHeightFormats="0"/>
</file>

<file path=xl/queryTables/queryTable451.xml><?xml version="1.0" encoding="utf-8"?>
<queryTable xmlns="http://schemas.openxmlformats.org/spreadsheetml/2006/main" xmlns:mc="http://schemas.openxmlformats.org/markup-compatibility/2006" xmlns:xr16="http://schemas.microsoft.com/office/spreadsheetml/2017/revision16" mc:Ignorable="xr16" name="TPIC2.espmvol_29" connectionId="12" xr16:uid="{00000000-0016-0000-1500-000027000000}" autoFormatId="16" applyNumberFormats="0" applyBorderFormats="0" applyFontFormats="1" applyPatternFormats="1" applyAlignmentFormats="0" applyWidthHeightFormats="0"/>
</file>

<file path=xl/queryTables/queryTable452.xml><?xml version="1.0" encoding="utf-8"?>
<queryTable xmlns="http://schemas.openxmlformats.org/spreadsheetml/2006/main" xmlns:mc="http://schemas.openxmlformats.org/markup-compatibility/2006" xmlns:xr16="http://schemas.microsoft.com/office/spreadsheetml/2017/revision16" mc:Ignorable="xr16" name="GBRW4.espmvol" connectionId="6" xr16:uid="{00000000-0016-0000-1500-000016000000}" autoFormatId="16" applyNumberFormats="0" applyBorderFormats="0" applyFontFormats="1" applyPatternFormats="1" applyAlignmentFormats="0" applyWidthHeightFormats="0"/>
</file>

<file path=xl/queryTables/queryTable453.xml><?xml version="1.0" encoding="utf-8"?>
<queryTable xmlns="http://schemas.openxmlformats.org/spreadsheetml/2006/main" xmlns:mc="http://schemas.openxmlformats.org/markup-compatibility/2006" xmlns:xr16="http://schemas.microsoft.com/office/spreadsheetml/2017/revision16" mc:Ignorable="xr16" name="NVRN5.espmvol_42" connectionId="11" xr16:uid="{00000000-0016-0000-1500-000029010000}" autoFormatId="16" applyNumberFormats="0" applyBorderFormats="0" applyFontFormats="1" applyPatternFormats="1" applyAlignmentFormats="0" applyWidthHeightFormats="0"/>
</file>

<file path=xl/queryTables/queryTable454.xml><?xml version="1.0" encoding="utf-8"?>
<queryTable xmlns="http://schemas.openxmlformats.org/spreadsheetml/2006/main" xmlns:mc="http://schemas.openxmlformats.org/markup-compatibility/2006" xmlns:xr16="http://schemas.microsoft.com/office/spreadsheetml/2017/revision16" mc:Ignorable="xr16" name="VCRC2.espmvol_29" connectionId="13" xr16:uid="{00000000-0016-0000-1500-00006A000000}" autoFormatId="16" applyNumberFormats="0" applyBorderFormats="0" applyFontFormats="1" applyPatternFormats="1" applyAlignmentFormats="0" applyWidthHeightFormats="0"/>
</file>

<file path=xl/queryTables/queryTable455.xml><?xml version="1.0" encoding="utf-8"?>
<queryTable xmlns="http://schemas.openxmlformats.org/spreadsheetml/2006/main" xmlns:mc="http://schemas.openxmlformats.org/markup-compatibility/2006" xmlns:xr16="http://schemas.microsoft.com/office/spreadsheetml/2017/revision16" mc:Ignorable="xr16" name="GRNU1.espmvol_42" connectionId="9" xr16:uid="{00000000-0016-0000-1500-00001F000000}" autoFormatId="16" applyNumberFormats="0" applyBorderFormats="0" applyFontFormats="1" applyPatternFormats="1" applyAlignmentFormats="0" applyWidthHeightFormats="0"/>
</file>

<file path=xl/queryTables/queryTable456.xml><?xml version="1.0" encoding="utf-8"?>
<queryTable xmlns="http://schemas.openxmlformats.org/spreadsheetml/2006/main" xmlns:mc="http://schemas.openxmlformats.org/markup-compatibility/2006" xmlns:xr16="http://schemas.microsoft.com/office/spreadsheetml/2017/revision16" mc:Ignorable="xr16" name="CLSC2.espmvol_16" connectionId="2" xr16:uid="{00000000-0016-0000-1500-000003020000}" autoFormatId="16" applyNumberFormats="0" applyBorderFormats="0" applyFontFormats="1" applyPatternFormats="1" applyAlignmentFormats="0" applyWidthHeightFormats="0"/>
</file>

<file path=xl/queryTables/queryTable457.xml><?xml version="1.0" encoding="utf-8"?>
<queryTable xmlns="http://schemas.openxmlformats.org/spreadsheetml/2006/main" xmlns:mc="http://schemas.openxmlformats.org/markup-compatibility/2006" xmlns:xr16="http://schemas.microsoft.com/office/spreadsheetml/2017/revision16" mc:Ignorable="xr16" name="BMDC2.espmvol_17" connectionId="1" xr16:uid="{00000000-0016-0000-1500-0000A5010000}" autoFormatId="16" applyNumberFormats="0" applyBorderFormats="0" applyFontFormats="1" applyPatternFormats="1" applyAlignmentFormats="0" applyWidthHeightFormats="0"/>
</file>

<file path=xl/queryTables/queryTable458.xml><?xml version="1.0" encoding="utf-8"?>
<queryTable xmlns="http://schemas.openxmlformats.org/spreadsheetml/2006/main" xmlns:mc="http://schemas.openxmlformats.org/markup-compatibility/2006" xmlns:xr16="http://schemas.microsoft.com/office/spreadsheetml/2017/revision16" mc:Ignorable="xr16" name="CLSC2.espmvol_32" connectionId="2" xr16:uid="{00000000-0016-0000-1500-000069010000}" autoFormatId="16" applyNumberFormats="0" applyBorderFormats="0" applyFontFormats="1" applyPatternFormats="1" applyAlignmentFormats="0" applyWidthHeightFormats="0"/>
</file>

<file path=xl/queryTables/queryTable459.xml><?xml version="1.0" encoding="utf-8"?>
<queryTable xmlns="http://schemas.openxmlformats.org/spreadsheetml/2006/main" xmlns:mc="http://schemas.openxmlformats.org/markup-compatibility/2006" xmlns:xr16="http://schemas.microsoft.com/office/spreadsheetml/2017/revision16" mc:Ignorable="xr16" name="BMDC2.espmvol_4" connectionId="1" xr16:uid="{00000000-0016-0000-1500-000075010000}" autoFormatId="16" applyNumberFormats="0" applyBorderFormats="0" applyFontFormats="1" applyPatternFormats="1" applyAlignmentFormats="0" applyWidthHeightFormats="0"/>
</file>

<file path=xl/queryTables/queryTable460.xml><?xml version="1.0" encoding="utf-8"?>
<queryTable xmlns="http://schemas.openxmlformats.org/spreadsheetml/2006/main" xmlns:mc="http://schemas.openxmlformats.org/markup-compatibility/2006" xmlns:xr16="http://schemas.microsoft.com/office/spreadsheetml/2017/revision16" mc:Ignorable="xr16" name="VCRC2.espmvol_17" connectionId="13" xr16:uid="{00000000-0016-0000-1500-0000F2000000}" autoFormatId="16" applyNumberFormats="0" applyBorderFormats="0" applyFontFormats="1" applyPatternFormats="1" applyAlignmentFormats="0" applyWidthHeightFormats="0"/>
</file>

<file path=xl/queryTables/queryTable461.xml><?xml version="1.0" encoding="utf-8"?>
<queryTable xmlns="http://schemas.openxmlformats.org/spreadsheetml/2006/main" xmlns:mc="http://schemas.openxmlformats.org/markup-compatibility/2006" xmlns:xr16="http://schemas.microsoft.com/office/spreadsheetml/2017/revision16" mc:Ignorable="xr16" name="BMDC2.espmvol_34" connectionId="1" xr16:uid="{00000000-0016-0000-1500-000021000000}" autoFormatId="16" applyNumberFormats="0" applyBorderFormats="0" applyFontFormats="1" applyPatternFormats="1" applyAlignmentFormats="0" applyWidthHeightFormats="0"/>
</file>

<file path=xl/queryTables/queryTable462.xml><?xml version="1.0" encoding="utf-8"?>
<queryTable xmlns="http://schemas.openxmlformats.org/spreadsheetml/2006/main" xmlns:mc="http://schemas.openxmlformats.org/markup-compatibility/2006" xmlns:xr16="http://schemas.microsoft.com/office/spreadsheetml/2017/revision16" mc:Ignorable="xr16" name="BMDC2.espmvol_7" connectionId="1" xr16:uid="{00000000-0016-0000-1500-000081010000}" autoFormatId="16" applyNumberFormats="0" applyBorderFormats="0" applyFontFormats="1" applyPatternFormats="1" applyAlignmentFormats="0" applyWidthHeightFormats="0"/>
</file>

<file path=xl/queryTables/queryTable463.xml><?xml version="1.0" encoding="utf-8"?>
<queryTable xmlns="http://schemas.openxmlformats.org/spreadsheetml/2006/main" xmlns:mc="http://schemas.openxmlformats.org/markup-compatibility/2006" xmlns:xr16="http://schemas.microsoft.com/office/spreadsheetml/2017/revision16" mc:Ignorable="xr16" name="TPIC2.espmvol_14" connectionId="12" xr16:uid="{00000000-0016-0000-1500-0000C2000000}" autoFormatId="16" applyNumberFormats="0" applyBorderFormats="0" applyFontFormats="1" applyPatternFormats="1" applyAlignmentFormats="0" applyWidthHeightFormats="0"/>
</file>

<file path=xl/queryTables/queryTable464.xml><?xml version="1.0" encoding="utf-8"?>
<queryTable xmlns="http://schemas.openxmlformats.org/spreadsheetml/2006/main" xmlns:mc="http://schemas.openxmlformats.org/markup-compatibility/2006" xmlns:xr16="http://schemas.microsoft.com/office/spreadsheetml/2017/revision16" mc:Ignorable="xr16" name="BMDC2.espmvol_50" connectionId="1" xr16:uid="{AB54D58B-AC36-4E80-8B85-95B88C5D74F1}" autoFormatId="16" applyNumberFormats="0" applyBorderFormats="0" applyFontFormats="1" applyPatternFormats="1" applyAlignmentFormats="0" applyWidthHeightFormats="0"/>
</file>

<file path=xl/queryTables/queryTable465.xml><?xml version="1.0" encoding="utf-8"?>
<queryTable xmlns="http://schemas.openxmlformats.org/spreadsheetml/2006/main" xmlns:mc="http://schemas.openxmlformats.org/markup-compatibility/2006" xmlns:xr16="http://schemas.microsoft.com/office/spreadsheetml/2017/revision16" mc:Ignorable="xr16" name="GLDA3.espmvol_16" connectionId="8" xr16:uid="{00000000-0016-0000-1500-00003A000000}" autoFormatId="16" applyNumberFormats="0" applyBorderFormats="0" applyFontFormats="1" applyPatternFormats="1" applyAlignmentFormats="0" applyWidthHeightFormats="0"/>
</file>

<file path=xl/queryTables/queryTable466.xml><?xml version="1.0" encoding="utf-8"?>
<queryTable xmlns="http://schemas.openxmlformats.org/spreadsheetml/2006/main" xmlns:mc="http://schemas.openxmlformats.org/markup-compatibility/2006" xmlns:xr16="http://schemas.microsoft.com/office/spreadsheetml/2017/revision16" mc:Ignorable="xr16" name="DRGC2.espmvol_50" connectionId="5" xr16:uid="{CC95A147-7895-4D86-B6F1-2C5FE5F1AE21}" autoFormatId="16" applyNumberFormats="0" applyBorderFormats="0" applyFontFormats="1" applyPatternFormats="1" applyAlignmentFormats="0" applyWidthHeightFormats="0"/>
</file>

<file path=xl/queryTables/queryTable467.xml><?xml version="1.0" encoding="utf-8"?>
<queryTable xmlns="http://schemas.openxmlformats.org/spreadsheetml/2006/main" xmlns:mc="http://schemas.openxmlformats.org/markup-compatibility/2006" xmlns:xr16="http://schemas.microsoft.com/office/spreadsheetml/2017/revision16" mc:Ignorable="xr16" name="GJLOC.espmvol_20" connectionId="7" xr16:uid="{00000000-0016-0000-1500-000000000000}" autoFormatId="16" applyNumberFormats="0" applyBorderFormats="0" applyFontFormats="1" applyPatternFormats="1" applyAlignmentFormats="0" applyWidthHeightFormats="0"/>
</file>

<file path=xl/queryTables/queryTable468.xml><?xml version="1.0" encoding="utf-8"?>
<queryTable xmlns="http://schemas.openxmlformats.org/spreadsheetml/2006/main" xmlns:mc="http://schemas.openxmlformats.org/markup-compatibility/2006" xmlns:xr16="http://schemas.microsoft.com/office/spreadsheetml/2017/revision16" mc:Ignorable="xr16" name="MPSC2.espmvol_39" connectionId="10" xr16:uid="{00000000-0016-0000-1500-0000A7000000}" autoFormatId="16" applyNumberFormats="0" applyBorderFormats="0" applyFontFormats="1" applyPatternFormats="1" applyAlignmentFormats="0" applyWidthHeightFormats="0"/>
</file>

<file path=xl/queryTables/queryTable469.xml><?xml version="1.0" encoding="utf-8"?>
<queryTable xmlns="http://schemas.openxmlformats.org/spreadsheetml/2006/main" xmlns:mc="http://schemas.openxmlformats.org/markup-compatibility/2006" xmlns:xr16="http://schemas.microsoft.com/office/spreadsheetml/2017/revision16" mc:Ignorable="xr16" name="NVRN5.espmvol_9" connectionId="11" xr16:uid="{00000000-0016-0000-1500-000055000000}" autoFormatId="16" applyNumberFormats="0" applyBorderFormats="0" applyFontFormats="1" applyPatternFormats="1" applyAlignmentFormats="0" applyWidthHeightFormats="0"/>
</file>

<file path=xl/queryTables/queryTable470.xml><?xml version="1.0" encoding="utf-8"?>
<queryTable xmlns="http://schemas.openxmlformats.org/spreadsheetml/2006/main" xmlns:mc="http://schemas.openxmlformats.org/markup-compatibility/2006" xmlns:xr16="http://schemas.microsoft.com/office/spreadsheetml/2017/revision16" mc:Ignorable="xr16" name="BMDC2.espmvol_48" connectionId="1" xr16:uid="{00000000-0016-0000-1500-000024000000}" autoFormatId="16" applyNumberFormats="0" applyBorderFormats="0" applyFontFormats="1" applyPatternFormats="1" applyAlignmentFormats="0" applyWidthHeightFormats="0"/>
</file>

<file path=xl/queryTables/queryTable471.xml><?xml version="1.0" encoding="utf-8"?>
<queryTable xmlns="http://schemas.openxmlformats.org/spreadsheetml/2006/main" xmlns:mc="http://schemas.openxmlformats.org/markup-compatibility/2006" xmlns:xr16="http://schemas.microsoft.com/office/spreadsheetml/2017/revision16" mc:Ignorable="xr16" name="DRGC2.espmvol_28" connectionId="5" xr16:uid="{00000000-0016-0000-1500-0000F5000000}" autoFormatId="16" applyNumberFormats="0" applyBorderFormats="0" applyFontFormats="1" applyPatternFormats="1" applyAlignmentFormats="0" applyWidthHeightFormats="0"/>
</file>

<file path=xl/queryTables/queryTable472.xml><?xml version="1.0" encoding="utf-8"?>
<queryTable xmlns="http://schemas.openxmlformats.org/spreadsheetml/2006/main" xmlns:mc="http://schemas.openxmlformats.org/markup-compatibility/2006" xmlns:xr16="http://schemas.microsoft.com/office/spreadsheetml/2017/revision16" mc:Ignorable="xr16" name="GBRW4.espmvol_54" connectionId="6" xr16:uid="{B7C0E94A-A9C7-4581-B7BB-A51E9FCCAF7D}" autoFormatId="16" applyNumberFormats="0" applyBorderFormats="0" applyFontFormats="1" applyPatternFormats="1" applyAlignmentFormats="0" applyWidthHeightFormats="0"/>
</file>

<file path=xl/queryTables/queryTable473.xml><?xml version="1.0" encoding="utf-8"?>
<queryTable xmlns="http://schemas.openxmlformats.org/spreadsheetml/2006/main" xmlns:mc="http://schemas.openxmlformats.org/markup-compatibility/2006" xmlns:xr16="http://schemas.microsoft.com/office/spreadsheetml/2017/revision16" mc:Ignorable="xr16" name="GJLOC.espmvol_31" connectionId="7" xr16:uid="{00000000-0016-0000-1500-000045000000}" autoFormatId="16" applyNumberFormats="0" applyBorderFormats="0" applyFontFormats="1" applyPatternFormats="1" applyAlignmentFormats="0" applyWidthHeightFormats="0"/>
</file>

<file path=xl/queryTables/queryTable474.xml><?xml version="1.0" encoding="utf-8"?>
<queryTable xmlns="http://schemas.openxmlformats.org/spreadsheetml/2006/main" xmlns:mc="http://schemas.openxmlformats.org/markup-compatibility/2006" xmlns:xr16="http://schemas.microsoft.com/office/spreadsheetml/2017/revision16" mc:Ignorable="xr16" name="CLSC2.espmvol_53" connectionId="2" xr16:uid="{96DF3674-9AE5-4DCC-AA34-5C97BDB4E1B8}" autoFormatId="16" applyNumberFormats="0" applyBorderFormats="0" applyFontFormats="1" applyPatternFormats="1" applyAlignmentFormats="0" applyWidthHeightFormats="0"/>
</file>

<file path=xl/queryTables/queryTable475.xml><?xml version="1.0" encoding="utf-8"?>
<queryTable xmlns="http://schemas.openxmlformats.org/spreadsheetml/2006/main" xmlns:mc="http://schemas.openxmlformats.org/markup-compatibility/2006" xmlns:xr16="http://schemas.microsoft.com/office/spreadsheetml/2017/revision16" mc:Ignorable="xr16" name="TPIC2.espmvol_39" connectionId="12" xr16:uid="{00000000-0016-0000-1500-0000AB000000}" autoFormatId="16" applyNumberFormats="0" applyBorderFormats="0" applyFontFormats="1" applyPatternFormats="1" applyAlignmentFormats="0" applyWidthHeightFormats="0"/>
</file>

<file path=xl/queryTables/queryTable476.xml><?xml version="1.0" encoding="utf-8"?>
<queryTable xmlns="http://schemas.openxmlformats.org/spreadsheetml/2006/main" xmlns:mc="http://schemas.openxmlformats.org/markup-compatibility/2006" xmlns:xr16="http://schemas.microsoft.com/office/spreadsheetml/2017/revision16" mc:Ignorable="xr16" name="VCRC2.espmvol_4" connectionId="13" xr16:uid="{00000000-0016-0000-1500-0000C1000000}" autoFormatId="16" applyNumberFormats="0" applyBorderFormats="0" applyFontFormats="1" applyPatternFormats="1" applyAlignmentFormats="0" applyWidthHeightFormats="0"/>
</file>

<file path=xl/queryTables/queryTable477.xml><?xml version="1.0" encoding="utf-8"?>
<queryTable xmlns="http://schemas.openxmlformats.org/spreadsheetml/2006/main" xmlns:mc="http://schemas.openxmlformats.org/markup-compatibility/2006" xmlns:xr16="http://schemas.microsoft.com/office/spreadsheetml/2017/revision16" mc:Ignorable="xr16" name="MPSC2.espmvol_14" connectionId="10" xr16:uid="{00000000-0016-0000-1500-000072000000}" autoFormatId="16" applyNumberFormats="0" applyBorderFormats="0" applyFontFormats="1" applyPatternFormats="1" applyAlignmentFormats="0" applyWidthHeightFormats="0"/>
</file>

<file path=xl/queryTables/queryTable478.xml><?xml version="1.0" encoding="utf-8"?>
<queryTable xmlns="http://schemas.openxmlformats.org/spreadsheetml/2006/main" xmlns:mc="http://schemas.openxmlformats.org/markup-compatibility/2006" xmlns:xr16="http://schemas.microsoft.com/office/spreadsheetml/2017/revision16" mc:Ignorable="xr16" name="MPSC2.espmvol_7" connectionId="10" xr16:uid="{00000000-0016-0000-1500-00001C010000}" autoFormatId="16" applyNumberFormats="0" applyBorderFormats="0" applyFontFormats="1" applyPatternFormats="1" applyAlignmentFormats="0" applyWidthHeightFormats="0"/>
</file>

<file path=xl/queryTables/queryTable479.xml><?xml version="1.0" encoding="utf-8"?>
<queryTable xmlns="http://schemas.openxmlformats.org/spreadsheetml/2006/main" xmlns:mc="http://schemas.openxmlformats.org/markup-compatibility/2006" xmlns:xr16="http://schemas.microsoft.com/office/spreadsheetml/2017/revision16" mc:Ignorable="xr16" name="TPIC2.espmvol_25" connectionId="12" xr16:uid="{00000000-0016-0000-1500-00007F010000}" autoFormatId="16" applyNumberFormats="0" applyBorderFormats="0" applyFontFormats="1" applyPatternFormats="1" applyAlignmentFormats="0" applyWidthHeightFormats="0"/>
</file>

<file path=xl/queryTables/queryTable480.xml><?xml version="1.0" encoding="utf-8"?>
<queryTable xmlns="http://schemas.openxmlformats.org/spreadsheetml/2006/main" xmlns:mc="http://schemas.openxmlformats.org/markup-compatibility/2006" xmlns:xr16="http://schemas.microsoft.com/office/spreadsheetml/2017/revision16" mc:Ignorable="xr16" name="DRGC2.espmvol_17" connectionId="5" xr16:uid="{00000000-0016-0000-1500-000092010000}" autoFormatId="16" applyNumberFormats="0" applyBorderFormats="0" applyFontFormats="1" applyPatternFormats="1" applyAlignmentFormats="0" applyWidthHeightFormats="0"/>
</file>

<file path=xl/queryTables/queryTable481.xml><?xml version="1.0" encoding="utf-8"?>
<queryTable xmlns="http://schemas.openxmlformats.org/spreadsheetml/2006/main" xmlns:mc="http://schemas.openxmlformats.org/markup-compatibility/2006" xmlns:xr16="http://schemas.microsoft.com/office/spreadsheetml/2017/revision16" mc:Ignorable="xr16" name="DRGC2.espmvol_6" connectionId="5" xr16:uid="{00000000-0016-0000-1500-00008E010000}" autoFormatId="16" applyNumberFormats="0" applyBorderFormats="0" applyFontFormats="1" applyPatternFormats="1" applyAlignmentFormats="0" applyWidthHeightFormats="0"/>
</file>

<file path=xl/queryTables/queryTable482.xml><?xml version="1.0" encoding="utf-8"?>
<queryTable xmlns="http://schemas.openxmlformats.org/spreadsheetml/2006/main" xmlns:mc="http://schemas.openxmlformats.org/markup-compatibility/2006" xmlns:xr16="http://schemas.microsoft.com/office/spreadsheetml/2017/revision16" mc:Ignorable="xr16" name="CLSC2.espmvol_52" connectionId="2" xr16:uid="{776ED4FF-1EA4-4D80-8107-29BAD8DE5955}" autoFormatId="16" applyNumberFormats="0" applyBorderFormats="0" applyFontFormats="1" applyPatternFormats="1" applyAlignmentFormats="0" applyWidthHeightFormats="0"/>
</file>

<file path=xl/queryTables/queryTable483.xml><?xml version="1.0" encoding="utf-8"?>
<queryTable xmlns="http://schemas.openxmlformats.org/spreadsheetml/2006/main" xmlns:mc="http://schemas.openxmlformats.org/markup-compatibility/2006" xmlns:xr16="http://schemas.microsoft.com/office/spreadsheetml/2017/revision16" mc:Ignorable="xr16" name="BMDC2.espmvol_28" connectionId="1" xr16:uid="{00000000-0016-0000-1500-000033010000}" autoFormatId="16" applyNumberFormats="0" applyBorderFormats="0" applyFontFormats="1" applyPatternFormats="1" applyAlignmentFormats="0" applyWidthHeightFormats="0"/>
</file>

<file path=xl/queryTables/queryTable484.xml><?xml version="1.0" encoding="utf-8"?>
<queryTable xmlns="http://schemas.openxmlformats.org/spreadsheetml/2006/main" xmlns:mc="http://schemas.openxmlformats.org/markup-compatibility/2006" xmlns:xr16="http://schemas.microsoft.com/office/spreadsheetml/2017/revision16" mc:Ignorable="xr16" name="BMDC2.espmvol_22" connectionId="1" xr16:uid="{00000000-0016-0000-1500-000072010000}" autoFormatId="16" applyNumberFormats="0" applyBorderFormats="0" applyFontFormats="1" applyPatternFormats="1" applyAlignmentFormats="0" applyWidthHeightFormats="0"/>
</file>

<file path=xl/queryTables/queryTable485.xml><?xml version="1.0" encoding="utf-8"?>
<queryTable xmlns="http://schemas.openxmlformats.org/spreadsheetml/2006/main" xmlns:mc="http://schemas.openxmlformats.org/markup-compatibility/2006" xmlns:xr16="http://schemas.microsoft.com/office/spreadsheetml/2017/revision16" mc:Ignorable="xr16" name="GBRW4.espmvol_55" connectionId="6" xr16:uid="{68B3B40E-2565-4BC3-A712-9EA92B85449F}" autoFormatId="16" applyNumberFormats="0" applyBorderFormats="0" applyFontFormats="1" applyPatternFormats="1" applyAlignmentFormats="0" applyWidthHeightFormats="0"/>
</file>

<file path=xl/queryTables/queryTable486.xml><?xml version="1.0" encoding="utf-8"?>
<queryTable xmlns="http://schemas.openxmlformats.org/spreadsheetml/2006/main" xmlns:mc="http://schemas.openxmlformats.org/markup-compatibility/2006" xmlns:xr16="http://schemas.microsoft.com/office/spreadsheetml/2017/revision16" mc:Ignorable="xr16" name="NVRN5.espmvol_25" connectionId="11" xr16:uid="{00000000-0016-0000-1500-0000FC000000}" autoFormatId="16" applyNumberFormats="0" applyBorderFormats="0" applyFontFormats="1" applyPatternFormats="1" applyAlignmentFormats="0" applyWidthHeightFormats="0"/>
</file>

<file path=xl/queryTables/queryTable487.xml><?xml version="1.0" encoding="utf-8"?>
<queryTable xmlns="http://schemas.openxmlformats.org/spreadsheetml/2006/main" xmlns:mc="http://schemas.openxmlformats.org/markup-compatibility/2006" xmlns:xr16="http://schemas.microsoft.com/office/spreadsheetml/2017/revision16" mc:Ignorable="xr16" name="CLSC2.espmvol_51" connectionId="2" xr16:uid="{680860DE-7308-4915-AE9A-DA0B1EC29C5A}" autoFormatId="16" applyNumberFormats="0" applyBorderFormats="0" applyFontFormats="1" applyPatternFormats="1" applyAlignmentFormats="0" applyWidthHeightFormats="0"/>
</file>

<file path=xl/queryTables/queryTable488.xml><?xml version="1.0" encoding="utf-8"?>
<queryTable xmlns="http://schemas.openxmlformats.org/spreadsheetml/2006/main" xmlns:mc="http://schemas.openxmlformats.org/markup-compatibility/2006" xmlns:xr16="http://schemas.microsoft.com/office/spreadsheetml/2017/revision16" mc:Ignorable="xr16" name="GBRW4.espmvol_33" connectionId="6" xr16:uid="{00000000-0016-0000-1500-000035010000}" autoFormatId="16" applyNumberFormats="0" applyBorderFormats="0" applyFontFormats="1" applyPatternFormats="1" applyAlignmentFormats="0" applyWidthHeightFormats="0"/>
</file>

<file path=xl/queryTables/queryTable489.xml><?xml version="1.0" encoding="utf-8"?>
<queryTable xmlns="http://schemas.openxmlformats.org/spreadsheetml/2006/main" xmlns:mc="http://schemas.openxmlformats.org/markup-compatibility/2006" xmlns:xr16="http://schemas.microsoft.com/office/spreadsheetml/2017/revision16" mc:Ignorable="xr16" name="DRGC2.espmvol_34" connectionId="5" xr16:uid="{00000000-0016-0000-1500-000004020000}" autoFormatId="16" applyNumberFormats="0" applyBorderFormats="0" applyFontFormats="1" applyPatternFormats="1" applyAlignmentFormats="0" applyWidthHeightFormats="0"/>
</file>

<file path=xl/queryTables/queryTable490.xml><?xml version="1.0" encoding="utf-8"?>
<queryTable xmlns="http://schemas.openxmlformats.org/spreadsheetml/2006/main" xmlns:mc="http://schemas.openxmlformats.org/markup-compatibility/2006" xmlns:xr16="http://schemas.microsoft.com/office/spreadsheetml/2017/revision16" mc:Ignorable="xr16" name="VCRC2.espmvol_31" connectionId="13" xr16:uid="{00000000-0016-0000-1500-0000C9010000}" autoFormatId="16" applyNumberFormats="0" applyBorderFormats="0" applyFontFormats="1" applyPatternFormats="1" applyAlignmentFormats="0" applyWidthHeightFormats="0"/>
</file>

<file path=xl/queryTables/queryTable491.xml><?xml version="1.0" encoding="utf-8"?>
<queryTable xmlns="http://schemas.openxmlformats.org/spreadsheetml/2006/main" xmlns:mc="http://schemas.openxmlformats.org/markup-compatibility/2006" xmlns:xr16="http://schemas.microsoft.com/office/spreadsheetml/2017/revision16" mc:Ignorable="xr16" name="TPIC2.espmvol_19" connectionId="12" xr16:uid="{00000000-0016-0000-1500-00004D010000}" autoFormatId="16" applyNumberFormats="0" applyBorderFormats="0" applyFontFormats="1" applyPatternFormats="1" applyAlignmentFormats="0" applyWidthHeightFormats="0"/>
</file>

<file path=xl/queryTables/queryTable492.xml><?xml version="1.0" encoding="utf-8"?>
<queryTable xmlns="http://schemas.openxmlformats.org/spreadsheetml/2006/main" xmlns:mc="http://schemas.openxmlformats.org/markup-compatibility/2006" xmlns:xr16="http://schemas.microsoft.com/office/spreadsheetml/2017/revision16" mc:Ignorable="xr16" name="YDLC2.espmvol_52" connectionId="14" xr16:uid="{689CB91F-D6ED-4D9E-8F83-4B50CFBA3DD5}" autoFormatId="16" applyNumberFormats="0" applyBorderFormats="0" applyFontFormats="1" applyPatternFormats="1" applyAlignmentFormats="0" applyWidthHeightFormats="0"/>
</file>

<file path=xl/queryTables/queryTable493.xml><?xml version="1.0" encoding="utf-8"?>
<queryTable xmlns="http://schemas.openxmlformats.org/spreadsheetml/2006/main" xmlns:mc="http://schemas.openxmlformats.org/markup-compatibility/2006" xmlns:xr16="http://schemas.microsoft.com/office/spreadsheetml/2017/revision16" mc:Ignorable="xr16" name="YDLC2.espmvol_29" connectionId="14" xr16:uid="{00000000-0016-0000-1500-000028000000}" autoFormatId="16" applyNumberFormats="0" applyBorderFormats="0" applyFontFormats="1" applyPatternFormats="1" applyAlignmentFormats="0" applyWidthHeightFormats="0"/>
</file>

<file path=xl/queryTables/queryTable494.xml><?xml version="1.0" encoding="utf-8"?>
<queryTable xmlns="http://schemas.openxmlformats.org/spreadsheetml/2006/main" xmlns:mc="http://schemas.openxmlformats.org/markup-compatibility/2006" xmlns:xr16="http://schemas.microsoft.com/office/spreadsheetml/2017/revision16" mc:Ignorable="xr16" name="GRNU1.espmvol_40" connectionId="9" xr16:uid="{00000000-0016-0000-1500-00002D010000}" autoFormatId="16" applyNumberFormats="0" applyBorderFormats="0" applyFontFormats="1" applyPatternFormats="1" applyAlignmentFormats="0" applyWidthHeightFormats="0"/>
</file>

<file path=xl/queryTables/queryTable495.xml><?xml version="1.0" encoding="utf-8"?>
<queryTable xmlns="http://schemas.openxmlformats.org/spreadsheetml/2006/main" xmlns:mc="http://schemas.openxmlformats.org/markup-compatibility/2006" xmlns:xr16="http://schemas.microsoft.com/office/spreadsheetml/2017/revision16" mc:Ignorable="xr16" name="TPIC2.espmvol_53" connectionId="12" xr16:uid="{CB7B832A-5392-4769-BF91-8F26B67A4A18}" autoFormatId="16" applyNumberFormats="0" applyBorderFormats="0" applyFontFormats="1" applyPatternFormats="1" applyAlignmentFormats="0" applyWidthHeightFormats="0"/>
</file>

<file path=xl/queryTables/queryTable496.xml><?xml version="1.0" encoding="utf-8"?>
<queryTable xmlns="http://schemas.openxmlformats.org/spreadsheetml/2006/main" xmlns:mc="http://schemas.openxmlformats.org/markup-compatibility/2006" xmlns:xr16="http://schemas.microsoft.com/office/spreadsheetml/2017/revision16" mc:Ignorable="xr16" name="NVRN5.espmvol_17" connectionId="11" xr16:uid="{00000000-0016-0000-1500-0000D4010000}" autoFormatId="16" applyNumberFormats="0" applyBorderFormats="0" applyFontFormats="1" applyPatternFormats="1" applyAlignmentFormats="0" applyWidthHeightFormats="0"/>
</file>

<file path=xl/queryTables/queryTable497.xml><?xml version="1.0" encoding="utf-8"?>
<queryTable xmlns="http://schemas.openxmlformats.org/spreadsheetml/2006/main" xmlns:mc="http://schemas.openxmlformats.org/markup-compatibility/2006" xmlns:xr16="http://schemas.microsoft.com/office/spreadsheetml/2017/revision16" mc:Ignorable="xr16" name="DRGC2.espmvol_29" connectionId="5" xr16:uid="{00000000-0016-0000-1500-00005E010000}" autoFormatId="16" applyNumberFormats="0" applyBorderFormats="0" applyFontFormats="1" applyPatternFormats="1" applyAlignmentFormats="0" applyWidthHeightFormats="0"/>
</file>

<file path=xl/queryTables/queryTable498.xml><?xml version="1.0" encoding="utf-8"?>
<queryTable xmlns="http://schemas.openxmlformats.org/spreadsheetml/2006/main" xmlns:mc="http://schemas.openxmlformats.org/markup-compatibility/2006" xmlns:xr16="http://schemas.microsoft.com/office/spreadsheetml/2017/revision16" mc:Ignorable="xr16" name="CLSC2.espmvol_35" connectionId="2" xr16:uid="{00000000-0016-0000-1500-000020020000}" autoFormatId="16" applyNumberFormats="0" applyBorderFormats="0" applyFontFormats="1" applyPatternFormats="1" applyAlignmentFormats="0" applyWidthHeightFormats="0"/>
</file>

<file path=xl/queryTables/queryTable499.xml><?xml version="1.0" encoding="utf-8"?>
<queryTable xmlns="http://schemas.openxmlformats.org/spreadsheetml/2006/main" xmlns:mc="http://schemas.openxmlformats.org/markup-compatibility/2006" xmlns:xr16="http://schemas.microsoft.com/office/spreadsheetml/2017/revision16" mc:Ignorable="xr16" name="GBRW4.espmvol_39" connectionId="6" xr16:uid="{00000000-0016-0000-1500-000079010000}" autoFormatId="16" applyNumberFormats="0" applyBorderFormats="0" applyFontFormats="1" applyPatternFormats="1" applyAlignmentFormats="0" applyWidthHeightFormats="0"/>
</file>

<file path=xl/queryTables/queryTable500.xml><?xml version="1.0" encoding="utf-8"?>
<queryTable xmlns="http://schemas.openxmlformats.org/spreadsheetml/2006/main" xmlns:mc="http://schemas.openxmlformats.org/markup-compatibility/2006" xmlns:xr16="http://schemas.microsoft.com/office/spreadsheetml/2017/revision16" mc:Ignorable="xr16" name="DRGC2.espmvol_35" connectionId="5" xr16:uid="{00000000-0016-0000-1500-000026000000}" autoFormatId="16" applyNumberFormats="0" applyBorderFormats="0" applyFontFormats="1" applyPatternFormats="1" applyAlignmentFormats="0" applyWidthHeightFormats="0"/>
</file>

<file path=xl/queryTables/queryTable501.xml><?xml version="1.0" encoding="utf-8"?>
<queryTable xmlns="http://schemas.openxmlformats.org/spreadsheetml/2006/main" xmlns:mc="http://schemas.openxmlformats.org/markup-compatibility/2006" xmlns:xr16="http://schemas.microsoft.com/office/spreadsheetml/2017/revision16" mc:Ignorable="xr16" name="GLDA3.espmvol_40" connectionId="8" xr16:uid="{00000000-0016-0000-1500-0000E1010000}" autoFormatId="16" applyNumberFormats="0" applyBorderFormats="0" applyFontFormats="1" applyPatternFormats="1" applyAlignmentFormats="0" applyWidthHeightFormats="0"/>
</file>

<file path=xl/queryTables/queryTable502.xml><?xml version="1.0" encoding="utf-8"?>
<queryTable xmlns="http://schemas.openxmlformats.org/spreadsheetml/2006/main" xmlns:mc="http://schemas.openxmlformats.org/markup-compatibility/2006" xmlns:xr16="http://schemas.microsoft.com/office/spreadsheetml/2017/revision16" mc:Ignorable="xr16" name="BMDC2.espmvol_13" connectionId="1" xr16:uid="{00000000-0016-0000-1500-000041010000}" autoFormatId="16" applyNumberFormats="0" applyBorderFormats="0" applyFontFormats="1" applyPatternFormats="1" applyAlignmentFormats="0" applyWidthHeightFormats="0"/>
</file>

<file path=xl/queryTables/queryTable503.xml><?xml version="1.0" encoding="utf-8"?>
<queryTable xmlns="http://schemas.openxmlformats.org/spreadsheetml/2006/main" xmlns:mc="http://schemas.openxmlformats.org/markup-compatibility/2006" xmlns:xr16="http://schemas.microsoft.com/office/spreadsheetml/2017/revision16" mc:Ignorable="xr16" name="TPIC2.espmvol_28" connectionId="12" xr16:uid="{00000000-0016-0000-1500-00000E020000}" autoFormatId="16" applyNumberFormats="0" applyBorderFormats="0" applyFontFormats="1" applyPatternFormats="1" applyAlignmentFormats="0" applyWidthHeightFormats="0"/>
</file>

<file path=xl/queryTables/queryTable504.xml><?xml version="1.0" encoding="utf-8"?>
<queryTable xmlns="http://schemas.openxmlformats.org/spreadsheetml/2006/main" xmlns:mc="http://schemas.openxmlformats.org/markup-compatibility/2006" xmlns:xr16="http://schemas.microsoft.com/office/spreadsheetml/2017/revision16" mc:Ignorable="xr16" name="GLDA3.espmvol" connectionId="8" xr16:uid="{00000000-0016-0000-1500-000008010000}" autoFormatId="16" applyNumberFormats="0" applyBorderFormats="0" applyFontFormats="1" applyPatternFormats="1" applyAlignmentFormats="0" applyWidthHeightFormats="0"/>
</file>

<file path=xl/queryTables/queryTable505.xml><?xml version="1.0" encoding="utf-8"?>
<queryTable xmlns="http://schemas.openxmlformats.org/spreadsheetml/2006/main" xmlns:mc="http://schemas.openxmlformats.org/markup-compatibility/2006" xmlns:xr16="http://schemas.microsoft.com/office/spreadsheetml/2017/revision16" mc:Ignorable="xr16" name="GBRW4.espmvol_2" connectionId="6" xr16:uid="{00000000-0016-0000-1500-00000A020000}" autoFormatId="16" applyNumberFormats="0" applyBorderFormats="0" applyFontFormats="1" applyPatternFormats="1" applyAlignmentFormats="0" applyWidthHeightFormats="0"/>
</file>

<file path=xl/queryTables/queryTable506.xml><?xml version="1.0" encoding="utf-8"?>
<queryTable xmlns="http://schemas.openxmlformats.org/spreadsheetml/2006/main" xmlns:mc="http://schemas.openxmlformats.org/markup-compatibility/2006" xmlns:xr16="http://schemas.microsoft.com/office/spreadsheetml/2017/revision16" mc:Ignorable="xr16" name="YDLC2.espmvol_48" connectionId="14" xr16:uid="{00000000-0016-0000-1500-000066010000}" autoFormatId="16" applyNumberFormats="0" applyBorderFormats="0" applyFontFormats="1" applyPatternFormats="1" applyAlignmentFormats="0" applyWidthHeightFormats="0"/>
</file>

<file path=xl/queryTables/queryTable507.xml><?xml version="1.0" encoding="utf-8"?>
<queryTable xmlns="http://schemas.openxmlformats.org/spreadsheetml/2006/main" xmlns:mc="http://schemas.openxmlformats.org/markup-compatibility/2006" xmlns:xr16="http://schemas.microsoft.com/office/spreadsheetml/2017/revision16" mc:Ignorable="xr16" name="CLSC2.espmvol_26" connectionId="2" xr16:uid="{00000000-0016-0000-1500-0000C1010000}" autoFormatId="16" applyNumberFormats="0" applyBorderFormats="0" applyFontFormats="1" applyPatternFormats="1" applyAlignmentFormats="0" applyWidthHeightFormats="0"/>
</file>

<file path=xl/queryTables/queryTable508.xml><?xml version="1.0" encoding="utf-8"?>
<queryTable xmlns="http://schemas.openxmlformats.org/spreadsheetml/2006/main" xmlns:mc="http://schemas.openxmlformats.org/markup-compatibility/2006" xmlns:xr16="http://schemas.microsoft.com/office/spreadsheetml/2017/revision16" mc:Ignorable="xr16" name="GJLOC.espmvol_48" connectionId="7" xr16:uid="{00000000-0016-0000-1500-0000F4000000}" autoFormatId="16" applyNumberFormats="0" applyBorderFormats="0" applyFontFormats="1" applyPatternFormats="1" applyAlignmentFormats="0" applyWidthHeightFormats="0"/>
</file>

<file path=xl/queryTables/queryTable509.xml><?xml version="1.0" encoding="utf-8"?>
<queryTable xmlns="http://schemas.openxmlformats.org/spreadsheetml/2006/main" xmlns:mc="http://schemas.openxmlformats.org/markup-compatibility/2006" xmlns:xr16="http://schemas.microsoft.com/office/spreadsheetml/2017/revision16" mc:Ignorable="xr16" name="VCRC2.espmvol_3" connectionId="13" xr16:uid="{00000000-0016-0000-1500-00008F000000}" autoFormatId="16" applyNumberFormats="0" applyBorderFormats="0" applyFontFormats="1" applyPatternFormats="1" applyAlignmentFormats="0" applyWidthHeightFormats="0"/>
</file>

<file path=xl/queryTables/queryTable510.xml><?xml version="1.0" encoding="utf-8"?>
<queryTable xmlns="http://schemas.openxmlformats.org/spreadsheetml/2006/main" xmlns:mc="http://schemas.openxmlformats.org/markup-compatibility/2006" xmlns:xr16="http://schemas.microsoft.com/office/spreadsheetml/2017/revision16" mc:Ignorable="xr16" name="MPSC2.espmvol_29" connectionId="10" xr16:uid="{00000000-0016-0000-1500-000047010000}" autoFormatId="16" applyNumberFormats="0" applyBorderFormats="0" applyFontFormats="1" applyPatternFormats="1" applyAlignmentFormats="0" applyWidthHeightFormats="0"/>
</file>

<file path=xl/queryTables/queryTable511.xml><?xml version="1.0" encoding="utf-8"?>
<queryTable xmlns="http://schemas.openxmlformats.org/spreadsheetml/2006/main" xmlns:mc="http://schemas.openxmlformats.org/markup-compatibility/2006" xmlns:xr16="http://schemas.microsoft.com/office/spreadsheetml/2017/revision16" mc:Ignorable="xr16" name="NVRN5.espmvol_11" connectionId="11" xr16:uid="{00000000-0016-0000-1500-000025000000}" autoFormatId="16" applyNumberFormats="0" applyBorderFormats="0" applyFontFormats="1" applyPatternFormats="1" applyAlignmentFormats="0" applyWidthHeightFormats="0"/>
</file>

<file path=xl/queryTables/queryTable512.xml><?xml version="1.0" encoding="utf-8"?>
<queryTable xmlns="http://schemas.openxmlformats.org/spreadsheetml/2006/main" xmlns:mc="http://schemas.openxmlformats.org/markup-compatibility/2006" xmlns:xr16="http://schemas.microsoft.com/office/spreadsheetml/2017/revision16" mc:Ignorable="xr16" name="VCRC2.espmvol_6" connectionId="13" xr16:uid="{00000000-0016-0000-1500-000060010000}" autoFormatId="16" applyNumberFormats="0" applyBorderFormats="0" applyFontFormats="1" applyPatternFormats="1" applyAlignmentFormats="0" applyWidthHeightFormats="0"/>
</file>

<file path=xl/queryTables/queryTable513.xml><?xml version="1.0" encoding="utf-8"?>
<queryTable xmlns="http://schemas.openxmlformats.org/spreadsheetml/2006/main" xmlns:mc="http://schemas.openxmlformats.org/markup-compatibility/2006" xmlns:xr16="http://schemas.microsoft.com/office/spreadsheetml/2017/revision16" mc:Ignorable="xr16" name="YDLC2.espmvol_40" connectionId="14" xr16:uid="{00000000-0016-0000-1500-0000A3010000}" autoFormatId="16" applyNumberFormats="0" applyBorderFormats="0" applyFontFormats="1" applyPatternFormats="1" applyAlignmentFormats="0" applyWidthHeightFormats="0"/>
</file>

<file path=xl/queryTables/queryTable514.xml><?xml version="1.0" encoding="utf-8"?>
<queryTable xmlns="http://schemas.openxmlformats.org/spreadsheetml/2006/main" xmlns:mc="http://schemas.openxmlformats.org/markup-compatibility/2006" xmlns:xr16="http://schemas.microsoft.com/office/spreadsheetml/2017/revision16" mc:Ignorable="xr16" name="TPIC2.espmvol_3" connectionId="12" xr16:uid="{00000000-0016-0000-1500-000024010000}" autoFormatId="16" applyNumberFormats="0" applyBorderFormats="0" applyFontFormats="1" applyPatternFormats="1" applyAlignmentFormats="0" applyWidthHeightFormats="0"/>
</file>

<file path=xl/queryTables/queryTable515.xml><?xml version="1.0" encoding="utf-8"?>
<queryTable xmlns="http://schemas.openxmlformats.org/spreadsheetml/2006/main" xmlns:mc="http://schemas.openxmlformats.org/markup-compatibility/2006" xmlns:xr16="http://schemas.microsoft.com/office/spreadsheetml/2017/revision16" mc:Ignorable="xr16" name="GLDA3.espmvol_48" connectionId="8" xr16:uid="{00000000-0016-0000-1500-000083000000}" autoFormatId="16" applyNumberFormats="0" applyBorderFormats="0" applyFontFormats="1" applyPatternFormats="1" applyAlignmentFormats="0" applyWidthHeightFormats="0"/>
</file>

<file path=xl/queryTables/queryTable516.xml><?xml version="1.0" encoding="utf-8"?>
<queryTable xmlns="http://schemas.openxmlformats.org/spreadsheetml/2006/main" xmlns:mc="http://schemas.openxmlformats.org/markup-compatibility/2006" xmlns:xr16="http://schemas.microsoft.com/office/spreadsheetml/2017/revision16" mc:Ignorable="xr16" name="GBRW4.espmvol_45" connectionId="6" xr16:uid="{00000000-0016-0000-1500-000009000000}" autoFormatId="16" applyNumberFormats="0" applyBorderFormats="0" applyFontFormats="1" applyPatternFormats="1" applyAlignmentFormats="0" applyWidthHeightFormats="0"/>
</file>

<file path=xl/queryTables/queryTable517.xml><?xml version="1.0" encoding="utf-8"?>
<queryTable xmlns="http://schemas.openxmlformats.org/spreadsheetml/2006/main" xmlns:mc="http://schemas.openxmlformats.org/markup-compatibility/2006" xmlns:xr16="http://schemas.microsoft.com/office/spreadsheetml/2017/revision16" mc:Ignorable="xr16" name="GBRW4.espmvol_34" connectionId="6" xr16:uid="{00000000-0016-0000-1500-0000CE000000}" autoFormatId="16" applyNumberFormats="0" applyBorderFormats="0" applyFontFormats="1" applyPatternFormats="1" applyAlignmentFormats="0" applyWidthHeightFormats="0"/>
</file>

<file path=xl/queryTables/queryTable518.xml><?xml version="1.0" encoding="utf-8"?>
<queryTable xmlns="http://schemas.openxmlformats.org/spreadsheetml/2006/main" xmlns:mc="http://schemas.openxmlformats.org/markup-compatibility/2006" xmlns:xr16="http://schemas.microsoft.com/office/spreadsheetml/2017/revision16" mc:Ignorable="xr16" name="VCRC2.espmvol" connectionId="13" xr16:uid="{00000000-0016-0000-1500-000044000000}" autoFormatId="16" applyNumberFormats="0" applyBorderFormats="0" applyFontFormats="1" applyPatternFormats="1" applyAlignmentFormats="0" applyWidthHeightFormats="0"/>
</file>

<file path=xl/queryTables/queryTable519.xml><?xml version="1.0" encoding="utf-8"?>
<queryTable xmlns="http://schemas.openxmlformats.org/spreadsheetml/2006/main" xmlns:mc="http://schemas.openxmlformats.org/markup-compatibility/2006" xmlns:xr16="http://schemas.microsoft.com/office/spreadsheetml/2017/revision16" mc:Ignorable="xr16" name="GRNU1.espmvol_16" connectionId="9" xr16:uid="{00000000-0016-0000-1500-0000E1000000}" autoFormatId="16" applyNumberFormats="0" applyBorderFormats="0" applyFontFormats="1" applyPatternFormats="1" applyAlignmentFormats="0" applyWidthHeightFormats="0"/>
</file>

<file path=xl/queryTables/queryTable520.xml><?xml version="1.0" encoding="utf-8"?>
<queryTable xmlns="http://schemas.openxmlformats.org/spreadsheetml/2006/main" xmlns:mc="http://schemas.openxmlformats.org/markup-compatibility/2006" xmlns:xr16="http://schemas.microsoft.com/office/spreadsheetml/2017/revision16" mc:Ignorable="xr16" name="VCRC2.espmvol_32" connectionId="13" xr16:uid="{00000000-0016-0000-1500-0000E6000000}" autoFormatId="16" applyNumberFormats="0" applyBorderFormats="0" applyFontFormats="1" applyPatternFormats="1" applyAlignmentFormats="0" applyWidthHeightFormats="0"/>
</file>

<file path=xl/queryTables/queryTable521.xml><?xml version="1.0" encoding="utf-8"?>
<queryTable xmlns="http://schemas.openxmlformats.org/spreadsheetml/2006/main" xmlns:mc="http://schemas.openxmlformats.org/markup-compatibility/2006" xmlns:xr16="http://schemas.microsoft.com/office/spreadsheetml/2017/revision16" mc:Ignorable="xr16" name="BMDC2.espmvol_43" connectionId="1" xr16:uid="{00000000-0016-0000-1500-00009E010000}" autoFormatId="16" applyNumberFormats="0" applyBorderFormats="0" applyFontFormats="1" applyPatternFormats="1" applyAlignmentFormats="0" applyWidthHeightFormats="0"/>
</file>

<file path=xl/queryTables/queryTable522.xml><?xml version="1.0" encoding="utf-8"?>
<queryTable xmlns="http://schemas.openxmlformats.org/spreadsheetml/2006/main" xmlns:mc="http://schemas.openxmlformats.org/markup-compatibility/2006" xmlns:xr16="http://schemas.microsoft.com/office/spreadsheetml/2017/revision16" mc:Ignorable="xr16" name="GLDA3.espmvol_56" connectionId="8" xr16:uid="{88336794-D16E-4D57-AF12-AC493377C655}" autoFormatId="16" applyNumberFormats="0" applyBorderFormats="0" applyFontFormats="1" applyPatternFormats="1" applyAlignmentFormats="0" applyWidthHeightFormats="0"/>
</file>

<file path=xl/queryTables/queryTable523.xml><?xml version="1.0" encoding="utf-8"?>
<queryTable xmlns="http://schemas.openxmlformats.org/spreadsheetml/2006/main" xmlns:mc="http://schemas.openxmlformats.org/markup-compatibility/2006" xmlns:xr16="http://schemas.microsoft.com/office/spreadsheetml/2017/revision16" mc:Ignorable="xr16" name="TPIC2.espmvol_44" connectionId="12" xr16:uid="{00000000-0016-0000-1500-0000D5010000}" autoFormatId="16" applyNumberFormats="0" applyBorderFormats="0" applyFontFormats="1" applyPatternFormats="1" applyAlignmentFormats="0" applyWidthHeightFormats="0"/>
</file>

<file path=xl/queryTables/queryTable524.xml><?xml version="1.0" encoding="utf-8"?>
<queryTable xmlns="http://schemas.openxmlformats.org/spreadsheetml/2006/main" xmlns:mc="http://schemas.openxmlformats.org/markup-compatibility/2006" xmlns:xr16="http://schemas.microsoft.com/office/spreadsheetml/2017/revision16" mc:Ignorable="xr16" name="YDLC2.espmvol_28" connectionId="14" xr16:uid="{00000000-0016-0000-1500-00008E000000}" autoFormatId="16" applyNumberFormats="0" applyBorderFormats="0" applyFontFormats="1" applyPatternFormats="1" applyAlignmentFormats="0" applyWidthHeightFormats="0"/>
</file>

<file path=xl/queryTables/queryTable525.xml><?xml version="1.0" encoding="utf-8"?>
<queryTable xmlns="http://schemas.openxmlformats.org/spreadsheetml/2006/main" xmlns:mc="http://schemas.openxmlformats.org/markup-compatibility/2006" xmlns:xr16="http://schemas.microsoft.com/office/spreadsheetml/2017/revision16" mc:Ignorable="xr16" name="VCRC2.espmvol_42" connectionId="13" xr16:uid="{00000000-0016-0000-1500-000088010000}" autoFormatId="16" applyNumberFormats="0" applyBorderFormats="0" applyFontFormats="1" applyPatternFormats="1" applyAlignmentFormats="0" applyWidthHeightFormats="0"/>
</file>

<file path=xl/queryTables/queryTable526.xml><?xml version="1.0" encoding="utf-8"?>
<queryTable xmlns="http://schemas.openxmlformats.org/spreadsheetml/2006/main" xmlns:mc="http://schemas.openxmlformats.org/markup-compatibility/2006" xmlns:xr16="http://schemas.microsoft.com/office/spreadsheetml/2017/revision16" mc:Ignorable="xr16" name="DRGC2.espmvol_10" connectionId="5" xr16:uid="{00000000-0016-0000-1500-000032000000}" autoFormatId="16" applyNumberFormats="0" applyBorderFormats="0" applyFontFormats="1" applyPatternFormats="1" applyAlignmentFormats="0" applyWidthHeightFormats="0"/>
</file>

<file path=xl/queryTables/queryTable527.xml><?xml version="1.0" encoding="utf-8"?>
<queryTable xmlns="http://schemas.openxmlformats.org/spreadsheetml/2006/main" xmlns:mc="http://schemas.openxmlformats.org/markup-compatibility/2006" xmlns:xr16="http://schemas.microsoft.com/office/spreadsheetml/2017/revision16" mc:Ignorable="xr16" name="GJLOC.espmvol_21" connectionId="7" xr16:uid="{00000000-0016-0000-1500-0000D0010000}" autoFormatId="16" applyNumberFormats="0" applyBorderFormats="0" applyFontFormats="1" applyPatternFormats="1" applyAlignmentFormats="0" applyWidthHeightFormats="0"/>
</file>

<file path=xl/queryTables/queryTable528.xml><?xml version="1.0" encoding="utf-8"?>
<queryTable xmlns="http://schemas.openxmlformats.org/spreadsheetml/2006/main" xmlns:mc="http://schemas.openxmlformats.org/markup-compatibility/2006" xmlns:xr16="http://schemas.microsoft.com/office/spreadsheetml/2017/revision16" mc:Ignorable="xr16" name="CLSC2.espmvol_39" connectionId="2" xr16:uid="{00000000-0016-0000-1500-000087010000}" autoFormatId="16" applyNumberFormats="0" applyBorderFormats="0" applyFontFormats="1" applyPatternFormats="1" applyAlignmentFormats="0" applyWidthHeightFormats="0"/>
</file>

<file path=xl/queryTables/queryTable529.xml><?xml version="1.0" encoding="utf-8"?>
<queryTable xmlns="http://schemas.openxmlformats.org/spreadsheetml/2006/main" xmlns:mc="http://schemas.openxmlformats.org/markup-compatibility/2006" xmlns:xr16="http://schemas.microsoft.com/office/spreadsheetml/2017/revision16" mc:Ignorable="xr16" name="GJLOC.espmvol_35" connectionId="7" xr16:uid="{00000000-0016-0000-1500-0000DA010000}" autoFormatId="16" applyNumberFormats="0" applyBorderFormats="0" applyFontFormats="1" applyPatternFormats="1" applyAlignmentFormats="0" applyWidthHeightFormats="0"/>
</file>

<file path=xl/queryTables/queryTable530.xml><?xml version="1.0" encoding="utf-8"?>
<queryTable xmlns="http://schemas.openxmlformats.org/spreadsheetml/2006/main" xmlns:mc="http://schemas.openxmlformats.org/markup-compatibility/2006" xmlns:xr16="http://schemas.microsoft.com/office/spreadsheetml/2017/revision16" mc:Ignorable="xr16" name="BMDC2.espmvol_21" connectionId="1" xr16:uid="{00000000-0016-0000-1500-0000C0010000}" autoFormatId="16" applyNumberFormats="0" applyBorderFormats="0" applyFontFormats="1" applyPatternFormats="1" applyAlignmentFormats="0" applyWidthHeightFormats="0"/>
</file>

<file path=xl/queryTables/queryTable531.xml><?xml version="1.0" encoding="utf-8"?>
<queryTable xmlns="http://schemas.openxmlformats.org/spreadsheetml/2006/main" xmlns:mc="http://schemas.openxmlformats.org/markup-compatibility/2006" xmlns:xr16="http://schemas.microsoft.com/office/spreadsheetml/2017/revision16" mc:Ignorable="xr16" name="GBRW4.espmvol_52" connectionId="6" xr16:uid="{DC98BC5F-B1DD-4C38-9449-22198902953A}" autoFormatId="16" applyNumberFormats="0" applyBorderFormats="0" applyFontFormats="1" applyPatternFormats="1" applyAlignmentFormats="0" applyWidthHeightFormats="0"/>
</file>

<file path=xl/queryTables/queryTable532.xml><?xml version="1.0" encoding="utf-8"?>
<queryTable xmlns="http://schemas.openxmlformats.org/spreadsheetml/2006/main" xmlns:mc="http://schemas.openxmlformats.org/markup-compatibility/2006" xmlns:xr16="http://schemas.microsoft.com/office/spreadsheetml/2017/revision16" mc:Ignorable="xr16" name="TPIC2.espmvol_27" connectionId="12" xr16:uid="{00000000-0016-0000-1500-0000DA000000}" autoFormatId="16" applyNumberFormats="0" applyBorderFormats="0" applyFontFormats="1" applyPatternFormats="1" applyAlignmentFormats="0" applyWidthHeightFormats="0"/>
</file>

<file path=xl/queryTables/queryTable533.xml><?xml version="1.0" encoding="utf-8"?>
<queryTable xmlns="http://schemas.openxmlformats.org/spreadsheetml/2006/main" xmlns:mc="http://schemas.openxmlformats.org/markup-compatibility/2006" xmlns:xr16="http://schemas.microsoft.com/office/spreadsheetml/2017/revision16" mc:Ignorable="xr16" name="VCRC2.espmvol_25" connectionId="13" xr16:uid="{00000000-0016-0000-1500-0000FC010000}" autoFormatId="16" applyNumberFormats="0" applyBorderFormats="0" applyFontFormats="1" applyPatternFormats="1" applyAlignmentFormats="0" applyWidthHeightFormats="0"/>
</file>

<file path=xl/queryTables/queryTable534.xml><?xml version="1.0" encoding="utf-8"?>
<queryTable xmlns="http://schemas.openxmlformats.org/spreadsheetml/2006/main" xmlns:mc="http://schemas.openxmlformats.org/markup-compatibility/2006" xmlns:xr16="http://schemas.microsoft.com/office/spreadsheetml/2017/revision16" mc:Ignorable="xr16" name="GRNU1.espmvol_46" connectionId="9" xr16:uid="{00000000-0016-0000-1500-00003D000000}" autoFormatId="16" applyNumberFormats="0" applyBorderFormats="0" applyFontFormats="1" applyPatternFormats="1" applyAlignmentFormats="0" applyWidthHeightFormats="0"/>
</file>

<file path=xl/queryTables/queryTable535.xml><?xml version="1.0" encoding="utf-8"?>
<queryTable xmlns="http://schemas.openxmlformats.org/spreadsheetml/2006/main" xmlns:mc="http://schemas.openxmlformats.org/markup-compatibility/2006" xmlns:xr16="http://schemas.microsoft.com/office/spreadsheetml/2017/revision16" mc:Ignorable="xr16" name="YDLC2.espmvol_46" connectionId="14" xr16:uid="{00000000-0016-0000-1500-00005A010000}" autoFormatId="16" applyNumberFormats="0" applyBorderFormats="0" applyFontFormats="1" applyPatternFormats="1" applyAlignmentFormats="0" applyWidthHeightFormats="0"/>
</file>

<file path=xl/queryTables/queryTable536.xml><?xml version="1.0" encoding="utf-8"?>
<queryTable xmlns="http://schemas.openxmlformats.org/spreadsheetml/2006/main" xmlns:mc="http://schemas.openxmlformats.org/markup-compatibility/2006" xmlns:xr16="http://schemas.microsoft.com/office/spreadsheetml/2017/revision16" mc:Ignorable="xr16" name="YDLC2.espmvol_43" connectionId="14" xr16:uid="{00000000-0016-0000-1500-00002C010000}" autoFormatId="16" applyNumberFormats="0" applyBorderFormats="0" applyFontFormats="1" applyPatternFormats="1" applyAlignmentFormats="0" applyWidthHeightFormats="0"/>
</file>

<file path=xl/queryTables/queryTable537.xml><?xml version="1.0" encoding="utf-8"?>
<queryTable xmlns="http://schemas.openxmlformats.org/spreadsheetml/2006/main" xmlns:mc="http://schemas.openxmlformats.org/markup-compatibility/2006" xmlns:xr16="http://schemas.microsoft.com/office/spreadsheetml/2017/revision16" mc:Ignorable="xr16" name="GLDA3.espmvol_33" connectionId="8" xr16:uid="{00000000-0016-0000-1500-000033000000}" autoFormatId="16" applyNumberFormats="0" applyBorderFormats="0" applyFontFormats="1" applyPatternFormats="1" applyAlignmentFormats="0" applyWidthHeightFormats="0"/>
</file>

<file path=xl/queryTables/queryTable538.xml><?xml version="1.0" encoding="utf-8"?>
<queryTable xmlns="http://schemas.openxmlformats.org/spreadsheetml/2006/main" xmlns:mc="http://schemas.openxmlformats.org/markup-compatibility/2006" xmlns:xr16="http://schemas.microsoft.com/office/spreadsheetml/2017/revision16" mc:Ignorable="xr16" name="DRGC2.espmvol_4" connectionId="5" xr16:uid="{00000000-0016-0000-1500-0000E0000000}" autoFormatId="16" applyNumberFormats="0" applyBorderFormats="0" applyFontFormats="1" applyPatternFormats="1" applyAlignmentFormats="0" applyWidthHeightFormats="0"/>
</file>

<file path=xl/queryTables/queryTable539.xml><?xml version="1.0" encoding="utf-8"?>
<queryTable xmlns="http://schemas.openxmlformats.org/spreadsheetml/2006/main" xmlns:mc="http://schemas.openxmlformats.org/markup-compatibility/2006" xmlns:xr16="http://schemas.microsoft.com/office/spreadsheetml/2017/revision16" mc:Ignorable="xr16" name="DRGC2.espmvol_5" connectionId="5" xr16:uid="{00000000-0016-0000-1500-000000020000}" autoFormatId="16" applyNumberFormats="0" applyBorderFormats="0" applyFontFormats="1" applyPatternFormats="1" applyAlignmentFormats="0" applyWidthHeightFormats="0"/>
</file>

<file path=xl/queryTables/queryTable540.xml><?xml version="1.0" encoding="utf-8"?>
<queryTable xmlns="http://schemas.openxmlformats.org/spreadsheetml/2006/main" xmlns:mc="http://schemas.openxmlformats.org/markup-compatibility/2006" xmlns:xr16="http://schemas.microsoft.com/office/spreadsheetml/2017/revision16" mc:Ignorable="xr16" name="VCRC2.espmvol_22" connectionId="13" xr16:uid="{00000000-0016-0000-1500-000032010000}" autoFormatId="16" applyNumberFormats="0" applyBorderFormats="0" applyFontFormats="1" applyPatternFormats="1" applyAlignmentFormats="0" applyWidthHeightFormats="0"/>
</file>

<file path=xl/queryTables/queryTable541.xml><?xml version="1.0" encoding="utf-8"?>
<queryTable xmlns="http://schemas.openxmlformats.org/spreadsheetml/2006/main" xmlns:mc="http://schemas.openxmlformats.org/markup-compatibility/2006" xmlns:xr16="http://schemas.microsoft.com/office/spreadsheetml/2017/revision16" mc:Ignorable="xr16" name="VCRC2.espmvol_52" connectionId="13" xr16:uid="{07B507A3-6CDB-4393-9A18-3DE3E6E4D543}" autoFormatId="16" applyNumberFormats="0" applyBorderFormats="0" applyFontFormats="1" applyPatternFormats="1" applyAlignmentFormats="0" applyWidthHeightFormats="0"/>
</file>

<file path=xl/queryTables/queryTable542.xml><?xml version="1.0" encoding="utf-8"?>
<queryTable xmlns="http://schemas.openxmlformats.org/spreadsheetml/2006/main" xmlns:mc="http://schemas.openxmlformats.org/markup-compatibility/2006" xmlns:xr16="http://schemas.microsoft.com/office/spreadsheetml/2017/revision16" mc:Ignorable="xr16" name="GLDA3.espmvol_9" connectionId="8" xr16:uid="{00000000-0016-0000-1500-0000E3010000}" autoFormatId="16" applyNumberFormats="0" applyBorderFormats="0" applyFontFormats="1" applyPatternFormats="1" applyAlignmentFormats="0" applyWidthHeightFormats="0"/>
</file>

<file path=xl/queryTables/queryTable543.xml><?xml version="1.0" encoding="utf-8"?>
<queryTable xmlns="http://schemas.openxmlformats.org/spreadsheetml/2006/main" xmlns:mc="http://schemas.openxmlformats.org/markup-compatibility/2006" xmlns:xr16="http://schemas.microsoft.com/office/spreadsheetml/2017/revision16" mc:Ignorable="xr16" name="GJLOC.espmvol_39" connectionId="7" xr16:uid="{00000000-0016-0000-1500-00003E000000}" autoFormatId="16" applyNumberFormats="0" applyBorderFormats="0" applyFontFormats="1" applyPatternFormats="1" applyAlignmentFormats="0" applyWidthHeightFormats="0"/>
</file>

<file path=xl/queryTables/queryTable544.xml><?xml version="1.0" encoding="utf-8"?>
<queryTable xmlns="http://schemas.openxmlformats.org/spreadsheetml/2006/main" xmlns:mc="http://schemas.openxmlformats.org/markup-compatibility/2006" xmlns:xr16="http://schemas.microsoft.com/office/spreadsheetml/2017/revision16" mc:Ignorable="xr16" name="DRGC2.espmvol_37" connectionId="5" xr16:uid="{00000000-0016-0000-1500-0000BA000000}" autoFormatId="16" applyNumberFormats="0" applyBorderFormats="0" applyFontFormats="1" applyPatternFormats="1" applyAlignmentFormats="0" applyWidthHeightFormats="0"/>
</file>

<file path=xl/queryTables/queryTable545.xml><?xml version="1.0" encoding="utf-8"?>
<queryTable xmlns="http://schemas.openxmlformats.org/spreadsheetml/2006/main" xmlns:mc="http://schemas.openxmlformats.org/markup-compatibility/2006" xmlns:xr16="http://schemas.microsoft.com/office/spreadsheetml/2017/revision16" mc:Ignorable="xr16" name="GLDA3.espmvol_30" connectionId="8" xr16:uid="{00000000-0016-0000-1500-000071010000}" autoFormatId="16" applyNumberFormats="0" applyBorderFormats="0" applyFontFormats="1" applyPatternFormats="1" applyAlignmentFormats="0" applyWidthHeightFormats="0"/>
</file>

<file path=xl/queryTables/queryTable546.xml><?xml version="1.0" encoding="utf-8"?>
<queryTable xmlns="http://schemas.openxmlformats.org/spreadsheetml/2006/main" xmlns:mc="http://schemas.openxmlformats.org/markup-compatibility/2006" xmlns:xr16="http://schemas.microsoft.com/office/spreadsheetml/2017/revision16" mc:Ignorable="xr16" name="GLDA3.espmvol_14" connectionId="8" xr16:uid="{00000000-0016-0000-1500-000004010000}" autoFormatId="16" applyNumberFormats="0" applyBorderFormats="0" applyFontFormats="1" applyPatternFormats="1" applyAlignmentFormats="0" applyWidthHeightFormats="0"/>
</file>

<file path=xl/queryTables/queryTable547.xml><?xml version="1.0" encoding="utf-8"?>
<queryTable xmlns="http://schemas.openxmlformats.org/spreadsheetml/2006/main" xmlns:mc="http://schemas.openxmlformats.org/markup-compatibility/2006" xmlns:xr16="http://schemas.microsoft.com/office/spreadsheetml/2017/revision16" mc:Ignorable="xr16" name="BMDC2.espmvol_41" connectionId="1" xr16:uid="{00000000-0016-0000-1500-000053000000}" autoFormatId="16" applyNumberFormats="0" applyBorderFormats="0" applyFontFormats="1" applyPatternFormats="1" applyAlignmentFormats="0" applyWidthHeightFormats="0"/>
</file>

<file path=xl/queryTables/queryTable548.xml><?xml version="1.0" encoding="utf-8"?>
<queryTable xmlns="http://schemas.openxmlformats.org/spreadsheetml/2006/main" xmlns:mc="http://schemas.openxmlformats.org/markup-compatibility/2006" xmlns:xr16="http://schemas.microsoft.com/office/spreadsheetml/2017/revision16" mc:Ignorable="xr16" name="NVRN5.espmvol_36" connectionId="11" xr16:uid="{00000000-0016-0000-1500-00004A010000}" autoFormatId="16" applyNumberFormats="0" applyBorderFormats="0" applyFontFormats="1" applyPatternFormats="1" applyAlignmentFormats="0" applyWidthHeightFormats="0"/>
</file>

<file path=xl/queryTables/queryTable549.xml><?xml version="1.0" encoding="utf-8"?>
<queryTable xmlns="http://schemas.openxmlformats.org/spreadsheetml/2006/main" xmlns:mc="http://schemas.openxmlformats.org/markup-compatibility/2006" xmlns:xr16="http://schemas.microsoft.com/office/spreadsheetml/2017/revision16" mc:Ignorable="xr16" name="YDLC2.espmvol_19" connectionId="14" xr16:uid="{00000000-0016-0000-1500-000042010000}" autoFormatId="16" applyNumberFormats="0" applyBorderFormats="0" applyFontFormats="1" applyPatternFormats="1" applyAlignmentFormats="0" applyWidthHeightFormats="0"/>
</file>

<file path=xl/queryTables/queryTable550.xml><?xml version="1.0" encoding="utf-8"?>
<queryTable xmlns="http://schemas.openxmlformats.org/spreadsheetml/2006/main" xmlns:mc="http://schemas.openxmlformats.org/markup-compatibility/2006" xmlns:xr16="http://schemas.microsoft.com/office/spreadsheetml/2017/revision16" mc:Ignorable="xr16" name="VCRC2.espmvol_30" connectionId="13" xr16:uid="{00000000-0016-0000-1500-00003F020000}" autoFormatId="16" applyNumberFormats="0" applyBorderFormats="0" applyFontFormats="1" applyPatternFormats="1" applyAlignmentFormats="0" applyWidthHeightFormats="0"/>
</file>

<file path=xl/queryTables/queryTable551.xml><?xml version="1.0" encoding="utf-8"?>
<queryTable xmlns="http://schemas.openxmlformats.org/spreadsheetml/2006/main" xmlns:mc="http://schemas.openxmlformats.org/markup-compatibility/2006" xmlns:xr16="http://schemas.microsoft.com/office/spreadsheetml/2017/revision16" mc:Ignorable="xr16" name="GJLOC.espmvol_16" connectionId="7" xr16:uid="{00000000-0016-0000-1500-00009B010000}" autoFormatId="16" applyNumberFormats="0" applyBorderFormats="0" applyFontFormats="1" applyPatternFormats="1" applyAlignmentFormats="0" applyWidthHeightFormats="0"/>
</file>

<file path=xl/queryTables/queryTable552.xml><?xml version="1.0" encoding="utf-8"?>
<queryTable xmlns="http://schemas.openxmlformats.org/spreadsheetml/2006/main" xmlns:mc="http://schemas.openxmlformats.org/markup-compatibility/2006" xmlns:xr16="http://schemas.microsoft.com/office/spreadsheetml/2017/revision16" mc:Ignorable="xr16" name="CLSC2.espmvol_31" connectionId="2" xr16:uid="{00000000-0016-0000-1500-000099010000}" autoFormatId="16" applyNumberFormats="0" applyBorderFormats="0" applyFontFormats="1" applyPatternFormats="1" applyAlignmentFormats="0" applyWidthHeightFormats="0"/>
</file>

<file path=xl/queryTables/queryTable553.xml><?xml version="1.0" encoding="utf-8"?>
<queryTable xmlns="http://schemas.openxmlformats.org/spreadsheetml/2006/main" xmlns:mc="http://schemas.openxmlformats.org/markup-compatibility/2006" xmlns:xr16="http://schemas.microsoft.com/office/spreadsheetml/2017/revision16" mc:Ignorable="xr16" name="DRGC2.espmvol_8" connectionId="5" xr16:uid="{00000000-0016-0000-1500-000082010000}" autoFormatId="16" applyNumberFormats="0" applyBorderFormats="0" applyFontFormats="1" applyPatternFormats="1" applyAlignmentFormats="0" applyWidthHeightFormats="0"/>
</file>

<file path=xl/queryTables/queryTable554.xml><?xml version="1.0" encoding="utf-8"?>
<queryTable xmlns="http://schemas.openxmlformats.org/spreadsheetml/2006/main" xmlns:mc="http://schemas.openxmlformats.org/markup-compatibility/2006" xmlns:xr16="http://schemas.microsoft.com/office/spreadsheetml/2017/revision16" mc:Ignorable="xr16" name="GRNU1.espmvol_5" connectionId="9" xr16:uid="{00000000-0016-0000-1500-00000B020000}" autoFormatId="16" applyNumberFormats="0" applyBorderFormats="0" applyFontFormats="1" applyPatternFormats="1" applyAlignmentFormats="0" applyWidthHeightFormats="0"/>
</file>

<file path=xl/queryTables/queryTable555.xml><?xml version="1.0" encoding="utf-8"?>
<queryTable xmlns="http://schemas.openxmlformats.org/spreadsheetml/2006/main" xmlns:mc="http://schemas.openxmlformats.org/markup-compatibility/2006" xmlns:xr16="http://schemas.microsoft.com/office/spreadsheetml/2017/revision16" mc:Ignorable="xr16" name="NVRN5.espmvol_43" connectionId="11" xr16:uid="{00000000-0016-0000-1500-00004F010000}" autoFormatId="16" applyNumberFormats="0" applyBorderFormats="0" applyFontFormats="1" applyPatternFormats="1" applyAlignmentFormats="0" applyWidthHeightFormats="0"/>
</file>

<file path=xl/queryTables/queryTable556.xml><?xml version="1.0" encoding="utf-8"?>
<queryTable xmlns="http://schemas.openxmlformats.org/spreadsheetml/2006/main" xmlns:mc="http://schemas.openxmlformats.org/markup-compatibility/2006" xmlns:xr16="http://schemas.microsoft.com/office/spreadsheetml/2017/revision16" mc:Ignorable="xr16" name="MPSC2.espmvol_35" connectionId="10" xr16:uid="{00000000-0016-0000-1500-0000FF010000}" autoFormatId="16" applyNumberFormats="0" applyBorderFormats="0" applyFontFormats="1" applyPatternFormats="1" applyAlignmentFormats="0" applyWidthHeightFormats="0"/>
</file>

<file path=xl/queryTables/queryTable557.xml><?xml version="1.0" encoding="utf-8"?>
<queryTable xmlns="http://schemas.openxmlformats.org/spreadsheetml/2006/main" xmlns:mc="http://schemas.openxmlformats.org/markup-compatibility/2006" xmlns:xr16="http://schemas.microsoft.com/office/spreadsheetml/2017/revision16" mc:Ignorable="xr16" name="BMDC2.espmvol_35" connectionId="1" xr16:uid="{00000000-0016-0000-1500-000068010000}" autoFormatId="16" applyNumberFormats="0" applyBorderFormats="0" applyFontFormats="1" applyPatternFormats="1" applyAlignmentFormats="0" applyWidthHeightFormats="0"/>
</file>

<file path=xl/queryTables/queryTable558.xml><?xml version="1.0" encoding="utf-8"?>
<queryTable xmlns="http://schemas.openxmlformats.org/spreadsheetml/2006/main" xmlns:mc="http://schemas.openxmlformats.org/markup-compatibility/2006" xmlns:xr16="http://schemas.microsoft.com/office/spreadsheetml/2017/revision16" mc:Ignorable="xr16" name="GJLOC.espmvol_24" connectionId="7" xr16:uid="{00000000-0016-0000-1500-000025010000}" autoFormatId="16" applyNumberFormats="0" applyBorderFormats="0" applyFontFormats="1" applyPatternFormats="1" applyAlignmentFormats="0" applyWidthHeightFormats="0"/>
</file>

<file path=xl/queryTables/queryTable559.xml><?xml version="1.0" encoding="utf-8"?>
<queryTable xmlns="http://schemas.openxmlformats.org/spreadsheetml/2006/main" xmlns:mc="http://schemas.openxmlformats.org/markup-compatibility/2006" xmlns:xr16="http://schemas.microsoft.com/office/spreadsheetml/2017/revision16" mc:Ignorable="xr16" name="BMDC2.espmvol_23" connectionId="1" xr16:uid="{00000000-0016-0000-1500-00001E010000}" autoFormatId="16" applyNumberFormats="0" applyBorderFormats="0" applyFontFormats="1" applyPatternFormats="1" applyAlignmentFormats="0" applyWidthHeightFormats="0"/>
</file>

<file path=xl/queryTables/queryTable560.xml><?xml version="1.0" encoding="utf-8"?>
<queryTable xmlns="http://schemas.openxmlformats.org/spreadsheetml/2006/main" xmlns:mc="http://schemas.openxmlformats.org/markup-compatibility/2006" xmlns:xr16="http://schemas.microsoft.com/office/spreadsheetml/2017/revision16" mc:Ignorable="xr16" name="MPSC2.espmvol_32" connectionId="10" xr16:uid="{00000000-0016-0000-1500-000096000000}" autoFormatId="16" applyNumberFormats="0" applyBorderFormats="0" applyFontFormats="1" applyPatternFormats="1" applyAlignmentFormats="0" applyWidthHeightFormats="0"/>
</file>

<file path=xl/queryTables/queryTable561.xml><?xml version="1.0" encoding="utf-8"?>
<queryTable xmlns="http://schemas.openxmlformats.org/spreadsheetml/2006/main" xmlns:mc="http://schemas.openxmlformats.org/markup-compatibility/2006" xmlns:xr16="http://schemas.microsoft.com/office/spreadsheetml/2017/revision16" mc:Ignorable="xr16" name="YDLC2.espmvol_53" connectionId="14" xr16:uid="{BD5F744A-9AE6-490F-A027-D39C49E60F21}" autoFormatId="16" applyNumberFormats="0" applyBorderFormats="0" applyFontFormats="1" applyPatternFormats="1" applyAlignmentFormats="0" applyWidthHeightFormats="0"/>
</file>

<file path=xl/queryTables/queryTable562.xml><?xml version="1.0" encoding="utf-8"?>
<queryTable xmlns="http://schemas.openxmlformats.org/spreadsheetml/2006/main" xmlns:mc="http://schemas.openxmlformats.org/markup-compatibility/2006" xmlns:xr16="http://schemas.microsoft.com/office/spreadsheetml/2017/revision16" mc:Ignorable="xr16" name="MPSC2.espmvol_42" connectionId="10" xr16:uid="{00000000-0016-0000-1500-000063000000}" autoFormatId="16" applyNumberFormats="0" applyBorderFormats="0" applyFontFormats="1" applyPatternFormats="1" applyAlignmentFormats="0" applyWidthHeightFormats="0"/>
</file>

<file path=xl/queryTables/queryTable563.xml><?xml version="1.0" encoding="utf-8"?>
<queryTable xmlns="http://schemas.openxmlformats.org/spreadsheetml/2006/main" xmlns:mc="http://schemas.openxmlformats.org/markup-compatibility/2006" xmlns:xr16="http://schemas.microsoft.com/office/spreadsheetml/2017/revision16" mc:Ignorable="xr16" name="GLDA3.espmvol_27" connectionId="8" xr16:uid="{00000000-0016-0000-1500-0000C2010000}" autoFormatId="16" applyNumberFormats="0" applyBorderFormats="0" applyFontFormats="1" applyPatternFormats="1" applyAlignmentFormats="0" applyWidthHeightFormats="0"/>
</file>

<file path=xl/queryTables/queryTable564.xml><?xml version="1.0" encoding="utf-8"?>
<queryTable xmlns="http://schemas.openxmlformats.org/spreadsheetml/2006/main" xmlns:mc="http://schemas.openxmlformats.org/markup-compatibility/2006" xmlns:xr16="http://schemas.microsoft.com/office/spreadsheetml/2017/revision16" mc:Ignorable="xr16" name="GLDA3.espmvol_34" connectionId="8" xr16:uid="{00000000-0016-0000-1500-000040010000}" autoFormatId="16" applyNumberFormats="0" applyBorderFormats="0" applyFontFormats="1" applyPatternFormats="1" applyAlignmentFormats="0" applyWidthHeightFormats="0"/>
</file>

<file path=xl/queryTables/queryTable565.xml><?xml version="1.0" encoding="utf-8"?>
<queryTable xmlns="http://schemas.openxmlformats.org/spreadsheetml/2006/main" xmlns:mc="http://schemas.openxmlformats.org/markup-compatibility/2006" xmlns:xr16="http://schemas.microsoft.com/office/spreadsheetml/2017/revision16" mc:Ignorable="xr16" name="GBRW4.espmvol_14" connectionId="6" xr16:uid="{00000000-0016-0000-1500-000052000000}" autoFormatId="16" applyNumberFormats="0" applyBorderFormats="0" applyFontFormats="1" applyPatternFormats="1" applyAlignmentFormats="0" applyWidthHeightFormats="0"/>
</file>

<file path=xl/queryTables/queryTable566.xml><?xml version="1.0" encoding="utf-8"?>
<queryTable xmlns="http://schemas.openxmlformats.org/spreadsheetml/2006/main" xmlns:mc="http://schemas.openxmlformats.org/markup-compatibility/2006" xmlns:xr16="http://schemas.microsoft.com/office/spreadsheetml/2017/revision16" mc:Ignorable="xr16" name="MPSC2.espmvol_52" connectionId="10" xr16:uid="{ABDB69CB-0347-42A6-B40D-5CFEC05C3E48}" autoFormatId="16" applyNumberFormats="0" applyBorderFormats="0" applyFontFormats="1" applyPatternFormats="1" applyAlignmentFormats="0" applyWidthHeightFormats="0"/>
</file>

<file path=xl/queryTables/queryTable567.xml><?xml version="1.0" encoding="utf-8"?>
<queryTable xmlns="http://schemas.openxmlformats.org/spreadsheetml/2006/main" xmlns:mc="http://schemas.openxmlformats.org/markup-compatibility/2006" xmlns:xr16="http://schemas.microsoft.com/office/spreadsheetml/2017/revision16" mc:Ignorable="xr16" name="NVRN5.espmvol_4" connectionId="11" xr16:uid="{00000000-0016-0000-1500-000038010000}" autoFormatId="16" applyNumberFormats="0" applyBorderFormats="0" applyFontFormats="1" applyPatternFormats="1" applyAlignmentFormats="0" applyWidthHeightFormats="0"/>
</file>

<file path=xl/queryTables/queryTable568.xml><?xml version="1.0" encoding="utf-8"?>
<queryTable xmlns="http://schemas.openxmlformats.org/spreadsheetml/2006/main" xmlns:mc="http://schemas.openxmlformats.org/markup-compatibility/2006" xmlns:xr16="http://schemas.microsoft.com/office/spreadsheetml/2017/revision16" mc:Ignorable="xr16" name="YDLC2.espmvol_30" connectionId="14" xr16:uid="{00000000-0016-0000-1500-000005000000}" autoFormatId="16" applyNumberFormats="0" applyBorderFormats="0" applyFontFormats="1" applyPatternFormats="1" applyAlignmentFormats="0" applyWidthHeightFormats="0"/>
</file>

<file path=xl/queryTables/queryTable569.xml><?xml version="1.0" encoding="utf-8"?>
<queryTable xmlns="http://schemas.openxmlformats.org/spreadsheetml/2006/main" xmlns:mc="http://schemas.openxmlformats.org/markup-compatibility/2006" xmlns:xr16="http://schemas.microsoft.com/office/spreadsheetml/2017/revision16" mc:Ignorable="xr16" name="DRGC2.espmvol_38" connectionId="5" xr16:uid="{00000000-0016-0000-1500-000031010000}" autoFormatId="16" applyNumberFormats="0" applyBorderFormats="0" applyFontFormats="1" applyPatternFormats="1" applyAlignmentFormats="0" applyWidthHeightFormats="0"/>
</file>

<file path=xl/queryTables/queryTable570.xml><?xml version="1.0" encoding="utf-8"?>
<queryTable xmlns="http://schemas.openxmlformats.org/spreadsheetml/2006/main" xmlns:mc="http://schemas.openxmlformats.org/markup-compatibility/2006" xmlns:xr16="http://schemas.microsoft.com/office/spreadsheetml/2017/revision16" mc:Ignorable="xr16" name="GLDA3.espmvol_20" connectionId="8" xr16:uid="{00000000-0016-0000-1500-0000F0010000}" autoFormatId="16" applyNumberFormats="0" applyBorderFormats="0" applyFontFormats="1" applyPatternFormats="1" applyAlignmentFormats="0" applyWidthHeightFormats="0"/>
</file>

<file path=xl/queryTables/queryTable571.xml><?xml version="1.0" encoding="utf-8"?>
<queryTable xmlns="http://schemas.openxmlformats.org/spreadsheetml/2006/main" xmlns:mc="http://schemas.openxmlformats.org/markup-compatibility/2006" xmlns:xr16="http://schemas.microsoft.com/office/spreadsheetml/2017/revision16" mc:Ignorable="xr16" name="MPSC2.espmvol_2" connectionId="10" xr16:uid="{00000000-0016-0000-1500-000036010000}" autoFormatId="16" applyNumberFormats="0" applyBorderFormats="0" applyFontFormats="1" applyPatternFormats="1" applyAlignmentFormats="0" applyWidthHeightFormats="0"/>
</file>

<file path=xl/queryTables/queryTable572.xml><?xml version="1.0" encoding="utf-8"?>
<queryTable xmlns="http://schemas.openxmlformats.org/spreadsheetml/2006/main" xmlns:mc="http://schemas.openxmlformats.org/markup-compatibility/2006" xmlns:xr16="http://schemas.microsoft.com/office/spreadsheetml/2017/revision16" mc:Ignorable="xr16" name="NVRN5.espmvol_19" connectionId="11" xr16:uid="{00000000-0016-0000-1500-00005D010000}" autoFormatId="16" applyNumberFormats="0" applyBorderFormats="0" applyFontFormats="1" applyPatternFormats="1" applyAlignmentFormats="0" applyWidthHeightFormats="0"/>
</file>

<file path=xl/queryTables/queryTable573.xml><?xml version="1.0" encoding="utf-8"?>
<queryTable xmlns="http://schemas.openxmlformats.org/spreadsheetml/2006/main" xmlns:mc="http://schemas.openxmlformats.org/markup-compatibility/2006" xmlns:xr16="http://schemas.microsoft.com/office/spreadsheetml/2017/revision16" mc:Ignorable="xr16" name="MPSC2.espmvol_21" connectionId="10" xr16:uid="{00000000-0016-0000-1500-0000A0000000}" autoFormatId="16" applyNumberFormats="0" applyBorderFormats="0" applyFontFormats="1" applyPatternFormats="1" applyAlignmentFormats="0" applyWidthHeightFormats="0"/>
</file>

<file path=xl/queryTables/queryTable574.xml><?xml version="1.0" encoding="utf-8"?>
<queryTable xmlns="http://schemas.openxmlformats.org/spreadsheetml/2006/main" xmlns:mc="http://schemas.openxmlformats.org/markup-compatibility/2006" xmlns:xr16="http://schemas.microsoft.com/office/spreadsheetml/2017/revision16" mc:Ignorable="xr16" name="BMDC2.espmvol_31" connectionId="1" xr16:uid="{00000000-0016-0000-1500-000054010000}" autoFormatId="16" applyNumberFormats="0" applyBorderFormats="0" applyFontFormats="1" applyPatternFormats="1" applyAlignmentFormats="0" applyWidthHeightFormats="0"/>
</file>

<file path=xl/queryTables/queryTable575.xml><?xml version="1.0" encoding="utf-8"?>
<queryTable xmlns="http://schemas.openxmlformats.org/spreadsheetml/2006/main" xmlns:mc="http://schemas.openxmlformats.org/markup-compatibility/2006" xmlns:xr16="http://schemas.microsoft.com/office/spreadsheetml/2017/revision16" mc:Ignorable="xr16" name="VCRC2.espmvol_21" connectionId="13" xr16:uid="{00000000-0016-0000-1500-00001F010000}" autoFormatId="16" applyNumberFormats="0" applyBorderFormats="0" applyFontFormats="1" applyPatternFormats="1" applyAlignmentFormats="0" applyWidthHeightFormats="0"/>
</file>

<file path=xl/queryTables/queryTable576.xml><?xml version="1.0" encoding="utf-8"?>
<queryTable xmlns="http://schemas.openxmlformats.org/spreadsheetml/2006/main" xmlns:mc="http://schemas.openxmlformats.org/markup-compatibility/2006" xmlns:xr16="http://schemas.microsoft.com/office/spreadsheetml/2017/revision16" mc:Ignorable="xr16" name="GLDA3.espmvol_55" connectionId="8" xr16:uid="{6ABDBD7E-EF9E-41A6-A490-2ACF7BCC035E}" autoFormatId="16" applyNumberFormats="0" applyBorderFormats="0" applyFontFormats="1" applyPatternFormats="1" applyAlignmentFormats="0" applyWidthHeightFormats="0"/>
</file>

<file path=xl/queryTables/queryTable577.xml><?xml version="1.0" encoding="utf-8"?>
<queryTable xmlns="http://schemas.openxmlformats.org/spreadsheetml/2006/main" xmlns:mc="http://schemas.openxmlformats.org/markup-compatibility/2006" xmlns:xr16="http://schemas.microsoft.com/office/spreadsheetml/2017/revision16" mc:Ignorable="xr16" name="CLSC2.espmvol_29" connectionId="2" xr16:uid="{00000000-0016-0000-1500-0000BF000000}" autoFormatId="16" applyNumberFormats="0" applyBorderFormats="0" applyFontFormats="1" applyPatternFormats="1" applyAlignmentFormats="0" applyWidthHeightFormats="0"/>
</file>

<file path=xl/queryTables/queryTable578.xml><?xml version="1.0" encoding="utf-8"?>
<queryTable xmlns="http://schemas.openxmlformats.org/spreadsheetml/2006/main" xmlns:mc="http://schemas.openxmlformats.org/markup-compatibility/2006" xmlns:xr16="http://schemas.microsoft.com/office/spreadsheetml/2017/revision16" mc:Ignorable="xr16" name="GJLOC.espmvol_11" connectionId="7" xr16:uid="{00000000-0016-0000-1500-0000E2000000}" autoFormatId="16" applyNumberFormats="0" applyBorderFormats="0" applyFontFormats="1" applyPatternFormats="1" applyAlignmentFormats="0" applyWidthHeightFormats="0"/>
</file>

<file path=xl/queryTables/queryTable579.xml><?xml version="1.0" encoding="utf-8"?>
<queryTable xmlns="http://schemas.openxmlformats.org/spreadsheetml/2006/main" xmlns:mc="http://schemas.openxmlformats.org/markup-compatibility/2006" xmlns:xr16="http://schemas.microsoft.com/office/spreadsheetml/2017/revision16" mc:Ignorable="xr16" name="MPSC2.espmvol_15" connectionId="10" xr16:uid="{00000000-0016-0000-1500-00007C000000}" autoFormatId="16" applyNumberFormats="0" applyBorderFormats="0" applyFontFormats="1" applyPatternFormats="1" applyAlignmentFormats="0" applyWidthHeightFormats="0"/>
</file>

<file path=xl/queryTables/queryTable580.xml><?xml version="1.0" encoding="utf-8"?>
<queryTable xmlns="http://schemas.openxmlformats.org/spreadsheetml/2006/main" xmlns:mc="http://schemas.openxmlformats.org/markup-compatibility/2006" xmlns:xr16="http://schemas.microsoft.com/office/spreadsheetml/2017/revision16" mc:Ignorable="xr16" name="TPIC2.espmvol_21" connectionId="12" xr16:uid="{00000000-0016-0000-1500-0000DB010000}" autoFormatId="16" applyNumberFormats="0" applyBorderFormats="0" applyFontFormats="1" applyPatternFormats="1" applyAlignmentFormats="0" applyWidthHeightFormats="0"/>
</file>

<file path=xl/queryTables/queryTable581.xml><?xml version="1.0" encoding="utf-8"?>
<queryTable xmlns="http://schemas.openxmlformats.org/spreadsheetml/2006/main" xmlns:mc="http://schemas.openxmlformats.org/markup-compatibility/2006" xmlns:xr16="http://schemas.microsoft.com/office/spreadsheetml/2017/revision16" mc:Ignorable="xr16" name="DRGC2.espmvol_24" connectionId="5" xr16:uid="{00000000-0016-0000-1500-00003C010000}" autoFormatId="16" applyNumberFormats="0" applyBorderFormats="0" applyFontFormats="1" applyPatternFormats="1" applyAlignmentFormats="0" applyWidthHeightFormats="0"/>
</file>

<file path=xl/queryTables/queryTable582.xml><?xml version="1.0" encoding="utf-8"?>
<queryTable xmlns="http://schemas.openxmlformats.org/spreadsheetml/2006/main" xmlns:mc="http://schemas.openxmlformats.org/markup-compatibility/2006" xmlns:xr16="http://schemas.microsoft.com/office/spreadsheetml/2017/revision16" mc:Ignorable="xr16" name="GJLOC.espmvol_40" connectionId="7" xr16:uid="{00000000-0016-0000-1500-0000A3000000}" autoFormatId="16" applyNumberFormats="0" applyBorderFormats="0" applyFontFormats="1" applyPatternFormats="1" applyAlignmentFormats="0" applyWidthHeightFormats="0"/>
</file>

<file path=xl/queryTables/queryTable583.xml><?xml version="1.0" encoding="utf-8"?>
<queryTable xmlns="http://schemas.openxmlformats.org/spreadsheetml/2006/main" xmlns:mc="http://schemas.openxmlformats.org/markup-compatibility/2006" xmlns:xr16="http://schemas.microsoft.com/office/spreadsheetml/2017/revision16" mc:Ignorable="xr16" name="DRGC2.espmvol_3" connectionId="5" xr16:uid="{00000000-0016-0000-1500-00000C000000}" autoFormatId="16" applyNumberFormats="0" applyBorderFormats="0" applyFontFormats="1" applyPatternFormats="1" applyAlignmentFormats="0" applyWidthHeightFormats="0"/>
</file>

<file path=xl/queryTables/queryTable584.xml><?xml version="1.0" encoding="utf-8"?>
<queryTable xmlns="http://schemas.openxmlformats.org/spreadsheetml/2006/main" xmlns:mc="http://schemas.openxmlformats.org/markup-compatibility/2006" xmlns:xr16="http://schemas.microsoft.com/office/spreadsheetml/2017/revision16" mc:Ignorable="xr16" name="BMDC2.espmvol_33" connectionId="1" xr16:uid="{00000000-0016-0000-1500-000005020000}" autoFormatId="16" applyNumberFormats="0" applyBorderFormats="0" applyFontFormats="1" applyPatternFormats="1" applyAlignmentFormats="0" applyWidthHeightFormats="0"/>
</file>

<file path=xl/queryTables/queryTable585.xml><?xml version="1.0" encoding="utf-8"?>
<queryTable xmlns="http://schemas.openxmlformats.org/spreadsheetml/2006/main" xmlns:mc="http://schemas.openxmlformats.org/markup-compatibility/2006" xmlns:xr16="http://schemas.microsoft.com/office/spreadsheetml/2017/revision16" mc:Ignorable="xr16" name="MPSC2.espmvol_30" connectionId="10" xr16:uid="{00000000-0016-0000-1500-0000FD010000}" autoFormatId="16" applyNumberFormats="0" applyBorderFormats="0" applyFontFormats="1" applyPatternFormats="1" applyAlignmentFormats="0" applyWidthHeightFormats="0"/>
</file>

<file path=xl/queryTables/queryTable586.xml><?xml version="1.0" encoding="utf-8"?>
<queryTable xmlns="http://schemas.openxmlformats.org/spreadsheetml/2006/main" xmlns:mc="http://schemas.openxmlformats.org/markup-compatibility/2006" xmlns:xr16="http://schemas.microsoft.com/office/spreadsheetml/2017/revision16" mc:Ignorable="xr16" name="GRNU1.espmvol_28" connectionId="9" xr16:uid="{00000000-0016-0000-1500-000085010000}" autoFormatId="16" applyNumberFormats="0" applyBorderFormats="0" applyFontFormats="1" applyPatternFormats="1" applyAlignmentFormats="0" applyWidthHeightFormats="0"/>
</file>

<file path=xl/queryTables/queryTable587.xml><?xml version="1.0" encoding="utf-8"?>
<queryTable xmlns="http://schemas.openxmlformats.org/spreadsheetml/2006/main" xmlns:mc="http://schemas.openxmlformats.org/markup-compatibility/2006" xmlns:xr16="http://schemas.microsoft.com/office/spreadsheetml/2017/revision16" mc:Ignorable="xr16" name="TPIC2.espmvol_47" connectionId="12" xr16:uid="{00000000-0016-0000-1500-000049010000}" autoFormatId="16" applyNumberFormats="0" applyBorderFormats="0" applyFontFormats="1" applyPatternFormats="1" applyAlignmentFormats="0" applyWidthHeightFormats="0"/>
</file>

<file path=xl/queryTables/queryTable588.xml><?xml version="1.0" encoding="utf-8"?>
<queryTable xmlns="http://schemas.openxmlformats.org/spreadsheetml/2006/main" xmlns:mc="http://schemas.openxmlformats.org/markup-compatibility/2006" xmlns:xr16="http://schemas.microsoft.com/office/spreadsheetml/2017/revision16" mc:Ignorable="xr16" name="TPIC2.espmvol_48" connectionId="12" xr16:uid="{00000000-0016-0000-1500-00000D000000}" autoFormatId="16" applyNumberFormats="0" applyBorderFormats="0" applyFontFormats="1" applyPatternFormats="1" applyAlignmentFormats="0" applyWidthHeightFormats="0"/>
</file>

<file path=xl/queryTables/queryTable589.xml><?xml version="1.0" encoding="utf-8"?>
<queryTable xmlns="http://schemas.openxmlformats.org/spreadsheetml/2006/main" xmlns:mc="http://schemas.openxmlformats.org/markup-compatibility/2006" xmlns:xr16="http://schemas.microsoft.com/office/spreadsheetml/2017/revision16" mc:Ignorable="xr16" name="MPSC2.espmvol_31" connectionId="10" xr16:uid="{00000000-0016-0000-1500-00004D000000}" autoFormatId="16" applyNumberFormats="0" applyBorderFormats="0" applyFontFormats="1" applyPatternFormats="1" applyAlignmentFormats="0" applyWidthHeightFormats="0"/>
</file>

<file path=xl/queryTables/queryTable590.xml><?xml version="1.0" encoding="utf-8"?>
<queryTable xmlns="http://schemas.openxmlformats.org/spreadsheetml/2006/main" xmlns:mc="http://schemas.openxmlformats.org/markup-compatibility/2006" xmlns:xr16="http://schemas.microsoft.com/office/spreadsheetml/2017/revision16" mc:Ignorable="xr16" name="NVRN5.espmvol_29" connectionId="11" xr16:uid="{00000000-0016-0000-1500-000035020000}" autoFormatId="16" applyNumberFormats="0" applyBorderFormats="0" applyFontFormats="1" applyPatternFormats="1" applyAlignmentFormats="0" applyWidthHeightFormats="0"/>
</file>

<file path=xl/queryTables/queryTable591.xml><?xml version="1.0" encoding="utf-8"?>
<queryTable xmlns="http://schemas.openxmlformats.org/spreadsheetml/2006/main" xmlns:mc="http://schemas.openxmlformats.org/markup-compatibility/2006" xmlns:xr16="http://schemas.microsoft.com/office/spreadsheetml/2017/revision16" mc:Ignorable="xr16" name="VCRC2.espmvol_8" connectionId="13" xr16:uid="{00000000-0016-0000-1500-0000C9000000}" autoFormatId="16" applyNumberFormats="0" applyBorderFormats="0" applyFontFormats="1" applyPatternFormats="1" applyAlignmentFormats="0" applyWidthHeightFormats="0"/>
</file>

<file path=xl/queryTables/queryTable592.xml><?xml version="1.0" encoding="utf-8"?>
<queryTable xmlns="http://schemas.openxmlformats.org/spreadsheetml/2006/main" xmlns:mc="http://schemas.openxmlformats.org/markup-compatibility/2006" xmlns:xr16="http://schemas.microsoft.com/office/spreadsheetml/2017/revision16" mc:Ignorable="xr16" name="MPSC2.espmvol_56" connectionId="10" xr16:uid="{38D8DA9B-CAFF-4B41-BF0E-EEFDAD961842}" autoFormatId="16" applyNumberFormats="0" applyBorderFormats="0" applyFontFormats="1" applyPatternFormats="1" applyAlignmentFormats="0" applyWidthHeightFormats="0"/>
</file>

<file path=xl/queryTables/queryTable593.xml><?xml version="1.0" encoding="utf-8"?>
<queryTable xmlns="http://schemas.openxmlformats.org/spreadsheetml/2006/main" xmlns:mc="http://schemas.openxmlformats.org/markup-compatibility/2006" xmlns:xr16="http://schemas.microsoft.com/office/spreadsheetml/2017/revision16" mc:Ignorable="xr16" name="CLSC2.espmvol_14" connectionId="2" xr16:uid="{00000000-0016-0000-1500-0000B0010000}" autoFormatId="16" applyNumberFormats="0" applyBorderFormats="0" applyFontFormats="1" applyPatternFormats="1" applyAlignmentFormats="0" applyWidthHeightFormats="0"/>
</file>

<file path=xl/queryTables/queryTable594.xml><?xml version="1.0" encoding="utf-8"?>
<queryTable xmlns="http://schemas.openxmlformats.org/spreadsheetml/2006/main" xmlns:mc="http://schemas.openxmlformats.org/markup-compatibility/2006" xmlns:xr16="http://schemas.microsoft.com/office/spreadsheetml/2017/revision16" mc:Ignorable="xr16" name="GRNU1.espmvol_6" connectionId="9" xr16:uid="{00000000-0016-0000-1500-00006D000000}" autoFormatId="16" applyNumberFormats="0" applyBorderFormats="0" applyFontFormats="1" applyPatternFormats="1" applyAlignmentFormats="0" applyWidthHeightFormats="0"/>
</file>

<file path=xl/queryTables/queryTable595.xml><?xml version="1.0" encoding="utf-8"?>
<queryTable xmlns="http://schemas.openxmlformats.org/spreadsheetml/2006/main" xmlns:mc="http://schemas.openxmlformats.org/markup-compatibility/2006" xmlns:xr16="http://schemas.microsoft.com/office/spreadsheetml/2017/revision16" mc:Ignorable="xr16" name="CLSC2.espmvol" connectionId="2" xr16:uid="{00000000-0016-0000-1500-0000F2010000}" autoFormatId="16" applyNumberFormats="0" applyBorderFormats="0" applyFontFormats="1" applyPatternFormats="1" applyAlignmentFormats="0" applyWidthHeightFormats="0"/>
</file>

<file path=xl/queryTables/queryTable596.xml><?xml version="1.0" encoding="utf-8"?>
<queryTable xmlns="http://schemas.openxmlformats.org/spreadsheetml/2006/main" xmlns:mc="http://schemas.openxmlformats.org/markup-compatibility/2006" xmlns:xr16="http://schemas.microsoft.com/office/spreadsheetml/2017/revision16" mc:Ignorable="xr16" name="VCRC2.espmvol_12" connectionId="13" xr16:uid="{00000000-0016-0000-1500-00006F000000}" autoFormatId="16" applyNumberFormats="0" applyBorderFormats="0" applyFontFormats="1" applyPatternFormats="1" applyAlignmentFormats="0" applyWidthHeightFormats="0"/>
</file>

<file path=xl/queryTables/queryTable597.xml><?xml version="1.0" encoding="utf-8"?>
<queryTable xmlns="http://schemas.openxmlformats.org/spreadsheetml/2006/main" xmlns:mc="http://schemas.openxmlformats.org/markup-compatibility/2006" xmlns:xr16="http://schemas.microsoft.com/office/spreadsheetml/2017/revision16" mc:Ignorable="xr16" name="GLDA3.espmvol_19" connectionId="8" xr16:uid="{00000000-0016-0000-1500-00003F000000}" autoFormatId="16" applyNumberFormats="0" applyBorderFormats="0" applyFontFormats="1" applyPatternFormats="1" applyAlignmentFormats="0" applyWidthHeightFormats="0"/>
</file>

<file path=xl/queryTables/queryTable598.xml><?xml version="1.0" encoding="utf-8"?>
<queryTable xmlns="http://schemas.openxmlformats.org/spreadsheetml/2006/main" xmlns:mc="http://schemas.openxmlformats.org/markup-compatibility/2006" xmlns:xr16="http://schemas.microsoft.com/office/spreadsheetml/2017/revision16" mc:Ignorable="xr16" name="GJLOC.espmvol_19" connectionId="7" xr16:uid="{00000000-0016-0000-1500-0000CE010000}" autoFormatId="16" applyNumberFormats="0" applyBorderFormats="0" applyFontFormats="1" applyPatternFormats="1" applyAlignmentFormats="0" applyWidthHeightFormats="0"/>
</file>

<file path=xl/queryTables/queryTable599.xml><?xml version="1.0" encoding="utf-8"?>
<queryTable xmlns="http://schemas.openxmlformats.org/spreadsheetml/2006/main" xmlns:mc="http://schemas.openxmlformats.org/markup-compatibility/2006" xmlns:xr16="http://schemas.microsoft.com/office/spreadsheetml/2017/revision16" mc:Ignorable="xr16" name="TPIC2.espmvol_26" connectionId="12" xr16:uid="{00000000-0016-0000-1500-000029020000}" autoFormatId="16" applyNumberFormats="0" applyBorderFormats="0" applyFontFormats="1" applyPatternFormats="1" applyAlignmentFormats="0" applyWidthHeightFormats="0"/>
</file>

<file path=xl/queryTables/queryTable600.xml><?xml version="1.0" encoding="utf-8"?>
<queryTable xmlns="http://schemas.openxmlformats.org/spreadsheetml/2006/main" xmlns:mc="http://schemas.openxmlformats.org/markup-compatibility/2006" xmlns:xr16="http://schemas.microsoft.com/office/spreadsheetml/2017/revision16" mc:Ignorable="xr16" name="BMDC2.espmvol" connectionId="1" xr16:uid="{00000000-0016-0000-1500-000058000000}" autoFormatId="16" applyNumberFormats="0" applyBorderFormats="0" applyFontFormats="1" applyPatternFormats="1" applyAlignmentFormats="0" applyWidthHeightFormats="0"/>
</file>

<file path=xl/queryTables/queryTable601.xml><?xml version="1.0" encoding="utf-8"?>
<queryTable xmlns="http://schemas.openxmlformats.org/spreadsheetml/2006/main" xmlns:mc="http://schemas.openxmlformats.org/markup-compatibility/2006" xmlns:xr16="http://schemas.microsoft.com/office/spreadsheetml/2017/revision16" mc:Ignorable="xr16" name="TPIC2.espmvol_7" connectionId="12" xr16:uid="{00000000-0016-0000-1500-00001E020000}" autoFormatId="16" applyNumberFormats="0" applyBorderFormats="0" applyFontFormats="1" applyPatternFormats="1" applyAlignmentFormats="0" applyWidthHeightFormats="0"/>
</file>

<file path=xl/queryTables/queryTable602.xml><?xml version="1.0" encoding="utf-8"?>
<queryTable xmlns="http://schemas.openxmlformats.org/spreadsheetml/2006/main" xmlns:mc="http://schemas.openxmlformats.org/markup-compatibility/2006" xmlns:xr16="http://schemas.microsoft.com/office/spreadsheetml/2017/revision16" mc:Ignorable="xr16" name="NVRN5.espmvol_38" connectionId="11" xr16:uid="{00000000-0016-0000-1500-0000FE010000}" autoFormatId="16" applyNumberFormats="0" applyBorderFormats="0" applyFontFormats="1" applyPatternFormats="1" applyAlignmentFormats="0" applyWidthHeightFormats="0"/>
</file>

<file path=xl/queryTables/queryTable603.xml><?xml version="1.0" encoding="utf-8"?>
<queryTable xmlns="http://schemas.openxmlformats.org/spreadsheetml/2006/main" xmlns:mc="http://schemas.openxmlformats.org/markup-compatibility/2006" xmlns:xr16="http://schemas.microsoft.com/office/spreadsheetml/2017/revision16" mc:Ignorable="xr16" name="CLSC2.espmvol_20" connectionId="2" xr16:uid="{00000000-0016-0000-1500-000012010000}" autoFormatId="16" applyNumberFormats="0" applyBorderFormats="0" applyFontFormats="1" applyPatternFormats="1" applyAlignmentFormats="0" applyWidthHeightFormats="0"/>
</file>

<file path=xl/queryTables/queryTable604.xml><?xml version="1.0" encoding="utf-8"?>
<queryTable xmlns="http://schemas.openxmlformats.org/spreadsheetml/2006/main" xmlns:mc="http://schemas.openxmlformats.org/markup-compatibility/2006" xmlns:xr16="http://schemas.microsoft.com/office/spreadsheetml/2017/revision16" mc:Ignorable="xr16" name="VCRC2.espmvol_37" connectionId="13" xr16:uid="{00000000-0016-0000-1500-000016010000}" autoFormatId="16" applyNumberFormats="0" applyBorderFormats="0" applyFontFormats="1" applyPatternFormats="1" applyAlignmentFormats="0" applyWidthHeightFormats="0"/>
</file>

<file path=xl/queryTables/queryTable605.xml><?xml version="1.0" encoding="utf-8"?>
<queryTable xmlns="http://schemas.openxmlformats.org/spreadsheetml/2006/main" xmlns:mc="http://schemas.openxmlformats.org/markup-compatibility/2006" xmlns:xr16="http://schemas.microsoft.com/office/spreadsheetml/2017/revision16" mc:Ignorable="xr16" name="GRNU1.espmvol_52" connectionId="9" xr16:uid="{79F648D3-7FBA-45B1-B371-2BD33E5967C0}" autoFormatId="16" applyNumberFormats="0" applyBorderFormats="0" applyFontFormats="1" applyPatternFormats="1" applyAlignmentFormats="0" applyWidthHeightFormats="0"/>
</file>

<file path=xl/queryTables/queryTable606.xml><?xml version="1.0" encoding="utf-8"?>
<queryTable xmlns="http://schemas.openxmlformats.org/spreadsheetml/2006/main" xmlns:mc="http://schemas.openxmlformats.org/markup-compatibility/2006" xmlns:xr16="http://schemas.microsoft.com/office/spreadsheetml/2017/revision16" mc:Ignorable="xr16" name="BMDC2.espmvol_53" connectionId="1" xr16:uid="{726B518A-1E06-419B-9438-BB0CF5E2F9F7}" autoFormatId="16" applyNumberFormats="0" applyBorderFormats="0" applyFontFormats="1" applyPatternFormats="1" applyAlignmentFormats="0" applyWidthHeightFormats="0"/>
</file>

<file path=xl/queryTables/queryTable607.xml><?xml version="1.0" encoding="utf-8"?>
<queryTable xmlns="http://schemas.openxmlformats.org/spreadsheetml/2006/main" xmlns:mc="http://schemas.openxmlformats.org/markup-compatibility/2006" xmlns:xr16="http://schemas.microsoft.com/office/spreadsheetml/2017/revision16" mc:Ignorable="xr16" name="TPIC2.espmvol_35" connectionId="12" xr16:uid="{00000000-0016-0000-1500-000089000000}" autoFormatId="16" applyNumberFormats="0" applyBorderFormats="0" applyFontFormats="1" applyPatternFormats="1" applyAlignmentFormats="0" applyWidthHeightFormats="0"/>
</file>

<file path=xl/queryTables/queryTable608.xml><?xml version="1.0" encoding="utf-8"?>
<queryTable xmlns="http://schemas.openxmlformats.org/spreadsheetml/2006/main" xmlns:mc="http://schemas.openxmlformats.org/markup-compatibility/2006" xmlns:xr16="http://schemas.microsoft.com/office/spreadsheetml/2017/revision16" mc:Ignorable="xr16" name="GLDA3.espmvol_50" connectionId="8" xr16:uid="{249455C8-BF42-441D-9336-F013A83F282B}" autoFormatId="16" applyNumberFormats="0" applyBorderFormats="0" applyFontFormats="1" applyPatternFormats="1" applyAlignmentFormats="0" applyWidthHeightFormats="0"/>
</file>

<file path=xl/queryTables/queryTable609.xml><?xml version="1.0" encoding="utf-8"?>
<queryTable xmlns="http://schemas.openxmlformats.org/spreadsheetml/2006/main" xmlns:mc="http://schemas.openxmlformats.org/markup-compatibility/2006" xmlns:xr16="http://schemas.microsoft.com/office/spreadsheetml/2017/revision16" mc:Ignorable="xr16" name="VCRC2.espmvol_35" connectionId="13" xr16:uid="{00000000-0016-0000-1500-0000C8000000}" autoFormatId="16" applyNumberFormats="0" applyBorderFormats="0" applyFontFormats="1" applyPatternFormats="1" applyAlignmentFormats="0" applyWidthHeightFormats="0"/>
</file>

<file path=xl/queryTables/queryTable610.xml><?xml version="1.0" encoding="utf-8"?>
<queryTable xmlns="http://schemas.openxmlformats.org/spreadsheetml/2006/main" xmlns:mc="http://schemas.openxmlformats.org/markup-compatibility/2006" xmlns:xr16="http://schemas.microsoft.com/office/spreadsheetml/2017/revision16" mc:Ignorable="xr16" name="NVRN5.espmvol_26" connectionId="11" xr16:uid="{00000000-0016-0000-1500-000085000000}" autoFormatId="16" applyNumberFormats="0" applyBorderFormats="0" applyFontFormats="1" applyPatternFormats="1" applyAlignmentFormats="0" applyWidthHeightFormats="0"/>
</file>

<file path=xl/queryTables/queryTable611.xml><?xml version="1.0" encoding="utf-8"?>
<queryTable xmlns="http://schemas.openxmlformats.org/spreadsheetml/2006/main" xmlns:mc="http://schemas.openxmlformats.org/markup-compatibility/2006" xmlns:xr16="http://schemas.microsoft.com/office/spreadsheetml/2017/revision16" mc:Ignorable="xr16" name="YDLC2.espmvol_20" connectionId="14" xr16:uid="{00000000-0016-0000-1500-00000C010000}" autoFormatId="16" applyNumberFormats="0" applyBorderFormats="0" applyFontFormats="1" applyPatternFormats="1" applyAlignmentFormats="0" applyWidthHeightFormats="0"/>
</file>

<file path=xl/queryTables/queryTable612.xml><?xml version="1.0" encoding="utf-8"?>
<queryTable xmlns="http://schemas.openxmlformats.org/spreadsheetml/2006/main" xmlns:mc="http://schemas.openxmlformats.org/markup-compatibility/2006" xmlns:xr16="http://schemas.microsoft.com/office/spreadsheetml/2017/revision16" mc:Ignorable="xr16" name="GLDA3.espmvol_39" connectionId="8" xr16:uid="{00000000-0016-0000-1500-000036020000}" autoFormatId="16" applyNumberFormats="0" applyBorderFormats="0" applyFontFormats="1" applyPatternFormats="1" applyAlignmentFormats="0" applyWidthHeightFormats="0"/>
</file>

<file path=xl/queryTables/queryTable613.xml><?xml version="1.0" encoding="utf-8"?>
<queryTable xmlns="http://schemas.openxmlformats.org/spreadsheetml/2006/main" xmlns:mc="http://schemas.openxmlformats.org/markup-compatibility/2006" xmlns:xr16="http://schemas.microsoft.com/office/spreadsheetml/2017/revision16" mc:Ignorable="xr16" name="DRGC2.espmvol_36" connectionId="5" xr16:uid="{00000000-0016-0000-1500-0000F4010000}" autoFormatId="16" applyNumberFormats="0" applyBorderFormats="0" applyFontFormats="1" applyPatternFormats="1" applyAlignmentFormats="0" applyWidthHeightFormats="0"/>
</file>

<file path=xl/queryTables/queryTable614.xml><?xml version="1.0" encoding="utf-8"?>
<queryTable xmlns="http://schemas.openxmlformats.org/spreadsheetml/2006/main" xmlns:mc="http://schemas.openxmlformats.org/markup-compatibility/2006" xmlns:xr16="http://schemas.microsoft.com/office/spreadsheetml/2017/revision16" mc:Ignorable="xr16" name="BMDC2.espmvol_24" connectionId="1" xr16:uid="{00000000-0016-0000-1500-000014000000}" autoFormatId="16" applyNumberFormats="0" applyBorderFormats="0" applyFontFormats="1" applyPatternFormats="1" applyAlignmentFormats="0" applyWidthHeightFormats="0"/>
</file>

<file path=xl/queryTables/queryTable615.xml><?xml version="1.0" encoding="utf-8"?>
<queryTable xmlns="http://schemas.openxmlformats.org/spreadsheetml/2006/main" xmlns:mc="http://schemas.openxmlformats.org/markup-compatibility/2006" xmlns:xr16="http://schemas.microsoft.com/office/spreadsheetml/2017/revision16" mc:Ignorable="xr16" name="GJLOC.espmvol_9" connectionId="7" xr16:uid="{00000000-0016-0000-1500-000050000000}" autoFormatId="16" applyNumberFormats="0" applyBorderFormats="0" applyFontFormats="1" applyPatternFormats="1" applyAlignmentFormats="0" applyWidthHeightFormats="0"/>
</file>

<file path=xl/queryTables/queryTable616.xml><?xml version="1.0" encoding="utf-8"?>
<queryTable xmlns="http://schemas.openxmlformats.org/spreadsheetml/2006/main" xmlns:mc="http://schemas.openxmlformats.org/markup-compatibility/2006" xmlns:xr16="http://schemas.microsoft.com/office/spreadsheetml/2017/revision16" mc:Ignorable="xr16" name="GJLOC.espmvol" connectionId="7" xr16:uid="{00000000-0016-0000-1500-0000C3000000}" autoFormatId="16" applyNumberFormats="0" applyBorderFormats="0" applyFontFormats="1" applyPatternFormats="1" applyAlignmentFormats="0" applyWidthHeightFormats="0"/>
</file>

<file path=xl/queryTables/queryTable617.xml><?xml version="1.0" encoding="utf-8"?>
<queryTable xmlns="http://schemas.openxmlformats.org/spreadsheetml/2006/main" xmlns:mc="http://schemas.openxmlformats.org/markup-compatibility/2006" xmlns:xr16="http://schemas.microsoft.com/office/spreadsheetml/2017/revision16" mc:Ignorable="xr16" name="MPSC2.espmvol_9" connectionId="10" xr16:uid="{00000000-0016-0000-1500-000054000000}" autoFormatId="16" applyNumberFormats="0" applyBorderFormats="0" applyFontFormats="1" applyPatternFormats="1" applyAlignmentFormats="0" applyWidthHeightFormats="0"/>
</file>

<file path=xl/queryTables/queryTable618.xml><?xml version="1.0" encoding="utf-8"?>
<queryTable xmlns="http://schemas.openxmlformats.org/spreadsheetml/2006/main" xmlns:mc="http://schemas.openxmlformats.org/markup-compatibility/2006" xmlns:xr16="http://schemas.microsoft.com/office/spreadsheetml/2017/revision16" mc:Ignorable="xr16" name="BMDC2.espmvol_44" connectionId="1" xr16:uid="{00000000-0016-0000-1500-000052010000}" autoFormatId="16" applyNumberFormats="0" applyBorderFormats="0" applyFontFormats="1" applyPatternFormats="1" applyAlignmentFormats="0" applyWidthHeightFormats="0"/>
</file>

<file path=xl/queryTables/queryTable619.xml><?xml version="1.0" encoding="utf-8"?>
<queryTable xmlns="http://schemas.openxmlformats.org/spreadsheetml/2006/main" xmlns:mc="http://schemas.openxmlformats.org/markup-compatibility/2006" xmlns:xr16="http://schemas.microsoft.com/office/spreadsheetml/2017/revision16" mc:Ignorable="xr16" name="BMDC2.espmvol_26" connectionId="1" xr16:uid="{00000000-0016-0000-1500-000037020000}" autoFormatId="16" applyNumberFormats="0" applyBorderFormats="0" applyFontFormats="1" applyPatternFormats="1" applyAlignmentFormats="0" applyWidthHeightFormats="0"/>
</file>

<file path=xl/queryTables/queryTable620.xml><?xml version="1.0" encoding="utf-8"?>
<queryTable xmlns="http://schemas.openxmlformats.org/spreadsheetml/2006/main" xmlns:mc="http://schemas.openxmlformats.org/markup-compatibility/2006" xmlns:xr16="http://schemas.microsoft.com/office/spreadsheetml/2017/revision16" mc:Ignorable="xr16" name="BMDC2.espmvol_54" connectionId="1" xr16:uid="{A2BF4038-48FB-487A-A207-430EF623ACE8}" autoFormatId="16" applyNumberFormats="0" applyBorderFormats="0" applyFontFormats="1" applyPatternFormats="1" applyAlignmentFormats="0" applyWidthHeightFormats="0"/>
</file>

<file path=xl/queryTables/queryTable621.xml><?xml version="1.0" encoding="utf-8"?>
<queryTable xmlns="http://schemas.openxmlformats.org/spreadsheetml/2006/main" xmlns:mc="http://schemas.openxmlformats.org/markup-compatibility/2006" xmlns:xr16="http://schemas.microsoft.com/office/spreadsheetml/2017/revision16" mc:Ignorable="xr16" name="GBRW4.espmvol_11" connectionId="6" xr16:uid="{00000000-0016-0000-1500-0000C0000000}" autoFormatId="16" applyNumberFormats="0" applyBorderFormats="0" applyFontFormats="1" applyPatternFormats="1" applyAlignmentFormats="0" applyWidthHeightFormats="0"/>
</file>

<file path=xl/queryTables/queryTable622.xml><?xml version="1.0" encoding="utf-8"?>
<queryTable xmlns="http://schemas.openxmlformats.org/spreadsheetml/2006/main" xmlns:mc="http://schemas.openxmlformats.org/markup-compatibility/2006" xmlns:xr16="http://schemas.microsoft.com/office/spreadsheetml/2017/revision16" mc:Ignorable="xr16" name="DRGC2.espmvol_33" connectionId="5" xr16:uid="{00000000-0016-0000-1500-0000BC010000}" autoFormatId="16" applyNumberFormats="0" applyBorderFormats="0" applyFontFormats="1" applyPatternFormats="1" applyAlignmentFormats="0" applyWidthHeightFormats="0"/>
</file>

<file path=xl/queryTables/queryTable623.xml><?xml version="1.0" encoding="utf-8"?>
<queryTable xmlns="http://schemas.openxmlformats.org/spreadsheetml/2006/main" xmlns:mc="http://schemas.openxmlformats.org/markup-compatibility/2006" xmlns:xr16="http://schemas.microsoft.com/office/spreadsheetml/2017/revision16" mc:Ignorable="xr16" name="GLDA3.espmvol_6" connectionId="8" xr16:uid="{00000000-0016-0000-1500-0000DD010000}" autoFormatId="16" applyNumberFormats="0" applyBorderFormats="0" applyFontFormats="1" applyPatternFormats="1" applyAlignmentFormats="0" applyWidthHeightFormats="0"/>
</file>

<file path=xl/queryTables/queryTable624.xml><?xml version="1.0" encoding="utf-8"?>
<queryTable xmlns="http://schemas.openxmlformats.org/spreadsheetml/2006/main" xmlns:mc="http://schemas.openxmlformats.org/markup-compatibility/2006" xmlns:xr16="http://schemas.microsoft.com/office/spreadsheetml/2017/revision16" mc:Ignorable="xr16" name="GJLOC.espmvol_42" connectionId="7" xr16:uid="{00000000-0016-0000-1500-00007D000000}" autoFormatId="16" applyNumberFormats="0" applyBorderFormats="0" applyFontFormats="1" applyPatternFormats="1" applyAlignmentFormats="0" applyWidthHeightFormats="0"/>
</file>

<file path=xl/queryTables/queryTable625.xml><?xml version="1.0" encoding="utf-8"?>
<queryTable xmlns="http://schemas.openxmlformats.org/spreadsheetml/2006/main" xmlns:mc="http://schemas.openxmlformats.org/markup-compatibility/2006" xmlns:xr16="http://schemas.microsoft.com/office/spreadsheetml/2017/revision16" mc:Ignorable="xr16" name="GJLOC.espmvol_26" connectionId="7" xr16:uid="{00000000-0016-0000-1500-0000DB000000}" autoFormatId="16" applyNumberFormats="0" applyBorderFormats="0" applyFontFormats="1" applyPatternFormats="1" applyAlignmentFormats="0" applyWidthHeightFormats="0"/>
</file>

<file path=xl/queryTables/queryTable626.xml><?xml version="1.0" encoding="utf-8"?>
<queryTable xmlns="http://schemas.openxmlformats.org/spreadsheetml/2006/main" xmlns:mc="http://schemas.openxmlformats.org/markup-compatibility/2006" xmlns:xr16="http://schemas.microsoft.com/office/spreadsheetml/2017/revision16" mc:Ignorable="xr16" name="CLSC2.espmvol_15" connectionId="2" xr16:uid="{00000000-0016-0000-1500-0000F1000000}" autoFormatId="16" applyNumberFormats="0" applyBorderFormats="0" applyFontFormats="1" applyPatternFormats="1" applyAlignmentFormats="0" applyWidthHeightFormats="0"/>
</file>

<file path=xl/queryTables/queryTable627.xml><?xml version="1.0" encoding="utf-8"?>
<queryTable xmlns="http://schemas.openxmlformats.org/spreadsheetml/2006/main" xmlns:mc="http://schemas.openxmlformats.org/markup-compatibility/2006" xmlns:xr16="http://schemas.microsoft.com/office/spreadsheetml/2017/revision16" mc:Ignorable="xr16" name="GJLOC.espmvol_37" connectionId="7" xr16:uid="{00000000-0016-0000-1500-0000E8010000}" autoFormatId="16" applyNumberFormats="0" applyBorderFormats="0" applyFontFormats="1" applyPatternFormats="1" applyAlignmentFormats="0" applyWidthHeightFormats="0"/>
</file>

<file path=xl/queryTables/queryTable628.xml><?xml version="1.0" encoding="utf-8"?>
<queryTable xmlns="http://schemas.openxmlformats.org/spreadsheetml/2006/main" xmlns:mc="http://schemas.openxmlformats.org/markup-compatibility/2006" xmlns:xr16="http://schemas.microsoft.com/office/spreadsheetml/2017/revision16" mc:Ignorable="xr16" name="GLDA3.espmvol_31" connectionId="8" xr16:uid="{00000000-0016-0000-1500-0000B6000000}" autoFormatId="16" applyNumberFormats="0" applyBorderFormats="0" applyFontFormats="1" applyPatternFormats="1" applyAlignmentFormats="0" applyWidthHeightFormats="0"/>
</file>

<file path=xl/queryTables/queryTable629.xml><?xml version="1.0" encoding="utf-8"?>
<queryTable xmlns="http://schemas.openxmlformats.org/spreadsheetml/2006/main" xmlns:mc="http://schemas.openxmlformats.org/markup-compatibility/2006" xmlns:xr16="http://schemas.microsoft.com/office/spreadsheetml/2017/revision16" mc:Ignorable="xr16" name="GJLOC.espmvol_5" connectionId="7" xr16:uid="{00000000-0016-0000-1500-0000CC000000}" autoFormatId="16" applyNumberFormats="0" applyBorderFormats="0" applyFontFormats="1" applyPatternFormats="1" applyAlignmentFormats="0" applyWidthHeightFormats="0"/>
</file>

<file path=xl/queryTables/queryTable630.xml><?xml version="1.0" encoding="utf-8"?>
<queryTable xmlns="http://schemas.openxmlformats.org/spreadsheetml/2006/main" xmlns:mc="http://schemas.openxmlformats.org/markup-compatibility/2006" xmlns:xr16="http://schemas.microsoft.com/office/spreadsheetml/2017/revision16" mc:Ignorable="xr16" name="YDLC2.espmvol_31" connectionId="14" xr16:uid="{00000000-0016-0000-1500-0000DF000000}" autoFormatId="16" applyNumberFormats="0" applyBorderFormats="0" applyFontFormats="1" applyPatternFormats="1" applyAlignmentFormats="0" applyWidthHeightFormats="0"/>
</file>

<file path=xl/queryTables/queryTable631.xml><?xml version="1.0" encoding="utf-8"?>
<queryTable xmlns="http://schemas.openxmlformats.org/spreadsheetml/2006/main" xmlns:mc="http://schemas.openxmlformats.org/markup-compatibility/2006" xmlns:xr16="http://schemas.microsoft.com/office/spreadsheetml/2017/revision16" mc:Ignorable="xr16" name="BMDC2.espmvol_56" connectionId="1" xr16:uid="{034B5D14-297C-4DAD-8586-D7ACC17BDC51}" autoFormatId="16" applyNumberFormats="0" applyBorderFormats="0" applyFontFormats="1" applyPatternFormats="1" applyAlignmentFormats="0" applyWidthHeightFormats="0"/>
</file>

<file path=xl/queryTables/queryTable632.xml><?xml version="1.0" encoding="utf-8"?>
<queryTable xmlns="http://schemas.openxmlformats.org/spreadsheetml/2006/main" xmlns:mc="http://schemas.openxmlformats.org/markup-compatibility/2006" xmlns:xr16="http://schemas.microsoft.com/office/spreadsheetml/2017/revision16" mc:Ignorable="xr16" name="MPSC2.espmvol_19" connectionId="10" xr16:uid="{00000000-0016-0000-1500-00005B010000}" autoFormatId="16" applyNumberFormats="0" applyBorderFormats="0" applyFontFormats="1" applyPatternFormats="1" applyAlignmentFormats="0" applyWidthHeightFormats="0"/>
</file>

<file path=xl/queryTables/queryTable633.xml><?xml version="1.0" encoding="utf-8"?>
<queryTable xmlns="http://schemas.openxmlformats.org/spreadsheetml/2006/main" xmlns:mc="http://schemas.openxmlformats.org/markup-compatibility/2006" xmlns:xr16="http://schemas.microsoft.com/office/spreadsheetml/2017/revision16" mc:Ignorable="xr16" name="NVRN5.espmvol_31" connectionId="11" xr16:uid="{00000000-0016-0000-1500-0000BC000000}" autoFormatId="16" applyNumberFormats="0" applyBorderFormats="0" applyFontFormats="1" applyPatternFormats="1" applyAlignmentFormats="0" applyWidthHeightFormats="0"/>
</file>

<file path=xl/queryTables/queryTable634.xml><?xml version="1.0" encoding="utf-8"?>
<queryTable xmlns="http://schemas.openxmlformats.org/spreadsheetml/2006/main" xmlns:mc="http://schemas.openxmlformats.org/markup-compatibility/2006" xmlns:xr16="http://schemas.microsoft.com/office/spreadsheetml/2017/revision16" mc:Ignorable="xr16" name="GBRW4.espmvol_25" connectionId="6" xr16:uid="{00000000-0016-0000-1500-000009010000}" autoFormatId="16" applyNumberFormats="0" applyBorderFormats="0" applyFontFormats="1" applyPatternFormats="1" applyAlignmentFormats="0" applyWidthHeightFormats="0"/>
</file>

<file path=xl/queryTables/queryTable635.xml><?xml version="1.0" encoding="utf-8"?>
<queryTable xmlns="http://schemas.openxmlformats.org/spreadsheetml/2006/main" xmlns:mc="http://schemas.openxmlformats.org/markup-compatibility/2006" xmlns:xr16="http://schemas.microsoft.com/office/spreadsheetml/2017/revision16" mc:Ignorable="xr16" name="GRNU1.espmvol_41" connectionId="9" xr16:uid="{00000000-0016-0000-1500-0000C4000000}" autoFormatId="16" applyNumberFormats="0" applyBorderFormats="0" applyFontFormats="1" applyPatternFormats="1" applyAlignmentFormats="0" applyWidthHeightFormats="0"/>
</file>

<file path=xl/queryTables/queryTable636.xml><?xml version="1.0" encoding="utf-8"?>
<queryTable xmlns="http://schemas.openxmlformats.org/spreadsheetml/2006/main" xmlns:mc="http://schemas.openxmlformats.org/markup-compatibility/2006" xmlns:xr16="http://schemas.microsoft.com/office/spreadsheetml/2017/revision16" mc:Ignorable="xr16" name="GBRW4.espmvol_10" connectionId="6" xr16:uid="{00000000-0016-0000-1500-00003A020000}" autoFormatId="16" applyNumberFormats="0" applyBorderFormats="0" applyFontFormats="1" applyPatternFormats="1" applyAlignmentFormats="0" applyWidthHeightFormats="0"/>
</file>

<file path=xl/queryTables/queryTable637.xml><?xml version="1.0" encoding="utf-8"?>
<queryTable xmlns="http://schemas.openxmlformats.org/spreadsheetml/2006/main" xmlns:mc="http://schemas.openxmlformats.org/markup-compatibility/2006" xmlns:xr16="http://schemas.microsoft.com/office/spreadsheetml/2017/revision16" mc:Ignorable="xr16" name="CLSC2.espmvol_41" connectionId="2" xr16:uid="{00000000-0016-0000-1500-0000B7000000}" autoFormatId="16" applyNumberFormats="0" applyBorderFormats="0" applyFontFormats="1" applyPatternFormats="1" applyAlignmentFormats="0" applyWidthHeightFormats="0"/>
</file>

<file path=xl/queryTables/queryTable638.xml><?xml version="1.0" encoding="utf-8"?>
<queryTable xmlns="http://schemas.openxmlformats.org/spreadsheetml/2006/main" xmlns:mc="http://schemas.openxmlformats.org/markup-compatibility/2006" xmlns:xr16="http://schemas.microsoft.com/office/spreadsheetml/2017/revision16" mc:Ignorable="xr16" name="BMDC2.espmvol_5" connectionId="1" xr16:uid="{00000000-0016-0000-1500-0000B5000000}" autoFormatId="16" applyNumberFormats="0" applyBorderFormats="0" applyFontFormats="1" applyPatternFormats="1" applyAlignmentFormats="0" applyWidthHeightFormats="0"/>
</file>

<file path=xl/queryTables/queryTable639.xml><?xml version="1.0" encoding="utf-8"?>
<queryTable xmlns="http://schemas.openxmlformats.org/spreadsheetml/2006/main" xmlns:mc="http://schemas.openxmlformats.org/markup-compatibility/2006" xmlns:xr16="http://schemas.microsoft.com/office/spreadsheetml/2017/revision16" mc:Ignorable="xr16" name="MPSC2.espmvol_16" connectionId="10" xr16:uid="{00000000-0016-0000-1500-0000E6010000}" autoFormatId="16" applyNumberFormats="0" applyBorderFormats="0" applyFontFormats="1" applyPatternFormats="1" applyAlignmentFormats="0" applyWidthHeightFormats="0"/>
</file>

<file path=xl/queryTables/queryTable640.xml><?xml version="1.0" encoding="utf-8"?>
<queryTable xmlns="http://schemas.openxmlformats.org/spreadsheetml/2006/main" xmlns:mc="http://schemas.openxmlformats.org/markup-compatibility/2006" xmlns:xr16="http://schemas.microsoft.com/office/spreadsheetml/2017/revision16" mc:Ignorable="xr16" name="TPIC2.espmvol_37" connectionId="12" xr16:uid="{00000000-0016-0000-1500-0000FB010000}" autoFormatId="16" applyNumberFormats="0" applyBorderFormats="0" applyFontFormats="1" applyPatternFormats="1" applyAlignmentFormats="0" applyWidthHeightFormats="0"/>
</file>

<file path=xl/queryTables/queryTable641.xml><?xml version="1.0" encoding="utf-8"?>
<queryTable xmlns="http://schemas.openxmlformats.org/spreadsheetml/2006/main" xmlns:mc="http://schemas.openxmlformats.org/markup-compatibility/2006" xmlns:xr16="http://schemas.microsoft.com/office/spreadsheetml/2017/revision16" mc:Ignorable="xr16" name="CLSC2.espmvol_33" connectionId="2" xr16:uid="{00000000-0016-0000-1500-000073010000}" autoFormatId="16" applyNumberFormats="0" applyBorderFormats="0" applyFontFormats="1" applyPatternFormats="1" applyAlignmentFormats="0" applyWidthHeightFormats="0"/>
</file>

<file path=xl/queryTables/queryTable642.xml><?xml version="1.0" encoding="utf-8"?>
<queryTable xmlns="http://schemas.openxmlformats.org/spreadsheetml/2006/main" xmlns:mc="http://schemas.openxmlformats.org/markup-compatibility/2006" xmlns:xr16="http://schemas.microsoft.com/office/spreadsheetml/2017/revision16" mc:Ignorable="xr16" name="GBRW4.espmvol_6" connectionId="6" xr16:uid="{00000000-0016-0000-1500-000090000000}" autoFormatId="16" applyNumberFormats="0" applyBorderFormats="0" applyFontFormats="1" applyPatternFormats="1" applyAlignmentFormats="0" applyWidthHeightFormats="0"/>
</file>

<file path=xl/queryTables/queryTable643.xml><?xml version="1.0" encoding="utf-8"?>
<queryTable xmlns="http://schemas.openxmlformats.org/spreadsheetml/2006/main" xmlns:mc="http://schemas.openxmlformats.org/markup-compatibility/2006" xmlns:xr16="http://schemas.microsoft.com/office/spreadsheetml/2017/revision16" mc:Ignorable="xr16" name="VCRC2.espmvol_51" connectionId="13" xr16:uid="{8A4D9346-C6C3-441A-A592-E1DD0C221B66}" autoFormatId="16" applyNumberFormats="0" applyBorderFormats="0" applyFontFormats="1" applyPatternFormats="1" applyAlignmentFormats="0" applyWidthHeightFormats="0"/>
</file>

<file path=xl/queryTables/queryTable644.xml><?xml version="1.0" encoding="utf-8"?>
<queryTable xmlns="http://schemas.openxmlformats.org/spreadsheetml/2006/main" xmlns:mc="http://schemas.openxmlformats.org/markup-compatibility/2006" xmlns:xr16="http://schemas.microsoft.com/office/spreadsheetml/2017/revision16" mc:Ignorable="xr16" name="CLSC2.espmvol_27" connectionId="2" xr16:uid="{00000000-0016-0000-1500-000094000000}" autoFormatId="16" applyNumberFormats="0" applyBorderFormats="0" applyFontFormats="1" applyPatternFormats="1" applyAlignmentFormats="0" applyWidthHeightFormats="0"/>
</file>

<file path=xl/queryTables/queryTable645.xml><?xml version="1.0" encoding="utf-8"?>
<queryTable xmlns="http://schemas.openxmlformats.org/spreadsheetml/2006/main" xmlns:mc="http://schemas.openxmlformats.org/markup-compatibility/2006" xmlns:xr16="http://schemas.microsoft.com/office/spreadsheetml/2017/revision16" mc:Ignorable="xr16" name="GBRW4.espmvol_43" connectionId="6" xr16:uid="{00000000-0016-0000-1500-0000F9010000}" autoFormatId="16" applyNumberFormats="0" applyBorderFormats="0" applyFontFormats="1" applyPatternFormats="1" applyAlignmentFormats="0" applyWidthHeightFormats="0"/>
</file>

<file path=xl/queryTables/queryTable646.xml><?xml version="1.0" encoding="utf-8"?>
<queryTable xmlns="http://schemas.openxmlformats.org/spreadsheetml/2006/main" xmlns:mc="http://schemas.openxmlformats.org/markup-compatibility/2006" xmlns:xr16="http://schemas.microsoft.com/office/spreadsheetml/2017/revision16" mc:Ignorable="xr16" name="YDLC2.espmvol_34" connectionId="14" xr16:uid="{00000000-0016-0000-1500-0000F1010000}" autoFormatId="16" applyNumberFormats="0" applyBorderFormats="0" applyFontFormats="1" applyPatternFormats="1" applyAlignmentFormats="0" applyWidthHeightFormats="0"/>
</file>

<file path=xl/queryTables/queryTable647.xml><?xml version="1.0" encoding="utf-8"?>
<queryTable xmlns="http://schemas.openxmlformats.org/spreadsheetml/2006/main" xmlns:mc="http://schemas.openxmlformats.org/markup-compatibility/2006" xmlns:xr16="http://schemas.microsoft.com/office/spreadsheetml/2017/revision16" mc:Ignorable="xr16" name="TPIC2.espmvol_6" connectionId="12" xr16:uid="{00000000-0016-0000-1500-000049000000}" autoFormatId="16" applyNumberFormats="0" applyBorderFormats="0" applyFontFormats="1" applyPatternFormats="1" applyAlignmentFormats="0" applyWidthHeightFormats="0"/>
</file>

<file path=xl/queryTables/queryTable648.xml><?xml version="1.0" encoding="utf-8"?>
<queryTable xmlns="http://schemas.openxmlformats.org/spreadsheetml/2006/main" xmlns:mc="http://schemas.openxmlformats.org/markup-compatibility/2006" xmlns:xr16="http://schemas.microsoft.com/office/spreadsheetml/2017/revision16" mc:Ignorable="xr16" name="NVRN5.espmvol_52" connectionId="11" xr16:uid="{FFBA7ED3-0061-4C7A-BB12-2B19A392A044}" autoFormatId="16" applyNumberFormats="0" applyBorderFormats="0" applyFontFormats="1" applyPatternFormats="1" applyAlignmentFormats="0" applyWidthHeightFormats="0"/>
</file>

<file path=xl/queryTables/queryTable649.xml><?xml version="1.0" encoding="utf-8"?>
<queryTable xmlns="http://schemas.openxmlformats.org/spreadsheetml/2006/main" xmlns:mc="http://schemas.openxmlformats.org/markup-compatibility/2006" xmlns:xr16="http://schemas.microsoft.com/office/spreadsheetml/2017/revision16" mc:Ignorable="xr16" name="GLDA3.espmvol_44" connectionId="8" xr16:uid="{00000000-0016-0000-1500-00004C000000}" autoFormatId="16" applyNumberFormats="0" applyBorderFormats="0" applyFontFormats="1" applyPatternFormats="1" applyAlignmentFormats="0" applyWidthHeightFormats="0"/>
</file>

<file path=xl/queryTables/queryTable650.xml><?xml version="1.0" encoding="utf-8"?>
<queryTable xmlns="http://schemas.openxmlformats.org/spreadsheetml/2006/main" xmlns:mc="http://schemas.openxmlformats.org/markup-compatibility/2006" xmlns:xr16="http://schemas.microsoft.com/office/spreadsheetml/2017/revision16" mc:Ignorable="xr16" name="GBRW4.espmvol_8" connectionId="6" xr16:uid="{00000000-0016-0000-1500-0000E4000000}" autoFormatId="16" applyNumberFormats="0" applyBorderFormats="0" applyFontFormats="1" applyPatternFormats="1" applyAlignmentFormats="0" applyWidthHeightFormats="0"/>
</file>

<file path=xl/queryTables/queryTable651.xml><?xml version="1.0" encoding="utf-8"?>
<queryTable xmlns="http://schemas.openxmlformats.org/spreadsheetml/2006/main" xmlns:mc="http://schemas.openxmlformats.org/markup-compatibility/2006" xmlns:xr16="http://schemas.microsoft.com/office/spreadsheetml/2017/revision16" mc:Ignorable="xr16" name="GJLOC.espmvol_25" connectionId="7" xr16:uid="{00000000-0016-0000-1500-00006D010000}" autoFormatId="16" applyNumberFormats="0" applyBorderFormats="0" applyFontFormats="1" applyPatternFormats="1" applyAlignmentFormats="0" applyWidthHeightFormats="0"/>
</file>

<file path=xl/queryTables/queryTable652.xml><?xml version="1.0" encoding="utf-8"?>
<queryTable xmlns="http://schemas.openxmlformats.org/spreadsheetml/2006/main" xmlns:mc="http://schemas.openxmlformats.org/markup-compatibility/2006" xmlns:xr16="http://schemas.microsoft.com/office/spreadsheetml/2017/revision16" mc:Ignorable="xr16" name="VCRC2.espmvol_19" connectionId="13" xr16:uid="{00000000-0016-0000-1500-000082000000}" autoFormatId="16" applyNumberFormats="0" applyBorderFormats="0" applyFontFormats="1" applyPatternFormats="1" applyAlignmentFormats="0" applyWidthHeightFormats="0"/>
</file>

<file path=xl/queryTables/queryTable653.xml><?xml version="1.0" encoding="utf-8"?>
<queryTable xmlns="http://schemas.openxmlformats.org/spreadsheetml/2006/main" xmlns:mc="http://schemas.openxmlformats.org/markup-compatibility/2006" xmlns:xr16="http://schemas.microsoft.com/office/spreadsheetml/2017/revision16" mc:Ignorable="xr16" name="VCRC2.espmvol_33" connectionId="13" xr16:uid="{00000000-0016-0000-1500-0000CB010000}" autoFormatId="16" applyNumberFormats="0" applyBorderFormats="0" applyFontFormats="1" applyPatternFormats="1" applyAlignmentFormats="0" applyWidthHeightFormats="0"/>
</file>

<file path=xl/queryTables/queryTable654.xml><?xml version="1.0" encoding="utf-8"?>
<queryTable xmlns="http://schemas.openxmlformats.org/spreadsheetml/2006/main" xmlns:mc="http://schemas.openxmlformats.org/markup-compatibility/2006" xmlns:xr16="http://schemas.microsoft.com/office/spreadsheetml/2017/revision16" mc:Ignorable="xr16" name="CLSC2.espmvol_21" connectionId="2" xr16:uid="{00000000-0016-0000-1500-000048000000}" autoFormatId="16" applyNumberFormats="0" applyBorderFormats="0" applyFontFormats="1" applyPatternFormats="1" applyAlignmentFormats="0" applyWidthHeightFormats="0"/>
</file>

<file path=xl/queryTables/queryTable655.xml><?xml version="1.0" encoding="utf-8"?>
<queryTable xmlns="http://schemas.openxmlformats.org/spreadsheetml/2006/main" xmlns:mc="http://schemas.openxmlformats.org/markup-compatibility/2006" xmlns:xr16="http://schemas.microsoft.com/office/spreadsheetml/2017/revision16" mc:Ignorable="xr16" name="CLSC2.espmvol_30" connectionId="2" xr16:uid="{00000000-0016-0000-1500-00002A010000}" autoFormatId="16" applyNumberFormats="0" applyBorderFormats="0" applyFontFormats="1" applyPatternFormats="1" applyAlignmentFormats="0" applyWidthHeightFormats="0"/>
</file>

<file path=xl/queryTables/queryTable656.xml><?xml version="1.0" encoding="utf-8"?>
<queryTable xmlns="http://schemas.openxmlformats.org/spreadsheetml/2006/main" xmlns:mc="http://schemas.openxmlformats.org/markup-compatibility/2006" xmlns:xr16="http://schemas.microsoft.com/office/spreadsheetml/2017/revision16" mc:Ignorable="xr16" name="NVRN5.espmvol_48" connectionId="11" xr16:uid="{00000000-0016-0000-1500-0000DF010000}" autoFormatId="16" applyNumberFormats="0" applyBorderFormats="0" applyFontFormats="1" applyPatternFormats="1" applyAlignmentFormats="0" applyWidthHeightFormats="0"/>
</file>

<file path=xl/queryTables/queryTable657.xml><?xml version="1.0" encoding="utf-8"?>
<queryTable xmlns="http://schemas.openxmlformats.org/spreadsheetml/2006/main" xmlns:mc="http://schemas.openxmlformats.org/markup-compatibility/2006" xmlns:xr16="http://schemas.microsoft.com/office/spreadsheetml/2017/revision16" mc:Ignorable="xr16" name="GRNU1.espmvol" connectionId="9" xr16:uid="{00000000-0016-0000-1500-0000B8010000}" autoFormatId="16" applyNumberFormats="0" applyBorderFormats="0" applyFontFormats="1" applyPatternFormats="1" applyAlignmentFormats="0" applyWidthHeightFormats="0"/>
</file>

<file path=xl/queryTables/queryTable658.xml><?xml version="1.0" encoding="utf-8"?>
<queryTable xmlns="http://schemas.openxmlformats.org/spreadsheetml/2006/main" xmlns:mc="http://schemas.openxmlformats.org/markup-compatibility/2006" xmlns:xr16="http://schemas.microsoft.com/office/spreadsheetml/2017/revision16" mc:Ignorable="xr16" name="NVRN5.espmvol_40" connectionId="11" xr16:uid="{00000000-0016-0000-1500-000091000000}" autoFormatId="16" applyNumberFormats="0" applyBorderFormats="0" applyFontFormats="1" applyPatternFormats="1" applyAlignmentFormats="0" applyWidthHeightFormats="0"/>
</file>

<file path=xl/queryTables/queryTable659.xml><?xml version="1.0" encoding="utf-8"?>
<queryTable xmlns="http://schemas.openxmlformats.org/spreadsheetml/2006/main" xmlns:mc="http://schemas.openxmlformats.org/markup-compatibility/2006" xmlns:xr16="http://schemas.microsoft.com/office/spreadsheetml/2017/revision16" mc:Ignorable="xr16" name="TPIC2.espmvol_56" connectionId="12" xr16:uid="{0D9C4237-62B3-41A2-BC4C-2F6F45055125}" autoFormatId="16" applyNumberFormats="0" applyBorderFormats="0" applyFontFormats="1" applyPatternFormats="1" applyAlignmentFormats="0" applyWidthHeightFormats="0"/>
</file>

<file path=xl/queryTables/queryTable660.xml><?xml version="1.0" encoding="utf-8"?>
<queryTable xmlns="http://schemas.openxmlformats.org/spreadsheetml/2006/main" xmlns:mc="http://schemas.openxmlformats.org/markup-compatibility/2006" xmlns:xr16="http://schemas.microsoft.com/office/spreadsheetml/2017/revision16" mc:Ignorable="xr16" name="YDLC2.espmvol_41" connectionId="14" xr16:uid="{00000000-0016-0000-1500-000029000000}" autoFormatId="16" applyNumberFormats="0" applyBorderFormats="0" applyFontFormats="1" applyPatternFormats="1" applyAlignmentFormats="0" applyWidthHeightFormats="0"/>
</file>

<file path=xl/queryTables/queryTable661.xml><?xml version="1.0" encoding="utf-8"?>
<queryTable xmlns="http://schemas.openxmlformats.org/spreadsheetml/2006/main" xmlns:mc="http://schemas.openxmlformats.org/markup-compatibility/2006" xmlns:xr16="http://schemas.microsoft.com/office/spreadsheetml/2017/revision16" mc:Ignorable="xr16" name="TPIC2.espmvol_17" connectionId="12" xr16:uid="{00000000-0016-0000-1500-00006C000000}" autoFormatId="16" applyNumberFormats="0" applyBorderFormats="0" applyFontFormats="1" applyPatternFormats="1" applyAlignmentFormats="0" applyWidthHeightFormats="0"/>
</file>

<file path=xl/queryTables/queryTable662.xml><?xml version="1.0" encoding="utf-8"?>
<queryTable xmlns="http://schemas.openxmlformats.org/spreadsheetml/2006/main" xmlns:mc="http://schemas.openxmlformats.org/markup-compatibility/2006" xmlns:xr16="http://schemas.microsoft.com/office/spreadsheetml/2017/revision16" mc:Ignorable="xr16" name="NVRN5.espmvol_49" connectionId="11" xr16:uid="{C6D9B5E1-2AB1-4FF6-9F42-0BAFC110A7E3}" autoFormatId="16" applyNumberFormats="0" applyBorderFormats="0" applyFontFormats="1" applyPatternFormats="1" applyAlignmentFormats="0" applyWidthHeightFormats="0"/>
</file>

<file path=xl/queryTables/queryTable663.xml><?xml version="1.0" encoding="utf-8"?>
<queryTable xmlns="http://schemas.openxmlformats.org/spreadsheetml/2006/main" xmlns:mc="http://schemas.openxmlformats.org/markup-compatibility/2006" xmlns:xr16="http://schemas.microsoft.com/office/spreadsheetml/2017/revision16" mc:Ignorable="xr16" name="TPIC2.espmvol_15" connectionId="12" xr16:uid="{00000000-0016-0000-1500-00001C020000}" autoFormatId="16" applyNumberFormats="0" applyBorderFormats="0" applyFontFormats="1" applyPatternFormats="1" applyAlignmentFormats="0" applyWidthHeightFormats="0"/>
</file>

<file path=xl/queryTables/queryTable664.xml><?xml version="1.0" encoding="utf-8"?>
<queryTable xmlns="http://schemas.openxmlformats.org/spreadsheetml/2006/main" xmlns:mc="http://schemas.openxmlformats.org/markup-compatibility/2006" xmlns:xr16="http://schemas.microsoft.com/office/spreadsheetml/2017/revision16" mc:Ignorable="xr16" name="GJLOC.espmvol_49" connectionId="7" xr16:uid="{F3A066A4-20B9-4136-9E96-92793F69DB4B}" autoFormatId="16" applyNumberFormats="0" applyBorderFormats="0" applyFontFormats="1" applyPatternFormats="1" applyAlignmentFormats="0" applyWidthHeightFormats="0"/>
</file>

<file path=xl/queryTables/queryTable665.xml><?xml version="1.0" encoding="utf-8"?>
<queryTable xmlns="http://schemas.openxmlformats.org/spreadsheetml/2006/main" xmlns:mc="http://schemas.openxmlformats.org/markup-compatibility/2006" xmlns:xr16="http://schemas.microsoft.com/office/spreadsheetml/2017/revision16" mc:Ignorable="xr16" name="GLDA3.espmvol_53" connectionId="8" xr16:uid="{B0380857-10FD-4791-A06D-95F0DCE24F05}" autoFormatId="16" applyNumberFormats="0" applyBorderFormats="0" applyFontFormats="1" applyPatternFormats="1" applyAlignmentFormats="0" applyWidthHeightFormats="0"/>
</file>

<file path=xl/queryTables/queryTable666.xml><?xml version="1.0" encoding="utf-8"?>
<queryTable xmlns="http://schemas.openxmlformats.org/spreadsheetml/2006/main" xmlns:mc="http://schemas.openxmlformats.org/markup-compatibility/2006" xmlns:xr16="http://schemas.microsoft.com/office/spreadsheetml/2017/revision16" mc:Ignorable="xr16" name="GLDA3.espmvol_5" connectionId="8" xr16:uid="{00000000-0016-0000-1500-0000EC010000}" autoFormatId="16" applyNumberFormats="0" applyBorderFormats="0" applyFontFormats="1" applyPatternFormats="1" applyAlignmentFormats="0" applyWidthHeightFormats="0"/>
</file>

<file path=xl/queryTables/queryTable667.xml><?xml version="1.0" encoding="utf-8"?>
<queryTable xmlns="http://schemas.openxmlformats.org/spreadsheetml/2006/main" xmlns:mc="http://schemas.openxmlformats.org/markup-compatibility/2006" xmlns:xr16="http://schemas.microsoft.com/office/spreadsheetml/2017/revision16" mc:Ignorable="xr16" name="DRGC2.espmvol_27" connectionId="5" xr16:uid="{00000000-0016-0000-1500-0000F6000000}" autoFormatId="16" applyNumberFormats="0" applyBorderFormats="0" applyFontFormats="1" applyPatternFormats="1" applyAlignmentFormats="0" applyWidthHeightFormats="0"/>
</file>

<file path=xl/queryTables/queryTable668.xml><?xml version="1.0" encoding="utf-8"?>
<queryTable xmlns="http://schemas.openxmlformats.org/spreadsheetml/2006/main" xmlns:mc="http://schemas.openxmlformats.org/markup-compatibility/2006" xmlns:xr16="http://schemas.microsoft.com/office/spreadsheetml/2017/revision16" mc:Ignorable="xr16" name="GLDA3.espmvol_43" connectionId="8" xr16:uid="{00000000-0016-0000-1500-0000A8000000}" autoFormatId="16" applyNumberFormats="0" applyBorderFormats="0" applyFontFormats="1" applyPatternFormats="1" applyAlignmentFormats="0" applyWidthHeightFormats="0"/>
</file>

<file path=xl/queryTables/queryTable669.xml><?xml version="1.0" encoding="utf-8"?>
<queryTable xmlns="http://schemas.openxmlformats.org/spreadsheetml/2006/main" xmlns:mc="http://schemas.openxmlformats.org/markup-compatibility/2006" xmlns:xr16="http://schemas.microsoft.com/office/spreadsheetml/2017/revision16" mc:Ignorable="xr16" name="VCRC2.espmvol_41" connectionId="13" xr16:uid="{00000000-0016-0000-1500-0000CA010000}" autoFormatId="16" applyNumberFormats="0" applyBorderFormats="0" applyFontFormats="1" applyPatternFormats="1" applyAlignmentFormats="0" applyWidthHeightFormats="0"/>
</file>

<file path=xl/queryTables/queryTable670.xml><?xml version="1.0" encoding="utf-8"?>
<queryTable xmlns="http://schemas.openxmlformats.org/spreadsheetml/2006/main" xmlns:mc="http://schemas.openxmlformats.org/markup-compatibility/2006" xmlns:xr16="http://schemas.microsoft.com/office/spreadsheetml/2017/revision16" mc:Ignorable="xr16" name="GLDA3.espmvol_23" connectionId="8" xr16:uid="{00000000-0016-0000-1500-000044010000}" autoFormatId="16" applyNumberFormats="0" applyBorderFormats="0" applyFontFormats="1" applyPatternFormats="1" applyAlignmentFormats="0" applyWidthHeightFormats="0"/>
</file>

<file path=xl/queryTables/queryTable671.xml><?xml version="1.0" encoding="utf-8"?>
<queryTable xmlns="http://schemas.openxmlformats.org/spreadsheetml/2006/main" xmlns:mc="http://schemas.openxmlformats.org/markup-compatibility/2006" xmlns:xr16="http://schemas.microsoft.com/office/spreadsheetml/2017/revision16" mc:Ignorable="xr16" name="VCRC2.espmvol_38" connectionId="13" xr16:uid="{00000000-0016-0000-1500-000016020000}" autoFormatId="16" applyNumberFormats="0" applyBorderFormats="0" applyFontFormats="1" applyPatternFormats="1" applyAlignmentFormats="0" applyWidthHeightFormats="0"/>
</file>

<file path=xl/queryTables/queryTable672.xml><?xml version="1.0" encoding="utf-8"?>
<queryTable xmlns="http://schemas.openxmlformats.org/spreadsheetml/2006/main" xmlns:mc="http://schemas.openxmlformats.org/markup-compatibility/2006" xmlns:xr16="http://schemas.microsoft.com/office/spreadsheetml/2017/revision16" mc:Ignorable="xr16" name="MPSC2.espmvol_50" connectionId="10" xr16:uid="{1179D1E0-8DE2-4DC5-BD9B-AE1BF50921FA}" autoFormatId="16" applyNumberFormats="0" applyBorderFormats="0" applyFontFormats="1" applyPatternFormats="1" applyAlignmentFormats="0" applyWidthHeightFormats="0"/>
</file>

<file path=xl/queryTables/queryTable673.xml><?xml version="1.0" encoding="utf-8"?>
<queryTable xmlns="http://schemas.openxmlformats.org/spreadsheetml/2006/main" xmlns:mc="http://schemas.openxmlformats.org/markup-compatibility/2006" xmlns:xr16="http://schemas.microsoft.com/office/spreadsheetml/2017/revision16" mc:Ignorable="xr16" name="GBRW4.espmvol_16" connectionId="6" xr16:uid="{00000000-0016-0000-1500-00009A010000}" autoFormatId="16" applyNumberFormats="0" applyBorderFormats="0" applyFontFormats="1" applyPatternFormats="1" applyAlignmentFormats="0" applyWidthHeightFormats="0"/>
</file>

<file path=xl/queryTables/queryTable674.xml><?xml version="1.0" encoding="utf-8"?>
<queryTable xmlns="http://schemas.openxmlformats.org/spreadsheetml/2006/main" xmlns:mc="http://schemas.openxmlformats.org/markup-compatibility/2006" xmlns:xr16="http://schemas.microsoft.com/office/spreadsheetml/2017/revision16" mc:Ignorable="xr16" name="CLSC2.espmvol_42" connectionId="2" xr16:uid="{00000000-0016-0000-1500-0000A6000000}" autoFormatId="16" applyNumberFormats="0" applyBorderFormats="0" applyFontFormats="1" applyPatternFormats="1" applyAlignmentFormats="0" applyWidthHeightFormats="0"/>
</file>

<file path=xl/queryTables/queryTable675.xml><?xml version="1.0" encoding="utf-8"?>
<queryTable xmlns="http://schemas.openxmlformats.org/spreadsheetml/2006/main" xmlns:mc="http://schemas.openxmlformats.org/markup-compatibility/2006" xmlns:xr16="http://schemas.microsoft.com/office/spreadsheetml/2017/revision16" mc:Ignorable="xr16" name="BMDC2.espmvol_29" connectionId="1" xr16:uid="{00000000-0016-0000-1500-0000D9000000}" autoFormatId="16" applyNumberFormats="0" applyBorderFormats="0" applyFontFormats="1" applyPatternFormats="1" applyAlignmentFormats="0" applyWidthHeightFormats="0"/>
</file>

<file path=xl/queryTables/queryTable676.xml><?xml version="1.0" encoding="utf-8"?>
<queryTable xmlns="http://schemas.openxmlformats.org/spreadsheetml/2006/main" xmlns:mc="http://schemas.openxmlformats.org/markup-compatibility/2006" xmlns:xr16="http://schemas.microsoft.com/office/spreadsheetml/2017/revision16" mc:Ignorable="xr16" name="BMDC2.espmvol_3" connectionId="1" xr16:uid="{00000000-0016-0000-1500-000009020000}" autoFormatId="16" applyNumberFormats="0" applyBorderFormats="0" applyFontFormats="1" applyPatternFormats="1" applyAlignmentFormats="0" applyWidthHeightFormats="0"/>
</file>

<file path=xl/queryTables/queryTable677.xml><?xml version="1.0" encoding="utf-8"?>
<queryTable xmlns="http://schemas.openxmlformats.org/spreadsheetml/2006/main" xmlns:mc="http://schemas.openxmlformats.org/markup-compatibility/2006" xmlns:xr16="http://schemas.microsoft.com/office/spreadsheetml/2017/revision16" mc:Ignorable="xr16" name="GJLOC.espmvol_3" connectionId="7" xr16:uid="{00000000-0016-0000-1500-000074010000}" autoFormatId="16" applyNumberFormats="0" applyBorderFormats="0" applyFontFormats="1" applyPatternFormats="1" applyAlignmentFormats="0" applyWidthHeightFormats="0"/>
</file>

<file path=xl/queryTables/queryTable678.xml><?xml version="1.0" encoding="utf-8"?>
<queryTable xmlns="http://schemas.openxmlformats.org/spreadsheetml/2006/main" xmlns:mc="http://schemas.openxmlformats.org/markup-compatibility/2006" xmlns:xr16="http://schemas.microsoft.com/office/spreadsheetml/2017/revision16" mc:Ignorable="xr16" name="BMDC2.espmvol_40" connectionId="1" xr16:uid="{00000000-0016-0000-1500-0000E3000000}" autoFormatId="16" applyNumberFormats="0" applyBorderFormats="0" applyFontFormats="1" applyPatternFormats="1" applyAlignmentFormats="0" applyWidthHeightFormats="0"/>
</file>

<file path=xl/queryTables/queryTable679.xml><?xml version="1.0" encoding="utf-8"?>
<queryTable xmlns="http://schemas.openxmlformats.org/spreadsheetml/2006/main" xmlns:mc="http://schemas.openxmlformats.org/markup-compatibility/2006" xmlns:xr16="http://schemas.microsoft.com/office/spreadsheetml/2017/revision16" mc:Ignorable="xr16" name="VCRC2.espmvol_28" connectionId="13" xr16:uid="{00000000-0016-0000-1500-0000EF010000}" autoFormatId="16" applyNumberFormats="0" applyBorderFormats="0" applyFontFormats="1" applyPatternFormats="1" applyAlignmentFormats="0" applyWidthHeightFormats="0"/>
</file>

<file path=xl/queryTables/queryTable680.xml><?xml version="1.0" encoding="utf-8"?>
<queryTable xmlns="http://schemas.openxmlformats.org/spreadsheetml/2006/main" xmlns:mc="http://schemas.openxmlformats.org/markup-compatibility/2006" xmlns:xr16="http://schemas.microsoft.com/office/spreadsheetml/2017/revision16" mc:Ignorable="xr16" name="TPIC2.espmvol_23" connectionId="12" xr16:uid="{00000000-0016-0000-1500-000035000000}" autoFormatId="16" applyNumberFormats="0" applyBorderFormats="0" applyFontFormats="1" applyPatternFormats="1" applyAlignmentFormats="0" applyWidthHeightFormats="0"/>
</file>

<file path=xl/queryTables/queryTable681.xml><?xml version="1.0" encoding="utf-8"?>
<queryTable xmlns="http://schemas.openxmlformats.org/spreadsheetml/2006/main" xmlns:mc="http://schemas.openxmlformats.org/markup-compatibility/2006" xmlns:xr16="http://schemas.microsoft.com/office/spreadsheetml/2017/revision16" mc:Ignorable="xr16" name="GJLOC.espmvol_52" connectionId="7" xr16:uid="{FC76BFE7-A137-4080-8AB4-3A633212489D}" autoFormatId="16" applyNumberFormats="0" applyBorderFormats="0" applyFontFormats="1" applyPatternFormats="1" applyAlignmentFormats="0" applyWidthHeightFormats="0"/>
</file>

<file path=xl/queryTables/queryTable682.xml><?xml version="1.0" encoding="utf-8"?>
<queryTable xmlns="http://schemas.openxmlformats.org/spreadsheetml/2006/main" xmlns:mc="http://schemas.openxmlformats.org/markup-compatibility/2006" xmlns:xr16="http://schemas.microsoft.com/office/spreadsheetml/2017/revision16" mc:Ignorable="xr16" name="GJLOC.espmvol_29" connectionId="7" xr16:uid="{00000000-0016-0000-1500-00006B010000}" autoFormatId="16" applyNumberFormats="0" applyBorderFormats="0" applyFontFormats="1" applyPatternFormats="1" applyAlignmentFormats="0" applyWidthHeightFormats="0"/>
</file>

<file path=xl/queryTables/queryTable683.xml><?xml version="1.0" encoding="utf-8"?>
<queryTable xmlns="http://schemas.openxmlformats.org/spreadsheetml/2006/main" xmlns:mc="http://schemas.openxmlformats.org/markup-compatibility/2006" xmlns:xr16="http://schemas.microsoft.com/office/spreadsheetml/2017/revision16" mc:Ignorable="xr16" name="GBRW4.espmvol_38" connectionId="6" xr16:uid="{00000000-0016-0000-1500-000038020000}" autoFormatId="16" applyNumberFormats="0" applyBorderFormats="0" applyFontFormats="1" applyPatternFormats="1" applyAlignmentFormats="0" applyWidthHeightFormats="0"/>
</file>

<file path=xl/queryTables/queryTable684.xml><?xml version="1.0" encoding="utf-8"?>
<queryTable xmlns="http://schemas.openxmlformats.org/spreadsheetml/2006/main" xmlns:mc="http://schemas.openxmlformats.org/markup-compatibility/2006" xmlns:xr16="http://schemas.microsoft.com/office/spreadsheetml/2017/revision16" mc:Ignorable="xr16" name="GLDA3.espmvol_47" connectionId="8" xr16:uid="{00000000-0016-0000-1500-000018010000}" autoFormatId="16" applyNumberFormats="0" applyBorderFormats="0" applyFontFormats="1" applyPatternFormats="1" applyAlignmentFormats="0" applyWidthHeightFormats="0"/>
</file>

<file path=xl/queryTables/queryTable685.xml><?xml version="1.0" encoding="utf-8"?>
<queryTable xmlns="http://schemas.openxmlformats.org/spreadsheetml/2006/main" xmlns:mc="http://schemas.openxmlformats.org/markup-compatibility/2006" xmlns:xr16="http://schemas.microsoft.com/office/spreadsheetml/2017/revision16" mc:Ignorable="xr16" name="Query from uchdb2_35" headers="0" backgroundRefresh="0" growShrinkType="overwriteClear" adjustColumnWidth="0" connectionId="4" xr16:uid="{00000000-0016-0000-1600-000040020000}" autoFormatId="16" applyNumberFormats="0" applyBorderFormats="0" applyFontFormats="1" applyPatternFormats="1" applyAlignmentFormats="0" applyWidthHeightFormats="0">
  <queryTableRefresh preserveSortFilterLayout="0" headersInLastRefresh="0" nextId="2">
    <queryTableFields count="1">
      <queryTableField id="1" name="START_DATE_TIME"/>
    </queryTableFields>
  </queryTableRefresh>
</queryTable>
</file>

<file path=xl/queryTables/queryTable686.xml><?xml version="1.0" encoding="utf-8"?>
<queryTable xmlns="http://schemas.openxmlformats.org/spreadsheetml/2006/main" xmlns:mc="http://schemas.openxmlformats.org/markup-compatibility/2006" xmlns:xr16="http://schemas.microsoft.com/office/spreadsheetml/2017/revision16" mc:Ignorable="xr16" name="Query from uchdb2_15" headers="0" backgroundRefresh="0" growShrinkType="overwriteClear" adjustColumnWidth="0" connectionId="3" xr16:uid="{00000000-0016-0000-1600-000041020000}" autoFormatId="16" applyNumberFormats="0" applyBorderFormats="0" applyFontFormats="1" applyPatternFormats="1" applyAlignmentFormats="0" applyWidthHeightFormats="0">
  <queryTableRefresh preserveSortFilterLayout="0" headersInLastRefresh="0" nextId="2">
    <queryTableFields count="1">
      <queryTableField id="1" name="START_DATE_TIME"/>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omments" Target="../comments1.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20.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55.xml"/><Relationship Id="rId4" Type="http://schemas.openxmlformats.org/officeDocument/2006/relationships/ctrlProp" Target="../ctrlProps/ctrlProp54.xml"/></Relationships>
</file>

<file path=xl/worksheets/_rels/sheet22.xml.rels><?xml version="1.0" encoding="UTF-8" standalone="yes"?>
<Relationships xmlns="http://schemas.openxmlformats.org/package/2006/relationships"><Relationship Id="rId117" Type="http://schemas.openxmlformats.org/officeDocument/2006/relationships/queryTable" Target="../queryTables/queryTable117.xml"/><Relationship Id="rId299" Type="http://schemas.openxmlformats.org/officeDocument/2006/relationships/queryTable" Target="../queryTables/queryTable299.xml"/><Relationship Id="rId671" Type="http://schemas.openxmlformats.org/officeDocument/2006/relationships/queryTable" Target="../queryTables/queryTable671.xml"/><Relationship Id="rId21" Type="http://schemas.openxmlformats.org/officeDocument/2006/relationships/queryTable" Target="../queryTables/queryTable21.xml"/><Relationship Id="rId63" Type="http://schemas.openxmlformats.org/officeDocument/2006/relationships/queryTable" Target="../queryTables/queryTable63.xml"/><Relationship Id="rId159" Type="http://schemas.openxmlformats.org/officeDocument/2006/relationships/queryTable" Target="../queryTables/queryTable159.xml"/><Relationship Id="rId324" Type="http://schemas.openxmlformats.org/officeDocument/2006/relationships/queryTable" Target="../queryTables/queryTable324.xml"/><Relationship Id="rId366" Type="http://schemas.openxmlformats.org/officeDocument/2006/relationships/queryTable" Target="../queryTables/queryTable366.xml"/><Relationship Id="rId531" Type="http://schemas.openxmlformats.org/officeDocument/2006/relationships/queryTable" Target="../queryTables/queryTable531.xml"/><Relationship Id="rId573" Type="http://schemas.openxmlformats.org/officeDocument/2006/relationships/queryTable" Target="../queryTables/queryTable573.xml"/><Relationship Id="rId629" Type="http://schemas.openxmlformats.org/officeDocument/2006/relationships/queryTable" Target="../queryTables/queryTable629.xml"/><Relationship Id="rId170" Type="http://schemas.openxmlformats.org/officeDocument/2006/relationships/queryTable" Target="../queryTables/queryTable170.xml"/><Relationship Id="rId226" Type="http://schemas.openxmlformats.org/officeDocument/2006/relationships/queryTable" Target="../queryTables/queryTable226.xml"/><Relationship Id="rId433" Type="http://schemas.openxmlformats.org/officeDocument/2006/relationships/queryTable" Target="../queryTables/queryTable433.xml"/><Relationship Id="rId268" Type="http://schemas.openxmlformats.org/officeDocument/2006/relationships/queryTable" Target="../queryTables/queryTable268.xml"/><Relationship Id="rId475" Type="http://schemas.openxmlformats.org/officeDocument/2006/relationships/queryTable" Target="../queryTables/queryTable475.xml"/><Relationship Id="rId640" Type="http://schemas.openxmlformats.org/officeDocument/2006/relationships/queryTable" Target="../queryTables/queryTable640.xml"/><Relationship Id="rId682" Type="http://schemas.openxmlformats.org/officeDocument/2006/relationships/queryTable" Target="../queryTables/queryTable682.xml"/><Relationship Id="rId32" Type="http://schemas.openxmlformats.org/officeDocument/2006/relationships/queryTable" Target="../queryTables/queryTable32.xml"/><Relationship Id="rId74" Type="http://schemas.openxmlformats.org/officeDocument/2006/relationships/queryTable" Target="../queryTables/queryTable74.xml"/><Relationship Id="rId128" Type="http://schemas.openxmlformats.org/officeDocument/2006/relationships/queryTable" Target="../queryTables/queryTable128.xml"/><Relationship Id="rId335" Type="http://schemas.openxmlformats.org/officeDocument/2006/relationships/queryTable" Target="../queryTables/queryTable335.xml"/><Relationship Id="rId377" Type="http://schemas.openxmlformats.org/officeDocument/2006/relationships/queryTable" Target="../queryTables/queryTable377.xml"/><Relationship Id="rId500" Type="http://schemas.openxmlformats.org/officeDocument/2006/relationships/queryTable" Target="../queryTables/queryTable500.xml"/><Relationship Id="rId542" Type="http://schemas.openxmlformats.org/officeDocument/2006/relationships/queryTable" Target="../queryTables/queryTable542.xml"/><Relationship Id="rId584" Type="http://schemas.openxmlformats.org/officeDocument/2006/relationships/queryTable" Target="../queryTables/queryTable584.xml"/><Relationship Id="rId5" Type="http://schemas.openxmlformats.org/officeDocument/2006/relationships/queryTable" Target="../queryTables/queryTable5.xml"/><Relationship Id="rId181" Type="http://schemas.openxmlformats.org/officeDocument/2006/relationships/queryTable" Target="../queryTables/queryTable181.xml"/><Relationship Id="rId237" Type="http://schemas.openxmlformats.org/officeDocument/2006/relationships/queryTable" Target="../queryTables/queryTable237.xml"/><Relationship Id="rId402" Type="http://schemas.openxmlformats.org/officeDocument/2006/relationships/queryTable" Target="../queryTables/queryTable402.xml"/><Relationship Id="rId279" Type="http://schemas.openxmlformats.org/officeDocument/2006/relationships/queryTable" Target="../queryTables/queryTable279.xml"/><Relationship Id="rId444" Type="http://schemas.openxmlformats.org/officeDocument/2006/relationships/queryTable" Target="../queryTables/queryTable444.xml"/><Relationship Id="rId486" Type="http://schemas.openxmlformats.org/officeDocument/2006/relationships/queryTable" Target="../queryTables/queryTable486.xml"/><Relationship Id="rId651" Type="http://schemas.openxmlformats.org/officeDocument/2006/relationships/queryTable" Target="../queryTables/queryTable651.xml"/><Relationship Id="rId43" Type="http://schemas.openxmlformats.org/officeDocument/2006/relationships/queryTable" Target="../queryTables/queryTable43.xml"/><Relationship Id="rId139" Type="http://schemas.openxmlformats.org/officeDocument/2006/relationships/queryTable" Target="../queryTables/queryTable139.xml"/><Relationship Id="rId290" Type="http://schemas.openxmlformats.org/officeDocument/2006/relationships/queryTable" Target="../queryTables/queryTable290.xml"/><Relationship Id="rId304" Type="http://schemas.openxmlformats.org/officeDocument/2006/relationships/queryTable" Target="../queryTables/queryTable304.xml"/><Relationship Id="rId346" Type="http://schemas.openxmlformats.org/officeDocument/2006/relationships/queryTable" Target="../queryTables/queryTable346.xml"/><Relationship Id="rId388" Type="http://schemas.openxmlformats.org/officeDocument/2006/relationships/queryTable" Target="../queryTables/queryTable388.xml"/><Relationship Id="rId511" Type="http://schemas.openxmlformats.org/officeDocument/2006/relationships/queryTable" Target="../queryTables/queryTable511.xml"/><Relationship Id="rId553" Type="http://schemas.openxmlformats.org/officeDocument/2006/relationships/queryTable" Target="../queryTables/queryTable553.xml"/><Relationship Id="rId609" Type="http://schemas.openxmlformats.org/officeDocument/2006/relationships/queryTable" Target="../queryTables/queryTable609.xml"/><Relationship Id="rId85" Type="http://schemas.openxmlformats.org/officeDocument/2006/relationships/queryTable" Target="../queryTables/queryTable85.xml"/><Relationship Id="rId150" Type="http://schemas.openxmlformats.org/officeDocument/2006/relationships/queryTable" Target="../queryTables/queryTable150.xml"/><Relationship Id="rId192" Type="http://schemas.openxmlformats.org/officeDocument/2006/relationships/queryTable" Target="../queryTables/queryTable192.xml"/><Relationship Id="rId206" Type="http://schemas.openxmlformats.org/officeDocument/2006/relationships/queryTable" Target="../queryTables/queryTable206.xml"/><Relationship Id="rId413" Type="http://schemas.openxmlformats.org/officeDocument/2006/relationships/queryTable" Target="../queryTables/queryTable413.xml"/><Relationship Id="rId595" Type="http://schemas.openxmlformats.org/officeDocument/2006/relationships/queryTable" Target="../queryTables/queryTable595.xml"/><Relationship Id="rId248" Type="http://schemas.openxmlformats.org/officeDocument/2006/relationships/queryTable" Target="../queryTables/queryTable248.xml"/><Relationship Id="rId455" Type="http://schemas.openxmlformats.org/officeDocument/2006/relationships/queryTable" Target="../queryTables/queryTable455.xml"/><Relationship Id="rId497" Type="http://schemas.openxmlformats.org/officeDocument/2006/relationships/queryTable" Target="../queryTables/queryTable497.xml"/><Relationship Id="rId620" Type="http://schemas.openxmlformats.org/officeDocument/2006/relationships/queryTable" Target="../queryTables/queryTable620.xml"/><Relationship Id="rId662" Type="http://schemas.openxmlformats.org/officeDocument/2006/relationships/queryTable" Target="../queryTables/queryTable662.xml"/><Relationship Id="rId12" Type="http://schemas.openxmlformats.org/officeDocument/2006/relationships/queryTable" Target="../queryTables/queryTable12.xml"/><Relationship Id="rId108" Type="http://schemas.openxmlformats.org/officeDocument/2006/relationships/queryTable" Target="../queryTables/queryTable108.xml"/><Relationship Id="rId315" Type="http://schemas.openxmlformats.org/officeDocument/2006/relationships/queryTable" Target="../queryTables/queryTable315.xml"/><Relationship Id="rId357" Type="http://schemas.openxmlformats.org/officeDocument/2006/relationships/queryTable" Target="../queryTables/queryTable357.xml"/><Relationship Id="rId522" Type="http://schemas.openxmlformats.org/officeDocument/2006/relationships/queryTable" Target="../queryTables/queryTable522.xml"/><Relationship Id="rId54" Type="http://schemas.openxmlformats.org/officeDocument/2006/relationships/queryTable" Target="../queryTables/queryTable54.xml"/><Relationship Id="rId96" Type="http://schemas.openxmlformats.org/officeDocument/2006/relationships/queryTable" Target="../queryTables/queryTable96.xml"/><Relationship Id="rId161" Type="http://schemas.openxmlformats.org/officeDocument/2006/relationships/queryTable" Target="../queryTables/queryTable161.xml"/><Relationship Id="rId217" Type="http://schemas.openxmlformats.org/officeDocument/2006/relationships/queryTable" Target="../queryTables/queryTable217.xml"/><Relationship Id="rId399" Type="http://schemas.openxmlformats.org/officeDocument/2006/relationships/queryTable" Target="../queryTables/queryTable399.xml"/><Relationship Id="rId564" Type="http://schemas.openxmlformats.org/officeDocument/2006/relationships/queryTable" Target="../queryTables/queryTable564.xml"/><Relationship Id="rId259" Type="http://schemas.openxmlformats.org/officeDocument/2006/relationships/queryTable" Target="../queryTables/queryTable259.xml"/><Relationship Id="rId424" Type="http://schemas.openxmlformats.org/officeDocument/2006/relationships/queryTable" Target="../queryTables/queryTable424.xml"/><Relationship Id="rId466" Type="http://schemas.openxmlformats.org/officeDocument/2006/relationships/queryTable" Target="../queryTables/queryTable466.xml"/><Relationship Id="rId631" Type="http://schemas.openxmlformats.org/officeDocument/2006/relationships/queryTable" Target="../queryTables/queryTable631.xml"/><Relationship Id="rId673" Type="http://schemas.openxmlformats.org/officeDocument/2006/relationships/queryTable" Target="../queryTables/queryTable673.xml"/><Relationship Id="rId23" Type="http://schemas.openxmlformats.org/officeDocument/2006/relationships/queryTable" Target="../queryTables/queryTable23.xml"/><Relationship Id="rId119" Type="http://schemas.openxmlformats.org/officeDocument/2006/relationships/queryTable" Target="../queryTables/queryTable119.xml"/><Relationship Id="rId270" Type="http://schemas.openxmlformats.org/officeDocument/2006/relationships/queryTable" Target="../queryTables/queryTable270.xml"/><Relationship Id="rId326" Type="http://schemas.openxmlformats.org/officeDocument/2006/relationships/queryTable" Target="../queryTables/queryTable326.xml"/><Relationship Id="rId533" Type="http://schemas.openxmlformats.org/officeDocument/2006/relationships/queryTable" Target="../queryTables/queryTable533.xml"/><Relationship Id="rId65" Type="http://schemas.openxmlformats.org/officeDocument/2006/relationships/queryTable" Target="../queryTables/queryTable65.xml"/><Relationship Id="rId130" Type="http://schemas.openxmlformats.org/officeDocument/2006/relationships/queryTable" Target="../queryTables/queryTable130.xml"/><Relationship Id="rId368" Type="http://schemas.openxmlformats.org/officeDocument/2006/relationships/queryTable" Target="../queryTables/queryTable368.xml"/><Relationship Id="rId575" Type="http://schemas.openxmlformats.org/officeDocument/2006/relationships/queryTable" Target="../queryTables/queryTable575.xml"/><Relationship Id="rId172" Type="http://schemas.openxmlformats.org/officeDocument/2006/relationships/queryTable" Target="../queryTables/queryTable172.xml"/><Relationship Id="rId228" Type="http://schemas.openxmlformats.org/officeDocument/2006/relationships/queryTable" Target="../queryTables/queryTable228.xml"/><Relationship Id="rId435" Type="http://schemas.openxmlformats.org/officeDocument/2006/relationships/queryTable" Target="../queryTables/queryTable435.xml"/><Relationship Id="rId477" Type="http://schemas.openxmlformats.org/officeDocument/2006/relationships/queryTable" Target="../queryTables/queryTable477.xml"/><Relationship Id="rId600" Type="http://schemas.openxmlformats.org/officeDocument/2006/relationships/queryTable" Target="../queryTables/queryTable600.xml"/><Relationship Id="rId642" Type="http://schemas.openxmlformats.org/officeDocument/2006/relationships/queryTable" Target="../queryTables/queryTable642.xml"/><Relationship Id="rId684" Type="http://schemas.openxmlformats.org/officeDocument/2006/relationships/queryTable" Target="../queryTables/queryTable684.xml"/><Relationship Id="rId281" Type="http://schemas.openxmlformats.org/officeDocument/2006/relationships/queryTable" Target="../queryTables/queryTable281.xml"/><Relationship Id="rId337" Type="http://schemas.openxmlformats.org/officeDocument/2006/relationships/queryTable" Target="../queryTables/queryTable337.xml"/><Relationship Id="rId502" Type="http://schemas.openxmlformats.org/officeDocument/2006/relationships/queryTable" Target="../queryTables/queryTable502.xml"/><Relationship Id="rId34" Type="http://schemas.openxmlformats.org/officeDocument/2006/relationships/queryTable" Target="../queryTables/queryTable34.xml"/><Relationship Id="rId76" Type="http://schemas.openxmlformats.org/officeDocument/2006/relationships/queryTable" Target="../queryTables/queryTable76.xml"/><Relationship Id="rId141" Type="http://schemas.openxmlformats.org/officeDocument/2006/relationships/queryTable" Target="../queryTables/queryTable141.xml"/><Relationship Id="rId379" Type="http://schemas.openxmlformats.org/officeDocument/2006/relationships/queryTable" Target="../queryTables/queryTable379.xml"/><Relationship Id="rId544" Type="http://schemas.openxmlformats.org/officeDocument/2006/relationships/queryTable" Target="../queryTables/queryTable544.xml"/><Relationship Id="rId586" Type="http://schemas.openxmlformats.org/officeDocument/2006/relationships/queryTable" Target="../queryTables/queryTable586.xml"/><Relationship Id="rId7" Type="http://schemas.openxmlformats.org/officeDocument/2006/relationships/queryTable" Target="../queryTables/queryTable7.xml"/><Relationship Id="rId183" Type="http://schemas.openxmlformats.org/officeDocument/2006/relationships/queryTable" Target="../queryTables/queryTable183.xml"/><Relationship Id="rId239" Type="http://schemas.openxmlformats.org/officeDocument/2006/relationships/queryTable" Target="../queryTables/queryTable239.xml"/><Relationship Id="rId390" Type="http://schemas.openxmlformats.org/officeDocument/2006/relationships/queryTable" Target="../queryTables/queryTable390.xml"/><Relationship Id="rId404" Type="http://schemas.openxmlformats.org/officeDocument/2006/relationships/queryTable" Target="../queryTables/queryTable404.xml"/><Relationship Id="rId446" Type="http://schemas.openxmlformats.org/officeDocument/2006/relationships/queryTable" Target="../queryTables/queryTable446.xml"/><Relationship Id="rId611" Type="http://schemas.openxmlformats.org/officeDocument/2006/relationships/queryTable" Target="../queryTables/queryTable611.xml"/><Relationship Id="rId653" Type="http://schemas.openxmlformats.org/officeDocument/2006/relationships/queryTable" Target="../queryTables/queryTable653.xml"/><Relationship Id="rId250" Type="http://schemas.openxmlformats.org/officeDocument/2006/relationships/queryTable" Target="../queryTables/queryTable250.xml"/><Relationship Id="rId292" Type="http://schemas.openxmlformats.org/officeDocument/2006/relationships/queryTable" Target="../queryTables/queryTable292.xml"/><Relationship Id="rId306" Type="http://schemas.openxmlformats.org/officeDocument/2006/relationships/queryTable" Target="../queryTables/queryTable306.xml"/><Relationship Id="rId488" Type="http://schemas.openxmlformats.org/officeDocument/2006/relationships/queryTable" Target="../queryTables/queryTable488.xml"/><Relationship Id="rId45" Type="http://schemas.openxmlformats.org/officeDocument/2006/relationships/queryTable" Target="../queryTables/queryTable45.xml"/><Relationship Id="rId87" Type="http://schemas.openxmlformats.org/officeDocument/2006/relationships/queryTable" Target="../queryTables/queryTable87.xml"/><Relationship Id="rId110" Type="http://schemas.openxmlformats.org/officeDocument/2006/relationships/queryTable" Target="../queryTables/queryTable110.xml"/><Relationship Id="rId348" Type="http://schemas.openxmlformats.org/officeDocument/2006/relationships/queryTable" Target="../queryTables/queryTable348.xml"/><Relationship Id="rId513" Type="http://schemas.openxmlformats.org/officeDocument/2006/relationships/queryTable" Target="../queryTables/queryTable513.xml"/><Relationship Id="rId555" Type="http://schemas.openxmlformats.org/officeDocument/2006/relationships/queryTable" Target="../queryTables/queryTable555.xml"/><Relationship Id="rId597" Type="http://schemas.openxmlformats.org/officeDocument/2006/relationships/queryTable" Target="../queryTables/queryTable597.xml"/><Relationship Id="rId152" Type="http://schemas.openxmlformats.org/officeDocument/2006/relationships/queryTable" Target="../queryTables/queryTable152.xml"/><Relationship Id="rId194" Type="http://schemas.openxmlformats.org/officeDocument/2006/relationships/queryTable" Target="../queryTables/queryTable194.xml"/><Relationship Id="rId208" Type="http://schemas.openxmlformats.org/officeDocument/2006/relationships/queryTable" Target="../queryTables/queryTable208.xml"/><Relationship Id="rId415" Type="http://schemas.openxmlformats.org/officeDocument/2006/relationships/queryTable" Target="../queryTables/queryTable415.xml"/><Relationship Id="rId457" Type="http://schemas.openxmlformats.org/officeDocument/2006/relationships/queryTable" Target="../queryTables/queryTable457.xml"/><Relationship Id="rId622" Type="http://schemas.openxmlformats.org/officeDocument/2006/relationships/queryTable" Target="../queryTables/queryTable622.xml"/><Relationship Id="rId261" Type="http://schemas.openxmlformats.org/officeDocument/2006/relationships/queryTable" Target="../queryTables/queryTable261.xml"/><Relationship Id="rId499" Type="http://schemas.openxmlformats.org/officeDocument/2006/relationships/queryTable" Target="../queryTables/queryTable499.xml"/><Relationship Id="rId664" Type="http://schemas.openxmlformats.org/officeDocument/2006/relationships/queryTable" Target="../queryTables/queryTable664.xml"/><Relationship Id="rId14" Type="http://schemas.openxmlformats.org/officeDocument/2006/relationships/queryTable" Target="../queryTables/queryTable14.xml"/><Relationship Id="rId56" Type="http://schemas.openxmlformats.org/officeDocument/2006/relationships/queryTable" Target="../queryTables/queryTable56.xml"/><Relationship Id="rId317" Type="http://schemas.openxmlformats.org/officeDocument/2006/relationships/queryTable" Target="../queryTables/queryTable317.xml"/><Relationship Id="rId359" Type="http://schemas.openxmlformats.org/officeDocument/2006/relationships/queryTable" Target="../queryTables/queryTable359.xml"/><Relationship Id="rId524" Type="http://schemas.openxmlformats.org/officeDocument/2006/relationships/queryTable" Target="../queryTables/queryTable524.xml"/><Relationship Id="rId566" Type="http://schemas.openxmlformats.org/officeDocument/2006/relationships/queryTable" Target="../queryTables/queryTable566.xml"/><Relationship Id="rId98" Type="http://schemas.openxmlformats.org/officeDocument/2006/relationships/queryTable" Target="../queryTables/queryTable98.xml"/><Relationship Id="rId121" Type="http://schemas.openxmlformats.org/officeDocument/2006/relationships/queryTable" Target="../queryTables/queryTable121.xml"/><Relationship Id="rId163" Type="http://schemas.openxmlformats.org/officeDocument/2006/relationships/queryTable" Target="../queryTables/queryTable163.xml"/><Relationship Id="rId219" Type="http://schemas.openxmlformats.org/officeDocument/2006/relationships/queryTable" Target="../queryTables/queryTable219.xml"/><Relationship Id="rId370" Type="http://schemas.openxmlformats.org/officeDocument/2006/relationships/queryTable" Target="../queryTables/queryTable370.xml"/><Relationship Id="rId426" Type="http://schemas.openxmlformats.org/officeDocument/2006/relationships/queryTable" Target="../queryTables/queryTable426.xml"/><Relationship Id="rId633" Type="http://schemas.openxmlformats.org/officeDocument/2006/relationships/queryTable" Target="../queryTables/queryTable633.xml"/><Relationship Id="rId230" Type="http://schemas.openxmlformats.org/officeDocument/2006/relationships/queryTable" Target="../queryTables/queryTable230.xml"/><Relationship Id="rId468" Type="http://schemas.openxmlformats.org/officeDocument/2006/relationships/queryTable" Target="../queryTables/queryTable468.xml"/><Relationship Id="rId675" Type="http://schemas.openxmlformats.org/officeDocument/2006/relationships/queryTable" Target="../queryTables/queryTable675.xml"/><Relationship Id="rId25" Type="http://schemas.openxmlformats.org/officeDocument/2006/relationships/queryTable" Target="../queryTables/queryTable25.xml"/><Relationship Id="rId67" Type="http://schemas.openxmlformats.org/officeDocument/2006/relationships/queryTable" Target="../queryTables/queryTable67.xml"/><Relationship Id="rId272" Type="http://schemas.openxmlformats.org/officeDocument/2006/relationships/queryTable" Target="../queryTables/queryTable272.xml"/><Relationship Id="rId328" Type="http://schemas.openxmlformats.org/officeDocument/2006/relationships/queryTable" Target="../queryTables/queryTable328.xml"/><Relationship Id="rId535" Type="http://schemas.openxmlformats.org/officeDocument/2006/relationships/queryTable" Target="../queryTables/queryTable535.xml"/><Relationship Id="rId577" Type="http://schemas.openxmlformats.org/officeDocument/2006/relationships/queryTable" Target="../queryTables/queryTable577.xml"/><Relationship Id="rId132" Type="http://schemas.openxmlformats.org/officeDocument/2006/relationships/queryTable" Target="../queryTables/queryTable132.xml"/><Relationship Id="rId174" Type="http://schemas.openxmlformats.org/officeDocument/2006/relationships/queryTable" Target="../queryTables/queryTable174.xml"/><Relationship Id="rId381" Type="http://schemas.openxmlformats.org/officeDocument/2006/relationships/queryTable" Target="../queryTables/queryTable381.xml"/><Relationship Id="rId602" Type="http://schemas.openxmlformats.org/officeDocument/2006/relationships/queryTable" Target="../queryTables/queryTable602.xml"/><Relationship Id="rId241" Type="http://schemas.openxmlformats.org/officeDocument/2006/relationships/queryTable" Target="../queryTables/queryTable241.xml"/><Relationship Id="rId437" Type="http://schemas.openxmlformats.org/officeDocument/2006/relationships/queryTable" Target="../queryTables/queryTable437.xml"/><Relationship Id="rId479" Type="http://schemas.openxmlformats.org/officeDocument/2006/relationships/queryTable" Target="../queryTables/queryTable479.xml"/><Relationship Id="rId644" Type="http://schemas.openxmlformats.org/officeDocument/2006/relationships/queryTable" Target="../queryTables/queryTable644.xml"/><Relationship Id="rId36" Type="http://schemas.openxmlformats.org/officeDocument/2006/relationships/queryTable" Target="../queryTables/queryTable36.xml"/><Relationship Id="rId283" Type="http://schemas.openxmlformats.org/officeDocument/2006/relationships/queryTable" Target="../queryTables/queryTable283.xml"/><Relationship Id="rId339" Type="http://schemas.openxmlformats.org/officeDocument/2006/relationships/queryTable" Target="../queryTables/queryTable339.xml"/><Relationship Id="rId490" Type="http://schemas.openxmlformats.org/officeDocument/2006/relationships/queryTable" Target="../queryTables/queryTable490.xml"/><Relationship Id="rId504" Type="http://schemas.openxmlformats.org/officeDocument/2006/relationships/queryTable" Target="../queryTables/queryTable504.xml"/><Relationship Id="rId546" Type="http://schemas.openxmlformats.org/officeDocument/2006/relationships/queryTable" Target="../queryTables/queryTable546.xml"/><Relationship Id="rId78" Type="http://schemas.openxmlformats.org/officeDocument/2006/relationships/queryTable" Target="../queryTables/queryTable78.xml"/><Relationship Id="rId101" Type="http://schemas.openxmlformats.org/officeDocument/2006/relationships/queryTable" Target="../queryTables/queryTable101.xml"/><Relationship Id="rId143" Type="http://schemas.openxmlformats.org/officeDocument/2006/relationships/queryTable" Target="../queryTables/queryTable143.xml"/><Relationship Id="rId185" Type="http://schemas.openxmlformats.org/officeDocument/2006/relationships/queryTable" Target="../queryTables/queryTable185.xml"/><Relationship Id="rId350" Type="http://schemas.openxmlformats.org/officeDocument/2006/relationships/queryTable" Target="../queryTables/queryTable350.xml"/><Relationship Id="rId406" Type="http://schemas.openxmlformats.org/officeDocument/2006/relationships/queryTable" Target="../queryTables/queryTable406.xml"/><Relationship Id="rId588" Type="http://schemas.openxmlformats.org/officeDocument/2006/relationships/queryTable" Target="../queryTables/queryTable588.xml"/><Relationship Id="rId9" Type="http://schemas.openxmlformats.org/officeDocument/2006/relationships/queryTable" Target="../queryTables/queryTable9.xml"/><Relationship Id="rId210" Type="http://schemas.openxmlformats.org/officeDocument/2006/relationships/queryTable" Target="../queryTables/queryTable210.xml"/><Relationship Id="rId392" Type="http://schemas.openxmlformats.org/officeDocument/2006/relationships/queryTable" Target="../queryTables/queryTable392.xml"/><Relationship Id="rId448" Type="http://schemas.openxmlformats.org/officeDocument/2006/relationships/queryTable" Target="../queryTables/queryTable448.xml"/><Relationship Id="rId613" Type="http://schemas.openxmlformats.org/officeDocument/2006/relationships/queryTable" Target="../queryTables/queryTable613.xml"/><Relationship Id="rId655" Type="http://schemas.openxmlformats.org/officeDocument/2006/relationships/queryTable" Target="../queryTables/queryTable655.xml"/><Relationship Id="rId252" Type="http://schemas.openxmlformats.org/officeDocument/2006/relationships/queryTable" Target="../queryTables/queryTable252.xml"/><Relationship Id="rId294" Type="http://schemas.openxmlformats.org/officeDocument/2006/relationships/queryTable" Target="../queryTables/queryTable294.xml"/><Relationship Id="rId308" Type="http://schemas.openxmlformats.org/officeDocument/2006/relationships/queryTable" Target="../queryTables/queryTable308.xml"/><Relationship Id="rId515" Type="http://schemas.openxmlformats.org/officeDocument/2006/relationships/queryTable" Target="../queryTables/queryTable515.xml"/><Relationship Id="rId47" Type="http://schemas.openxmlformats.org/officeDocument/2006/relationships/queryTable" Target="../queryTables/queryTable47.xml"/><Relationship Id="rId89" Type="http://schemas.openxmlformats.org/officeDocument/2006/relationships/queryTable" Target="../queryTables/queryTable89.xml"/><Relationship Id="rId112" Type="http://schemas.openxmlformats.org/officeDocument/2006/relationships/queryTable" Target="../queryTables/queryTable112.xml"/><Relationship Id="rId154" Type="http://schemas.openxmlformats.org/officeDocument/2006/relationships/queryTable" Target="../queryTables/queryTable154.xml"/><Relationship Id="rId361" Type="http://schemas.openxmlformats.org/officeDocument/2006/relationships/queryTable" Target="../queryTables/queryTable361.xml"/><Relationship Id="rId557" Type="http://schemas.openxmlformats.org/officeDocument/2006/relationships/queryTable" Target="../queryTables/queryTable557.xml"/><Relationship Id="rId599" Type="http://schemas.openxmlformats.org/officeDocument/2006/relationships/queryTable" Target="../queryTables/queryTable599.xml"/><Relationship Id="rId196" Type="http://schemas.openxmlformats.org/officeDocument/2006/relationships/queryTable" Target="../queryTables/queryTable196.xml"/><Relationship Id="rId417" Type="http://schemas.openxmlformats.org/officeDocument/2006/relationships/queryTable" Target="../queryTables/queryTable417.xml"/><Relationship Id="rId459" Type="http://schemas.openxmlformats.org/officeDocument/2006/relationships/queryTable" Target="../queryTables/queryTable459.xml"/><Relationship Id="rId624" Type="http://schemas.openxmlformats.org/officeDocument/2006/relationships/queryTable" Target="../queryTables/queryTable624.xml"/><Relationship Id="rId666" Type="http://schemas.openxmlformats.org/officeDocument/2006/relationships/queryTable" Target="../queryTables/queryTable666.xml"/><Relationship Id="rId16" Type="http://schemas.openxmlformats.org/officeDocument/2006/relationships/queryTable" Target="../queryTables/queryTable16.xml"/><Relationship Id="rId221" Type="http://schemas.openxmlformats.org/officeDocument/2006/relationships/queryTable" Target="../queryTables/queryTable221.xml"/><Relationship Id="rId263" Type="http://schemas.openxmlformats.org/officeDocument/2006/relationships/queryTable" Target="../queryTables/queryTable263.xml"/><Relationship Id="rId319" Type="http://schemas.openxmlformats.org/officeDocument/2006/relationships/queryTable" Target="../queryTables/queryTable319.xml"/><Relationship Id="rId470" Type="http://schemas.openxmlformats.org/officeDocument/2006/relationships/queryTable" Target="../queryTables/queryTable470.xml"/><Relationship Id="rId526" Type="http://schemas.openxmlformats.org/officeDocument/2006/relationships/queryTable" Target="../queryTables/queryTable526.xml"/><Relationship Id="rId58" Type="http://schemas.openxmlformats.org/officeDocument/2006/relationships/queryTable" Target="../queryTables/queryTable58.xml"/><Relationship Id="rId123" Type="http://schemas.openxmlformats.org/officeDocument/2006/relationships/queryTable" Target="../queryTables/queryTable123.xml"/><Relationship Id="rId330" Type="http://schemas.openxmlformats.org/officeDocument/2006/relationships/queryTable" Target="../queryTables/queryTable330.xml"/><Relationship Id="rId568" Type="http://schemas.openxmlformats.org/officeDocument/2006/relationships/queryTable" Target="../queryTables/queryTable568.xml"/><Relationship Id="rId165" Type="http://schemas.openxmlformats.org/officeDocument/2006/relationships/queryTable" Target="../queryTables/queryTable165.xml"/><Relationship Id="rId372" Type="http://schemas.openxmlformats.org/officeDocument/2006/relationships/queryTable" Target="../queryTables/queryTable372.xml"/><Relationship Id="rId428" Type="http://schemas.openxmlformats.org/officeDocument/2006/relationships/queryTable" Target="../queryTables/queryTable428.xml"/><Relationship Id="rId635" Type="http://schemas.openxmlformats.org/officeDocument/2006/relationships/queryTable" Target="../queryTables/queryTable635.xml"/><Relationship Id="rId677" Type="http://schemas.openxmlformats.org/officeDocument/2006/relationships/queryTable" Target="../queryTables/queryTable677.xml"/><Relationship Id="rId232" Type="http://schemas.openxmlformats.org/officeDocument/2006/relationships/queryTable" Target="../queryTables/queryTable232.xml"/><Relationship Id="rId274" Type="http://schemas.openxmlformats.org/officeDocument/2006/relationships/queryTable" Target="../queryTables/queryTable274.xml"/><Relationship Id="rId481" Type="http://schemas.openxmlformats.org/officeDocument/2006/relationships/queryTable" Target="../queryTables/queryTable481.xml"/><Relationship Id="rId27" Type="http://schemas.openxmlformats.org/officeDocument/2006/relationships/queryTable" Target="../queryTables/queryTable27.xml"/><Relationship Id="rId69" Type="http://schemas.openxmlformats.org/officeDocument/2006/relationships/queryTable" Target="../queryTables/queryTable69.xml"/><Relationship Id="rId134" Type="http://schemas.openxmlformats.org/officeDocument/2006/relationships/queryTable" Target="../queryTables/queryTable134.xml"/><Relationship Id="rId537" Type="http://schemas.openxmlformats.org/officeDocument/2006/relationships/queryTable" Target="../queryTables/queryTable537.xml"/><Relationship Id="rId579" Type="http://schemas.openxmlformats.org/officeDocument/2006/relationships/queryTable" Target="../queryTables/queryTable579.xml"/><Relationship Id="rId80" Type="http://schemas.openxmlformats.org/officeDocument/2006/relationships/queryTable" Target="../queryTables/queryTable80.xml"/><Relationship Id="rId176" Type="http://schemas.openxmlformats.org/officeDocument/2006/relationships/queryTable" Target="../queryTables/queryTable176.xml"/><Relationship Id="rId341" Type="http://schemas.openxmlformats.org/officeDocument/2006/relationships/queryTable" Target="../queryTables/queryTable341.xml"/><Relationship Id="rId383" Type="http://schemas.openxmlformats.org/officeDocument/2006/relationships/queryTable" Target="../queryTables/queryTable383.xml"/><Relationship Id="rId439" Type="http://schemas.openxmlformats.org/officeDocument/2006/relationships/queryTable" Target="../queryTables/queryTable439.xml"/><Relationship Id="rId590" Type="http://schemas.openxmlformats.org/officeDocument/2006/relationships/queryTable" Target="../queryTables/queryTable590.xml"/><Relationship Id="rId604" Type="http://schemas.openxmlformats.org/officeDocument/2006/relationships/queryTable" Target="../queryTables/queryTable604.xml"/><Relationship Id="rId646" Type="http://schemas.openxmlformats.org/officeDocument/2006/relationships/queryTable" Target="../queryTables/queryTable646.xml"/><Relationship Id="rId201" Type="http://schemas.openxmlformats.org/officeDocument/2006/relationships/queryTable" Target="../queryTables/queryTable201.xml"/><Relationship Id="rId243" Type="http://schemas.openxmlformats.org/officeDocument/2006/relationships/queryTable" Target="../queryTables/queryTable243.xml"/><Relationship Id="rId285" Type="http://schemas.openxmlformats.org/officeDocument/2006/relationships/queryTable" Target="../queryTables/queryTable285.xml"/><Relationship Id="rId450" Type="http://schemas.openxmlformats.org/officeDocument/2006/relationships/queryTable" Target="../queryTables/queryTable450.xml"/><Relationship Id="rId506" Type="http://schemas.openxmlformats.org/officeDocument/2006/relationships/queryTable" Target="../queryTables/queryTable506.xml"/><Relationship Id="rId38" Type="http://schemas.openxmlformats.org/officeDocument/2006/relationships/queryTable" Target="../queryTables/queryTable38.xml"/><Relationship Id="rId103" Type="http://schemas.openxmlformats.org/officeDocument/2006/relationships/queryTable" Target="../queryTables/queryTable103.xml"/><Relationship Id="rId310" Type="http://schemas.openxmlformats.org/officeDocument/2006/relationships/queryTable" Target="../queryTables/queryTable310.xml"/><Relationship Id="rId492" Type="http://schemas.openxmlformats.org/officeDocument/2006/relationships/queryTable" Target="../queryTables/queryTable492.xml"/><Relationship Id="rId548" Type="http://schemas.openxmlformats.org/officeDocument/2006/relationships/queryTable" Target="../queryTables/queryTable548.xml"/><Relationship Id="rId91" Type="http://schemas.openxmlformats.org/officeDocument/2006/relationships/queryTable" Target="../queryTables/queryTable91.xml"/><Relationship Id="rId145" Type="http://schemas.openxmlformats.org/officeDocument/2006/relationships/queryTable" Target="../queryTables/queryTable145.xml"/><Relationship Id="rId187" Type="http://schemas.openxmlformats.org/officeDocument/2006/relationships/queryTable" Target="../queryTables/queryTable187.xml"/><Relationship Id="rId352" Type="http://schemas.openxmlformats.org/officeDocument/2006/relationships/queryTable" Target="../queryTables/queryTable352.xml"/><Relationship Id="rId394" Type="http://schemas.openxmlformats.org/officeDocument/2006/relationships/queryTable" Target="../queryTables/queryTable394.xml"/><Relationship Id="rId408" Type="http://schemas.openxmlformats.org/officeDocument/2006/relationships/queryTable" Target="../queryTables/queryTable408.xml"/><Relationship Id="rId615" Type="http://schemas.openxmlformats.org/officeDocument/2006/relationships/queryTable" Target="../queryTables/queryTable615.xml"/><Relationship Id="rId212" Type="http://schemas.openxmlformats.org/officeDocument/2006/relationships/queryTable" Target="../queryTables/queryTable212.xml"/><Relationship Id="rId254" Type="http://schemas.openxmlformats.org/officeDocument/2006/relationships/queryTable" Target="../queryTables/queryTable254.xml"/><Relationship Id="rId657" Type="http://schemas.openxmlformats.org/officeDocument/2006/relationships/queryTable" Target="../queryTables/queryTable657.xml"/><Relationship Id="rId49" Type="http://schemas.openxmlformats.org/officeDocument/2006/relationships/queryTable" Target="../queryTables/queryTable49.xml"/><Relationship Id="rId114" Type="http://schemas.openxmlformats.org/officeDocument/2006/relationships/queryTable" Target="../queryTables/queryTable114.xml"/><Relationship Id="rId296" Type="http://schemas.openxmlformats.org/officeDocument/2006/relationships/queryTable" Target="../queryTables/queryTable296.xml"/><Relationship Id="rId461" Type="http://schemas.openxmlformats.org/officeDocument/2006/relationships/queryTable" Target="../queryTables/queryTable461.xml"/><Relationship Id="rId517" Type="http://schemas.openxmlformats.org/officeDocument/2006/relationships/queryTable" Target="../queryTables/queryTable517.xml"/><Relationship Id="rId559" Type="http://schemas.openxmlformats.org/officeDocument/2006/relationships/queryTable" Target="../queryTables/queryTable559.xml"/><Relationship Id="rId60" Type="http://schemas.openxmlformats.org/officeDocument/2006/relationships/queryTable" Target="../queryTables/queryTable60.xml"/><Relationship Id="rId156" Type="http://schemas.openxmlformats.org/officeDocument/2006/relationships/queryTable" Target="../queryTables/queryTable156.xml"/><Relationship Id="rId198" Type="http://schemas.openxmlformats.org/officeDocument/2006/relationships/queryTable" Target="../queryTables/queryTable198.xml"/><Relationship Id="rId321" Type="http://schemas.openxmlformats.org/officeDocument/2006/relationships/queryTable" Target="../queryTables/queryTable321.xml"/><Relationship Id="rId363" Type="http://schemas.openxmlformats.org/officeDocument/2006/relationships/queryTable" Target="../queryTables/queryTable363.xml"/><Relationship Id="rId419" Type="http://schemas.openxmlformats.org/officeDocument/2006/relationships/queryTable" Target="../queryTables/queryTable419.xml"/><Relationship Id="rId570" Type="http://schemas.openxmlformats.org/officeDocument/2006/relationships/queryTable" Target="../queryTables/queryTable570.xml"/><Relationship Id="rId626" Type="http://schemas.openxmlformats.org/officeDocument/2006/relationships/queryTable" Target="../queryTables/queryTable626.xml"/><Relationship Id="rId223" Type="http://schemas.openxmlformats.org/officeDocument/2006/relationships/queryTable" Target="../queryTables/queryTable223.xml"/><Relationship Id="rId430" Type="http://schemas.openxmlformats.org/officeDocument/2006/relationships/queryTable" Target="../queryTables/queryTable430.xml"/><Relationship Id="rId668" Type="http://schemas.openxmlformats.org/officeDocument/2006/relationships/queryTable" Target="../queryTables/queryTable668.xml"/><Relationship Id="rId18" Type="http://schemas.openxmlformats.org/officeDocument/2006/relationships/queryTable" Target="../queryTables/queryTable18.xml"/><Relationship Id="rId265" Type="http://schemas.openxmlformats.org/officeDocument/2006/relationships/queryTable" Target="../queryTables/queryTable265.xml"/><Relationship Id="rId472" Type="http://schemas.openxmlformats.org/officeDocument/2006/relationships/queryTable" Target="../queryTables/queryTable472.xml"/><Relationship Id="rId528" Type="http://schemas.openxmlformats.org/officeDocument/2006/relationships/queryTable" Target="../queryTables/queryTable528.xml"/><Relationship Id="rId125" Type="http://schemas.openxmlformats.org/officeDocument/2006/relationships/queryTable" Target="../queryTables/queryTable125.xml"/><Relationship Id="rId167" Type="http://schemas.openxmlformats.org/officeDocument/2006/relationships/queryTable" Target="../queryTables/queryTable167.xml"/><Relationship Id="rId332" Type="http://schemas.openxmlformats.org/officeDocument/2006/relationships/queryTable" Target="../queryTables/queryTable332.xml"/><Relationship Id="rId374" Type="http://schemas.openxmlformats.org/officeDocument/2006/relationships/queryTable" Target="../queryTables/queryTable374.xml"/><Relationship Id="rId581" Type="http://schemas.openxmlformats.org/officeDocument/2006/relationships/queryTable" Target="../queryTables/queryTable581.xml"/><Relationship Id="rId71" Type="http://schemas.openxmlformats.org/officeDocument/2006/relationships/queryTable" Target="../queryTables/queryTable71.xml"/><Relationship Id="rId92" Type="http://schemas.openxmlformats.org/officeDocument/2006/relationships/queryTable" Target="../queryTables/queryTable92.xml"/><Relationship Id="rId213" Type="http://schemas.openxmlformats.org/officeDocument/2006/relationships/queryTable" Target="../queryTables/queryTable213.xml"/><Relationship Id="rId234" Type="http://schemas.openxmlformats.org/officeDocument/2006/relationships/queryTable" Target="../queryTables/queryTable234.xml"/><Relationship Id="rId420" Type="http://schemas.openxmlformats.org/officeDocument/2006/relationships/queryTable" Target="../queryTables/queryTable420.xml"/><Relationship Id="rId616" Type="http://schemas.openxmlformats.org/officeDocument/2006/relationships/queryTable" Target="../queryTables/queryTable616.xml"/><Relationship Id="rId637" Type="http://schemas.openxmlformats.org/officeDocument/2006/relationships/queryTable" Target="../queryTables/queryTable637.xml"/><Relationship Id="rId658" Type="http://schemas.openxmlformats.org/officeDocument/2006/relationships/queryTable" Target="../queryTables/queryTable658.xml"/><Relationship Id="rId679" Type="http://schemas.openxmlformats.org/officeDocument/2006/relationships/queryTable" Target="../queryTables/queryTable679.xml"/><Relationship Id="rId2" Type="http://schemas.openxmlformats.org/officeDocument/2006/relationships/queryTable" Target="../queryTables/queryTable2.xml"/><Relationship Id="rId29" Type="http://schemas.openxmlformats.org/officeDocument/2006/relationships/queryTable" Target="../queryTables/queryTable29.xml"/><Relationship Id="rId255" Type="http://schemas.openxmlformats.org/officeDocument/2006/relationships/queryTable" Target="../queryTables/queryTable255.xml"/><Relationship Id="rId276" Type="http://schemas.openxmlformats.org/officeDocument/2006/relationships/queryTable" Target="../queryTables/queryTable276.xml"/><Relationship Id="rId297" Type="http://schemas.openxmlformats.org/officeDocument/2006/relationships/queryTable" Target="../queryTables/queryTable297.xml"/><Relationship Id="rId441" Type="http://schemas.openxmlformats.org/officeDocument/2006/relationships/queryTable" Target="../queryTables/queryTable441.xml"/><Relationship Id="rId462" Type="http://schemas.openxmlformats.org/officeDocument/2006/relationships/queryTable" Target="../queryTables/queryTable462.xml"/><Relationship Id="rId483" Type="http://schemas.openxmlformats.org/officeDocument/2006/relationships/queryTable" Target="../queryTables/queryTable483.xml"/><Relationship Id="rId518" Type="http://schemas.openxmlformats.org/officeDocument/2006/relationships/queryTable" Target="../queryTables/queryTable518.xml"/><Relationship Id="rId539" Type="http://schemas.openxmlformats.org/officeDocument/2006/relationships/queryTable" Target="../queryTables/queryTable539.xml"/><Relationship Id="rId40" Type="http://schemas.openxmlformats.org/officeDocument/2006/relationships/queryTable" Target="../queryTables/queryTable40.xml"/><Relationship Id="rId115" Type="http://schemas.openxmlformats.org/officeDocument/2006/relationships/queryTable" Target="../queryTables/queryTable115.xml"/><Relationship Id="rId136" Type="http://schemas.openxmlformats.org/officeDocument/2006/relationships/queryTable" Target="../queryTables/queryTable136.xml"/><Relationship Id="rId157" Type="http://schemas.openxmlformats.org/officeDocument/2006/relationships/queryTable" Target="../queryTables/queryTable157.xml"/><Relationship Id="rId178" Type="http://schemas.openxmlformats.org/officeDocument/2006/relationships/queryTable" Target="../queryTables/queryTable178.xml"/><Relationship Id="rId301" Type="http://schemas.openxmlformats.org/officeDocument/2006/relationships/queryTable" Target="../queryTables/queryTable301.xml"/><Relationship Id="rId322" Type="http://schemas.openxmlformats.org/officeDocument/2006/relationships/queryTable" Target="../queryTables/queryTable322.xml"/><Relationship Id="rId343" Type="http://schemas.openxmlformats.org/officeDocument/2006/relationships/queryTable" Target="../queryTables/queryTable343.xml"/><Relationship Id="rId364" Type="http://schemas.openxmlformats.org/officeDocument/2006/relationships/queryTable" Target="../queryTables/queryTable364.xml"/><Relationship Id="rId550" Type="http://schemas.openxmlformats.org/officeDocument/2006/relationships/queryTable" Target="../queryTables/queryTable550.xml"/><Relationship Id="rId61" Type="http://schemas.openxmlformats.org/officeDocument/2006/relationships/queryTable" Target="../queryTables/queryTable61.xml"/><Relationship Id="rId82" Type="http://schemas.openxmlformats.org/officeDocument/2006/relationships/queryTable" Target="../queryTables/queryTable82.xml"/><Relationship Id="rId199" Type="http://schemas.openxmlformats.org/officeDocument/2006/relationships/queryTable" Target="../queryTables/queryTable199.xml"/><Relationship Id="rId203" Type="http://schemas.openxmlformats.org/officeDocument/2006/relationships/queryTable" Target="../queryTables/queryTable203.xml"/><Relationship Id="rId385" Type="http://schemas.openxmlformats.org/officeDocument/2006/relationships/queryTable" Target="../queryTables/queryTable385.xml"/><Relationship Id="rId571" Type="http://schemas.openxmlformats.org/officeDocument/2006/relationships/queryTable" Target="../queryTables/queryTable571.xml"/><Relationship Id="rId592" Type="http://schemas.openxmlformats.org/officeDocument/2006/relationships/queryTable" Target="../queryTables/queryTable592.xml"/><Relationship Id="rId606" Type="http://schemas.openxmlformats.org/officeDocument/2006/relationships/queryTable" Target="../queryTables/queryTable606.xml"/><Relationship Id="rId627" Type="http://schemas.openxmlformats.org/officeDocument/2006/relationships/queryTable" Target="../queryTables/queryTable627.xml"/><Relationship Id="rId648" Type="http://schemas.openxmlformats.org/officeDocument/2006/relationships/queryTable" Target="../queryTables/queryTable648.xml"/><Relationship Id="rId669" Type="http://schemas.openxmlformats.org/officeDocument/2006/relationships/queryTable" Target="../queryTables/queryTable669.xml"/><Relationship Id="rId19" Type="http://schemas.openxmlformats.org/officeDocument/2006/relationships/queryTable" Target="../queryTables/queryTable19.xml"/><Relationship Id="rId224" Type="http://schemas.openxmlformats.org/officeDocument/2006/relationships/queryTable" Target="../queryTables/queryTable224.xml"/><Relationship Id="rId245" Type="http://schemas.openxmlformats.org/officeDocument/2006/relationships/queryTable" Target="../queryTables/queryTable245.xml"/><Relationship Id="rId266" Type="http://schemas.openxmlformats.org/officeDocument/2006/relationships/queryTable" Target="../queryTables/queryTable266.xml"/><Relationship Id="rId287" Type="http://schemas.openxmlformats.org/officeDocument/2006/relationships/queryTable" Target="../queryTables/queryTable287.xml"/><Relationship Id="rId410" Type="http://schemas.openxmlformats.org/officeDocument/2006/relationships/queryTable" Target="../queryTables/queryTable410.xml"/><Relationship Id="rId431" Type="http://schemas.openxmlformats.org/officeDocument/2006/relationships/queryTable" Target="../queryTables/queryTable431.xml"/><Relationship Id="rId452" Type="http://schemas.openxmlformats.org/officeDocument/2006/relationships/queryTable" Target="../queryTables/queryTable452.xml"/><Relationship Id="rId473" Type="http://schemas.openxmlformats.org/officeDocument/2006/relationships/queryTable" Target="../queryTables/queryTable473.xml"/><Relationship Id="rId494" Type="http://schemas.openxmlformats.org/officeDocument/2006/relationships/queryTable" Target="../queryTables/queryTable494.xml"/><Relationship Id="rId508" Type="http://schemas.openxmlformats.org/officeDocument/2006/relationships/queryTable" Target="../queryTables/queryTable508.xml"/><Relationship Id="rId529" Type="http://schemas.openxmlformats.org/officeDocument/2006/relationships/queryTable" Target="../queryTables/queryTable529.xml"/><Relationship Id="rId680" Type="http://schemas.openxmlformats.org/officeDocument/2006/relationships/queryTable" Target="../queryTables/queryTable680.xml"/><Relationship Id="rId30" Type="http://schemas.openxmlformats.org/officeDocument/2006/relationships/queryTable" Target="../queryTables/queryTable30.xml"/><Relationship Id="rId105" Type="http://schemas.openxmlformats.org/officeDocument/2006/relationships/queryTable" Target="../queryTables/queryTable105.xml"/><Relationship Id="rId126" Type="http://schemas.openxmlformats.org/officeDocument/2006/relationships/queryTable" Target="../queryTables/queryTable126.xml"/><Relationship Id="rId147" Type="http://schemas.openxmlformats.org/officeDocument/2006/relationships/queryTable" Target="../queryTables/queryTable147.xml"/><Relationship Id="rId168" Type="http://schemas.openxmlformats.org/officeDocument/2006/relationships/queryTable" Target="../queryTables/queryTable168.xml"/><Relationship Id="rId312" Type="http://schemas.openxmlformats.org/officeDocument/2006/relationships/queryTable" Target="../queryTables/queryTable312.xml"/><Relationship Id="rId333" Type="http://schemas.openxmlformats.org/officeDocument/2006/relationships/queryTable" Target="../queryTables/queryTable333.xml"/><Relationship Id="rId354" Type="http://schemas.openxmlformats.org/officeDocument/2006/relationships/queryTable" Target="../queryTables/queryTable354.xml"/><Relationship Id="rId540" Type="http://schemas.openxmlformats.org/officeDocument/2006/relationships/queryTable" Target="../queryTables/queryTable540.xml"/><Relationship Id="rId51" Type="http://schemas.openxmlformats.org/officeDocument/2006/relationships/queryTable" Target="../queryTables/queryTable51.xml"/><Relationship Id="rId72" Type="http://schemas.openxmlformats.org/officeDocument/2006/relationships/queryTable" Target="../queryTables/queryTable72.xml"/><Relationship Id="rId93" Type="http://schemas.openxmlformats.org/officeDocument/2006/relationships/queryTable" Target="../queryTables/queryTable93.xml"/><Relationship Id="rId189" Type="http://schemas.openxmlformats.org/officeDocument/2006/relationships/queryTable" Target="../queryTables/queryTable189.xml"/><Relationship Id="rId375" Type="http://schemas.openxmlformats.org/officeDocument/2006/relationships/queryTable" Target="../queryTables/queryTable375.xml"/><Relationship Id="rId396" Type="http://schemas.openxmlformats.org/officeDocument/2006/relationships/queryTable" Target="../queryTables/queryTable396.xml"/><Relationship Id="rId561" Type="http://schemas.openxmlformats.org/officeDocument/2006/relationships/queryTable" Target="../queryTables/queryTable561.xml"/><Relationship Id="rId582" Type="http://schemas.openxmlformats.org/officeDocument/2006/relationships/queryTable" Target="../queryTables/queryTable582.xml"/><Relationship Id="rId617" Type="http://schemas.openxmlformats.org/officeDocument/2006/relationships/queryTable" Target="../queryTables/queryTable617.xml"/><Relationship Id="rId638" Type="http://schemas.openxmlformats.org/officeDocument/2006/relationships/queryTable" Target="../queryTables/queryTable638.xml"/><Relationship Id="rId659" Type="http://schemas.openxmlformats.org/officeDocument/2006/relationships/queryTable" Target="../queryTables/queryTable659.xml"/><Relationship Id="rId3" Type="http://schemas.openxmlformats.org/officeDocument/2006/relationships/queryTable" Target="../queryTables/queryTable3.xml"/><Relationship Id="rId214" Type="http://schemas.openxmlformats.org/officeDocument/2006/relationships/queryTable" Target="../queryTables/queryTable214.xml"/><Relationship Id="rId235" Type="http://schemas.openxmlformats.org/officeDocument/2006/relationships/queryTable" Target="../queryTables/queryTable235.xml"/><Relationship Id="rId256" Type="http://schemas.openxmlformats.org/officeDocument/2006/relationships/queryTable" Target="../queryTables/queryTable256.xml"/><Relationship Id="rId277" Type="http://schemas.openxmlformats.org/officeDocument/2006/relationships/queryTable" Target="../queryTables/queryTable277.xml"/><Relationship Id="rId298" Type="http://schemas.openxmlformats.org/officeDocument/2006/relationships/queryTable" Target="../queryTables/queryTable298.xml"/><Relationship Id="rId400" Type="http://schemas.openxmlformats.org/officeDocument/2006/relationships/queryTable" Target="../queryTables/queryTable400.xml"/><Relationship Id="rId421" Type="http://schemas.openxmlformats.org/officeDocument/2006/relationships/queryTable" Target="../queryTables/queryTable421.xml"/><Relationship Id="rId442" Type="http://schemas.openxmlformats.org/officeDocument/2006/relationships/queryTable" Target="../queryTables/queryTable442.xml"/><Relationship Id="rId463" Type="http://schemas.openxmlformats.org/officeDocument/2006/relationships/queryTable" Target="../queryTables/queryTable463.xml"/><Relationship Id="rId484" Type="http://schemas.openxmlformats.org/officeDocument/2006/relationships/queryTable" Target="../queryTables/queryTable484.xml"/><Relationship Id="rId519" Type="http://schemas.openxmlformats.org/officeDocument/2006/relationships/queryTable" Target="../queryTables/queryTable519.xml"/><Relationship Id="rId670" Type="http://schemas.openxmlformats.org/officeDocument/2006/relationships/queryTable" Target="../queryTables/queryTable670.xml"/><Relationship Id="rId116" Type="http://schemas.openxmlformats.org/officeDocument/2006/relationships/queryTable" Target="../queryTables/queryTable116.xml"/><Relationship Id="rId137" Type="http://schemas.openxmlformats.org/officeDocument/2006/relationships/queryTable" Target="../queryTables/queryTable137.xml"/><Relationship Id="rId158" Type="http://schemas.openxmlformats.org/officeDocument/2006/relationships/queryTable" Target="../queryTables/queryTable158.xml"/><Relationship Id="rId302" Type="http://schemas.openxmlformats.org/officeDocument/2006/relationships/queryTable" Target="../queryTables/queryTable302.xml"/><Relationship Id="rId323" Type="http://schemas.openxmlformats.org/officeDocument/2006/relationships/queryTable" Target="../queryTables/queryTable323.xml"/><Relationship Id="rId344" Type="http://schemas.openxmlformats.org/officeDocument/2006/relationships/queryTable" Target="../queryTables/queryTable344.xml"/><Relationship Id="rId530" Type="http://schemas.openxmlformats.org/officeDocument/2006/relationships/queryTable" Target="../queryTables/queryTable530.xml"/><Relationship Id="rId20" Type="http://schemas.openxmlformats.org/officeDocument/2006/relationships/queryTable" Target="../queryTables/queryTable20.xml"/><Relationship Id="rId41" Type="http://schemas.openxmlformats.org/officeDocument/2006/relationships/queryTable" Target="../queryTables/queryTable41.xml"/><Relationship Id="rId62" Type="http://schemas.openxmlformats.org/officeDocument/2006/relationships/queryTable" Target="../queryTables/queryTable62.xml"/><Relationship Id="rId83" Type="http://schemas.openxmlformats.org/officeDocument/2006/relationships/queryTable" Target="../queryTables/queryTable83.xml"/><Relationship Id="rId179" Type="http://schemas.openxmlformats.org/officeDocument/2006/relationships/queryTable" Target="../queryTables/queryTable179.xml"/><Relationship Id="rId365" Type="http://schemas.openxmlformats.org/officeDocument/2006/relationships/queryTable" Target="../queryTables/queryTable365.xml"/><Relationship Id="rId386" Type="http://schemas.openxmlformats.org/officeDocument/2006/relationships/queryTable" Target="../queryTables/queryTable386.xml"/><Relationship Id="rId551" Type="http://schemas.openxmlformats.org/officeDocument/2006/relationships/queryTable" Target="../queryTables/queryTable551.xml"/><Relationship Id="rId572" Type="http://schemas.openxmlformats.org/officeDocument/2006/relationships/queryTable" Target="../queryTables/queryTable572.xml"/><Relationship Id="rId593" Type="http://schemas.openxmlformats.org/officeDocument/2006/relationships/queryTable" Target="../queryTables/queryTable593.xml"/><Relationship Id="rId607" Type="http://schemas.openxmlformats.org/officeDocument/2006/relationships/queryTable" Target="../queryTables/queryTable607.xml"/><Relationship Id="rId628" Type="http://schemas.openxmlformats.org/officeDocument/2006/relationships/queryTable" Target="../queryTables/queryTable628.xml"/><Relationship Id="rId649" Type="http://schemas.openxmlformats.org/officeDocument/2006/relationships/queryTable" Target="../queryTables/queryTable649.xml"/><Relationship Id="rId190" Type="http://schemas.openxmlformats.org/officeDocument/2006/relationships/queryTable" Target="../queryTables/queryTable190.xml"/><Relationship Id="rId204" Type="http://schemas.openxmlformats.org/officeDocument/2006/relationships/queryTable" Target="../queryTables/queryTable204.xml"/><Relationship Id="rId225" Type="http://schemas.openxmlformats.org/officeDocument/2006/relationships/queryTable" Target="../queryTables/queryTable225.xml"/><Relationship Id="rId246" Type="http://schemas.openxmlformats.org/officeDocument/2006/relationships/queryTable" Target="../queryTables/queryTable246.xml"/><Relationship Id="rId267" Type="http://schemas.openxmlformats.org/officeDocument/2006/relationships/queryTable" Target="../queryTables/queryTable267.xml"/><Relationship Id="rId288" Type="http://schemas.openxmlformats.org/officeDocument/2006/relationships/queryTable" Target="../queryTables/queryTable288.xml"/><Relationship Id="rId411" Type="http://schemas.openxmlformats.org/officeDocument/2006/relationships/queryTable" Target="../queryTables/queryTable411.xml"/><Relationship Id="rId432" Type="http://schemas.openxmlformats.org/officeDocument/2006/relationships/queryTable" Target="../queryTables/queryTable432.xml"/><Relationship Id="rId453" Type="http://schemas.openxmlformats.org/officeDocument/2006/relationships/queryTable" Target="../queryTables/queryTable453.xml"/><Relationship Id="rId474" Type="http://schemas.openxmlformats.org/officeDocument/2006/relationships/queryTable" Target="../queryTables/queryTable474.xml"/><Relationship Id="rId509" Type="http://schemas.openxmlformats.org/officeDocument/2006/relationships/queryTable" Target="../queryTables/queryTable509.xml"/><Relationship Id="rId660" Type="http://schemas.openxmlformats.org/officeDocument/2006/relationships/queryTable" Target="../queryTables/queryTable660.xml"/><Relationship Id="rId106" Type="http://schemas.openxmlformats.org/officeDocument/2006/relationships/queryTable" Target="../queryTables/queryTable106.xml"/><Relationship Id="rId127" Type="http://schemas.openxmlformats.org/officeDocument/2006/relationships/queryTable" Target="../queryTables/queryTable127.xml"/><Relationship Id="rId313" Type="http://schemas.openxmlformats.org/officeDocument/2006/relationships/queryTable" Target="../queryTables/queryTable313.xml"/><Relationship Id="rId495" Type="http://schemas.openxmlformats.org/officeDocument/2006/relationships/queryTable" Target="../queryTables/queryTable495.xml"/><Relationship Id="rId681" Type="http://schemas.openxmlformats.org/officeDocument/2006/relationships/queryTable" Target="../queryTables/queryTable681.xml"/><Relationship Id="rId10" Type="http://schemas.openxmlformats.org/officeDocument/2006/relationships/queryTable" Target="../queryTables/queryTable10.xml"/><Relationship Id="rId31" Type="http://schemas.openxmlformats.org/officeDocument/2006/relationships/queryTable" Target="../queryTables/queryTable31.xml"/><Relationship Id="rId52" Type="http://schemas.openxmlformats.org/officeDocument/2006/relationships/queryTable" Target="../queryTables/queryTable52.xml"/><Relationship Id="rId73" Type="http://schemas.openxmlformats.org/officeDocument/2006/relationships/queryTable" Target="../queryTables/queryTable73.xml"/><Relationship Id="rId94" Type="http://schemas.openxmlformats.org/officeDocument/2006/relationships/queryTable" Target="../queryTables/queryTable94.xml"/><Relationship Id="rId148" Type="http://schemas.openxmlformats.org/officeDocument/2006/relationships/queryTable" Target="../queryTables/queryTable148.xml"/><Relationship Id="rId169" Type="http://schemas.openxmlformats.org/officeDocument/2006/relationships/queryTable" Target="../queryTables/queryTable169.xml"/><Relationship Id="rId334" Type="http://schemas.openxmlformats.org/officeDocument/2006/relationships/queryTable" Target="../queryTables/queryTable334.xml"/><Relationship Id="rId355" Type="http://schemas.openxmlformats.org/officeDocument/2006/relationships/queryTable" Target="../queryTables/queryTable355.xml"/><Relationship Id="rId376" Type="http://schemas.openxmlformats.org/officeDocument/2006/relationships/queryTable" Target="../queryTables/queryTable376.xml"/><Relationship Id="rId397" Type="http://schemas.openxmlformats.org/officeDocument/2006/relationships/queryTable" Target="../queryTables/queryTable397.xml"/><Relationship Id="rId520" Type="http://schemas.openxmlformats.org/officeDocument/2006/relationships/queryTable" Target="../queryTables/queryTable520.xml"/><Relationship Id="rId541" Type="http://schemas.openxmlformats.org/officeDocument/2006/relationships/queryTable" Target="../queryTables/queryTable541.xml"/><Relationship Id="rId562" Type="http://schemas.openxmlformats.org/officeDocument/2006/relationships/queryTable" Target="../queryTables/queryTable562.xml"/><Relationship Id="rId583" Type="http://schemas.openxmlformats.org/officeDocument/2006/relationships/queryTable" Target="../queryTables/queryTable583.xml"/><Relationship Id="rId618" Type="http://schemas.openxmlformats.org/officeDocument/2006/relationships/queryTable" Target="../queryTables/queryTable618.xml"/><Relationship Id="rId639" Type="http://schemas.openxmlformats.org/officeDocument/2006/relationships/queryTable" Target="../queryTables/queryTable639.xml"/><Relationship Id="rId4" Type="http://schemas.openxmlformats.org/officeDocument/2006/relationships/queryTable" Target="../queryTables/queryTable4.xml"/><Relationship Id="rId180" Type="http://schemas.openxmlformats.org/officeDocument/2006/relationships/queryTable" Target="../queryTables/queryTable180.xml"/><Relationship Id="rId215" Type="http://schemas.openxmlformats.org/officeDocument/2006/relationships/queryTable" Target="../queryTables/queryTable215.xml"/><Relationship Id="rId236" Type="http://schemas.openxmlformats.org/officeDocument/2006/relationships/queryTable" Target="../queryTables/queryTable236.xml"/><Relationship Id="rId257" Type="http://schemas.openxmlformats.org/officeDocument/2006/relationships/queryTable" Target="../queryTables/queryTable257.xml"/><Relationship Id="rId278" Type="http://schemas.openxmlformats.org/officeDocument/2006/relationships/queryTable" Target="../queryTables/queryTable278.xml"/><Relationship Id="rId401" Type="http://schemas.openxmlformats.org/officeDocument/2006/relationships/queryTable" Target="../queryTables/queryTable401.xml"/><Relationship Id="rId422" Type="http://schemas.openxmlformats.org/officeDocument/2006/relationships/queryTable" Target="../queryTables/queryTable422.xml"/><Relationship Id="rId443" Type="http://schemas.openxmlformats.org/officeDocument/2006/relationships/queryTable" Target="../queryTables/queryTable443.xml"/><Relationship Id="rId464" Type="http://schemas.openxmlformats.org/officeDocument/2006/relationships/queryTable" Target="../queryTables/queryTable464.xml"/><Relationship Id="rId650" Type="http://schemas.openxmlformats.org/officeDocument/2006/relationships/queryTable" Target="../queryTables/queryTable650.xml"/><Relationship Id="rId303" Type="http://schemas.openxmlformats.org/officeDocument/2006/relationships/queryTable" Target="../queryTables/queryTable303.xml"/><Relationship Id="rId485" Type="http://schemas.openxmlformats.org/officeDocument/2006/relationships/queryTable" Target="../queryTables/queryTable485.xml"/><Relationship Id="rId42" Type="http://schemas.openxmlformats.org/officeDocument/2006/relationships/queryTable" Target="../queryTables/queryTable42.xml"/><Relationship Id="rId84" Type="http://schemas.openxmlformats.org/officeDocument/2006/relationships/queryTable" Target="../queryTables/queryTable84.xml"/><Relationship Id="rId138" Type="http://schemas.openxmlformats.org/officeDocument/2006/relationships/queryTable" Target="../queryTables/queryTable138.xml"/><Relationship Id="rId345" Type="http://schemas.openxmlformats.org/officeDocument/2006/relationships/queryTable" Target="../queryTables/queryTable345.xml"/><Relationship Id="rId387" Type="http://schemas.openxmlformats.org/officeDocument/2006/relationships/queryTable" Target="../queryTables/queryTable387.xml"/><Relationship Id="rId510" Type="http://schemas.openxmlformats.org/officeDocument/2006/relationships/queryTable" Target="../queryTables/queryTable510.xml"/><Relationship Id="rId552" Type="http://schemas.openxmlformats.org/officeDocument/2006/relationships/queryTable" Target="../queryTables/queryTable552.xml"/><Relationship Id="rId594" Type="http://schemas.openxmlformats.org/officeDocument/2006/relationships/queryTable" Target="../queryTables/queryTable594.xml"/><Relationship Id="rId608" Type="http://schemas.openxmlformats.org/officeDocument/2006/relationships/queryTable" Target="../queryTables/queryTable608.xml"/><Relationship Id="rId191" Type="http://schemas.openxmlformats.org/officeDocument/2006/relationships/queryTable" Target="../queryTables/queryTable191.xml"/><Relationship Id="rId205" Type="http://schemas.openxmlformats.org/officeDocument/2006/relationships/queryTable" Target="../queryTables/queryTable205.xml"/><Relationship Id="rId247" Type="http://schemas.openxmlformats.org/officeDocument/2006/relationships/queryTable" Target="../queryTables/queryTable247.xml"/><Relationship Id="rId412" Type="http://schemas.openxmlformats.org/officeDocument/2006/relationships/queryTable" Target="../queryTables/queryTable412.xml"/><Relationship Id="rId107" Type="http://schemas.openxmlformats.org/officeDocument/2006/relationships/queryTable" Target="../queryTables/queryTable107.xml"/><Relationship Id="rId289" Type="http://schemas.openxmlformats.org/officeDocument/2006/relationships/queryTable" Target="../queryTables/queryTable289.xml"/><Relationship Id="rId454" Type="http://schemas.openxmlformats.org/officeDocument/2006/relationships/queryTable" Target="../queryTables/queryTable454.xml"/><Relationship Id="rId496" Type="http://schemas.openxmlformats.org/officeDocument/2006/relationships/queryTable" Target="../queryTables/queryTable496.xml"/><Relationship Id="rId661" Type="http://schemas.openxmlformats.org/officeDocument/2006/relationships/queryTable" Target="../queryTables/queryTable661.xml"/><Relationship Id="rId11" Type="http://schemas.openxmlformats.org/officeDocument/2006/relationships/queryTable" Target="../queryTables/queryTable11.xml"/><Relationship Id="rId53" Type="http://schemas.openxmlformats.org/officeDocument/2006/relationships/queryTable" Target="../queryTables/queryTable53.xml"/><Relationship Id="rId149" Type="http://schemas.openxmlformats.org/officeDocument/2006/relationships/queryTable" Target="../queryTables/queryTable149.xml"/><Relationship Id="rId314" Type="http://schemas.openxmlformats.org/officeDocument/2006/relationships/queryTable" Target="../queryTables/queryTable314.xml"/><Relationship Id="rId356" Type="http://schemas.openxmlformats.org/officeDocument/2006/relationships/queryTable" Target="../queryTables/queryTable356.xml"/><Relationship Id="rId398" Type="http://schemas.openxmlformats.org/officeDocument/2006/relationships/queryTable" Target="../queryTables/queryTable398.xml"/><Relationship Id="rId521" Type="http://schemas.openxmlformats.org/officeDocument/2006/relationships/queryTable" Target="../queryTables/queryTable521.xml"/><Relationship Id="rId563" Type="http://schemas.openxmlformats.org/officeDocument/2006/relationships/queryTable" Target="../queryTables/queryTable563.xml"/><Relationship Id="rId619" Type="http://schemas.openxmlformats.org/officeDocument/2006/relationships/queryTable" Target="../queryTables/queryTable619.xml"/><Relationship Id="rId95" Type="http://schemas.openxmlformats.org/officeDocument/2006/relationships/queryTable" Target="../queryTables/queryTable95.xml"/><Relationship Id="rId160" Type="http://schemas.openxmlformats.org/officeDocument/2006/relationships/queryTable" Target="../queryTables/queryTable160.xml"/><Relationship Id="rId216" Type="http://schemas.openxmlformats.org/officeDocument/2006/relationships/queryTable" Target="../queryTables/queryTable216.xml"/><Relationship Id="rId423" Type="http://schemas.openxmlformats.org/officeDocument/2006/relationships/queryTable" Target="../queryTables/queryTable423.xml"/><Relationship Id="rId258" Type="http://schemas.openxmlformats.org/officeDocument/2006/relationships/queryTable" Target="../queryTables/queryTable258.xml"/><Relationship Id="rId465" Type="http://schemas.openxmlformats.org/officeDocument/2006/relationships/queryTable" Target="../queryTables/queryTable465.xml"/><Relationship Id="rId630" Type="http://schemas.openxmlformats.org/officeDocument/2006/relationships/queryTable" Target="../queryTables/queryTable630.xml"/><Relationship Id="rId672" Type="http://schemas.openxmlformats.org/officeDocument/2006/relationships/queryTable" Target="../queryTables/queryTable672.xml"/><Relationship Id="rId22" Type="http://schemas.openxmlformats.org/officeDocument/2006/relationships/queryTable" Target="../queryTables/queryTable22.xml"/><Relationship Id="rId64" Type="http://schemas.openxmlformats.org/officeDocument/2006/relationships/queryTable" Target="../queryTables/queryTable64.xml"/><Relationship Id="rId118" Type="http://schemas.openxmlformats.org/officeDocument/2006/relationships/queryTable" Target="../queryTables/queryTable118.xml"/><Relationship Id="rId325" Type="http://schemas.openxmlformats.org/officeDocument/2006/relationships/queryTable" Target="../queryTables/queryTable325.xml"/><Relationship Id="rId367" Type="http://schemas.openxmlformats.org/officeDocument/2006/relationships/queryTable" Target="../queryTables/queryTable367.xml"/><Relationship Id="rId532" Type="http://schemas.openxmlformats.org/officeDocument/2006/relationships/queryTable" Target="../queryTables/queryTable532.xml"/><Relationship Id="rId574" Type="http://schemas.openxmlformats.org/officeDocument/2006/relationships/queryTable" Target="../queryTables/queryTable574.xml"/><Relationship Id="rId171" Type="http://schemas.openxmlformats.org/officeDocument/2006/relationships/queryTable" Target="../queryTables/queryTable171.xml"/><Relationship Id="rId227" Type="http://schemas.openxmlformats.org/officeDocument/2006/relationships/queryTable" Target="../queryTables/queryTable227.xml"/><Relationship Id="rId269" Type="http://schemas.openxmlformats.org/officeDocument/2006/relationships/queryTable" Target="../queryTables/queryTable269.xml"/><Relationship Id="rId434" Type="http://schemas.openxmlformats.org/officeDocument/2006/relationships/queryTable" Target="../queryTables/queryTable434.xml"/><Relationship Id="rId476" Type="http://schemas.openxmlformats.org/officeDocument/2006/relationships/queryTable" Target="../queryTables/queryTable476.xml"/><Relationship Id="rId641" Type="http://schemas.openxmlformats.org/officeDocument/2006/relationships/queryTable" Target="../queryTables/queryTable641.xml"/><Relationship Id="rId683" Type="http://schemas.openxmlformats.org/officeDocument/2006/relationships/queryTable" Target="../queryTables/queryTable683.xml"/><Relationship Id="rId33" Type="http://schemas.openxmlformats.org/officeDocument/2006/relationships/queryTable" Target="../queryTables/queryTable33.xml"/><Relationship Id="rId129" Type="http://schemas.openxmlformats.org/officeDocument/2006/relationships/queryTable" Target="../queryTables/queryTable129.xml"/><Relationship Id="rId280" Type="http://schemas.openxmlformats.org/officeDocument/2006/relationships/queryTable" Target="../queryTables/queryTable280.xml"/><Relationship Id="rId336" Type="http://schemas.openxmlformats.org/officeDocument/2006/relationships/queryTable" Target="../queryTables/queryTable336.xml"/><Relationship Id="rId501" Type="http://schemas.openxmlformats.org/officeDocument/2006/relationships/queryTable" Target="../queryTables/queryTable501.xml"/><Relationship Id="rId543" Type="http://schemas.openxmlformats.org/officeDocument/2006/relationships/queryTable" Target="../queryTables/queryTable543.xml"/><Relationship Id="rId75" Type="http://schemas.openxmlformats.org/officeDocument/2006/relationships/queryTable" Target="../queryTables/queryTable75.xml"/><Relationship Id="rId140" Type="http://schemas.openxmlformats.org/officeDocument/2006/relationships/queryTable" Target="../queryTables/queryTable140.xml"/><Relationship Id="rId182" Type="http://schemas.openxmlformats.org/officeDocument/2006/relationships/queryTable" Target="../queryTables/queryTable182.xml"/><Relationship Id="rId378" Type="http://schemas.openxmlformats.org/officeDocument/2006/relationships/queryTable" Target="../queryTables/queryTable378.xml"/><Relationship Id="rId403" Type="http://schemas.openxmlformats.org/officeDocument/2006/relationships/queryTable" Target="../queryTables/queryTable403.xml"/><Relationship Id="rId585" Type="http://schemas.openxmlformats.org/officeDocument/2006/relationships/queryTable" Target="../queryTables/queryTable585.xml"/><Relationship Id="rId6" Type="http://schemas.openxmlformats.org/officeDocument/2006/relationships/queryTable" Target="../queryTables/queryTable6.xml"/><Relationship Id="rId238" Type="http://schemas.openxmlformats.org/officeDocument/2006/relationships/queryTable" Target="../queryTables/queryTable238.xml"/><Relationship Id="rId445" Type="http://schemas.openxmlformats.org/officeDocument/2006/relationships/queryTable" Target="../queryTables/queryTable445.xml"/><Relationship Id="rId487" Type="http://schemas.openxmlformats.org/officeDocument/2006/relationships/queryTable" Target="../queryTables/queryTable487.xml"/><Relationship Id="rId610" Type="http://schemas.openxmlformats.org/officeDocument/2006/relationships/queryTable" Target="../queryTables/queryTable610.xml"/><Relationship Id="rId652" Type="http://schemas.openxmlformats.org/officeDocument/2006/relationships/queryTable" Target="../queryTables/queryTable652.xml"/><Relationship Id="rId291" Type="http://schemas.openxmlformats.org/officeDocument/2006/relationships/queryTable" Target="../queryTables/queryTable291.xml"/><Relationship Id="rId305" Type="http://schemas.openxmlformats.org/officeDocument/2006/relationships/queryTable" Target="../queryTables/queryTable305.xml"/><Relationship Id="rId347" Type="http://schemas.openxmlformats.org/officeDocument/2006/relationships/queryTable" Target="../queryTables/queryTable347.xml"/><Relationship Id="rId512" Type="http://schemas.openxmlformats.org/officeDocument/2006/relationships/queryTable" Target="../queryTables/queryTable512.xml"/><Relationship Id="rId44" Type="http://schemas.openxmlformats.org/officeDocument/2006/relationships/queryTable" Target="../queryTables/queryTable44.xml"/><Relationship Id="rId86" Type="http://schemas.openxmlformats.org/officeDocument/2006/relationships/queryTable" Target="../queryTables/queryTable86.xml"/><Relationship Id="rId151" Type="http://schemas.openxmlformats.org/officeDocument/2006/relationships/queryTable" Target="../queryTables/queryTable151.xml"/><Relationship Id="rId389" Type="http://schemas.openxmlformats.org/officeDocument/2006/relationships/queryTable" Target="../queryTables/queryTable389.xml"/><Relationship Id="rId554" Type="http://schemas.openxmlformats.org/officeDocument/2006/relationships/queryTable" Target="../queryTables/queryTable554.xml"/><Relationship Id="rId596" Type="http://schemas.openxmlformats.org/officeDocument/2006/relationships/queryTable" Target="../queryTables/queryTable596.xml"/><Relationship Id="rId193" Type="http://schemas.openxmlformats.org/officeDocument/2006/relationships/queryTable" Target="../queryTables/queryTable193.xml"/><Relationship Id="rId207" Type="http://schemas.openxmlformats.org/officeDocument/2006/relationships/queryTable" Target="../queryTables/queryTable207.xml"/><Relationship Id="rId249" Type="http://schemas.openxmlformats.org/officeDocument/2006/relationships/queryTable" Target="../queryTables/queryTable249.xml"/><Relationship Id="rId414" Type="http://schemas.openxmlformats.org/officeDocument/2006/relationships/queryTable" Target="../queryTables/queryTable414.xml"/><Relationship Id="rId456" Type="http://schemas.openxmlformats.org/officeDocument/2006/relationships/queryTable" Target="../queryTables/queryTable456.xml"/><Relationship Id="rId498" Type="http://schemas.openxmlformats.org/officeDocument/2006/relationships/queryTable" Target="../queryTables/queryTable498.xml"/><Relationship Id="rId621" Type="http://schemas.openxmlformats.org/officeDocument/2006/relationships/queryTable" Target="../queryTables/queryTable621.xml"/><Relationship Id="rId663" Type="http://schemas.openxmlformats.org/officeDocument/2006/relationships/queryTable" Target="../queryTables/queryTable663.xml"/><Relationship Id="rId13" Type="http://schemas.openxmlformats.org/officeDocument/2006/relationships/queryTable" Target="../queryTables/queryTable13.xml"/><Relationship Id="rId109" Type="http://schemas.openxmlformats.org/officeDocument/2006/relationships/queryTable" Target="../queryTables/queryTable109.xml"/><Relationship Id="rId260" Type="http://schemas.openxmlformats.org/officeDocument/2006/relationships/queryTable" Target="../queryTables/queryTable260.xml"/><Relationship Id="rId316" Type="http://schemas.openxmlformats.org/officeDocument/2006/relationships/queryTable" Target="../queryTables/queryTable316.xml"/><Relationship Id="rId523" Type="http://schemas.openxmlformats.org/officeDocument/2006/relationships/queryTable" Target="../queryTables/queryTable523.xml"/><Relationship Id="rId55" Type="http://schemas.openxmlformats.org/officeDocument/2006/relationships/queryTable" Target="../queryTables/queryTable55.xml"/><Relationship Id="rId97" Type="http://schemas.openxmlformats.org/officeDocument/2006/relationships/queryTable" Target="../queryTables/queryTable97.xml"/><Relationship Id="rId120" Type="http://schemas.openxmlformats.org/officeDocument/2006/relationships/queryTable" Target="../queryTables/queryTable120.xml"/><Relationship Id="rId358" Type="http://schemas.openxmlformats.org/officeDocument/2006/relationships/queryTable" Target="../queryTables/queryTable358.xml"/><Relationship Id="rId565" Type="http://schemas.openxmlformats.org/officeDocument/2006/relationships/queryTable" Target="../queryTables/queryTable565.xml"/><Relationship Id="rId162" Type="http://schemas.openxmlformats.org/officeDocument/2006/relationships/queryTable" Target="../queryTables/queryTable162.xml"/><Relationship Id="rId218" Type="http://schemas.openxmlformats.org/officeDocument/2006/relationships/queryTable" Target="../queryTables/queryTable218.xml"/><Relationship Id="rId425" Type="http://schemas.openxmlformats.org/officeDocument/2006/relationships/queryTable" Target="../queryTables/queryTable425.xml"/><Relationship Id="rId467" Type="http://schemas.openxmlformats.org/officeDocument/2006/relationships/queryTable" Target="../queryTables/queryTable467.xml"/><Relationship Id="rId632" Type="http://schemas.openxmlformats.org/officeDocument/2006/relationships/queryTable" Target="../queryTables/queryTable632.xml"/><Relationship Id="rId271" Type="http://schemas.openxmlformats.org/officeDocument/2006/relationships/queryTable" Target="../queryTables/queryTable271.xml"/><Relationship Id="rId674" Type="http://schemas.openxmlformats.org/officeDocument/2006/relationships/queryTable" Target="../queryTables/queryTable674.xml"/><Relationship Id="rId24" Type="http://schemas.openxmlformats.org/officeDocument/2006/relationships/queryTable" Target="../queryTables/queryTable24.xml"/><Relationship Id="rId66" Type="http://schemas.openxmlformats.org/officeDocument/2006/relationships/queryTable" Target="../queryTables/queryTable66.xml"/><Relationship Id="rId131" Type="http://schemas.openxmlformats.org/officeDocument/2006/relationships/queryTable" Target="../queryTables/queryTable131.xml"/><Relationship Id="rId327" Type="http://schemas.openxmlformats.org/officeDocument/2006/relationships/queryTable" Target="../queryTables/queryTable327.xml"/><Relationship Id="rId369" Type="http://schemas.openxmlformats.org/officeDocument/2006/relationships/queryTable" Target="../queryTables/queryTable369.xml"/><Relationship Id="rId534" Type="http://schemas.openxmlformats.org/officeDocument/2006/relationships/queryTable" Target="../queryTables/queryTable534.xml"/><Relationship Id="rId576" Type="http://schemas.openxmlformats.org/officeDocument/2006/relationships/queryTable" Target="../queryTables/queryTable576.xml"/><Relationship Id="rId173" Type="http://schemas.openxmlformats.org/officeDocument/2006/relationships/queryTable" Target="../queryTables/queryTable173.xml"/><Relationship Id="rId229" Type="http://schemas.openxmlformats.org/officeDocument/2006/relationships/queryTable" Target="../queryTables/queryTable229.xml"/><Relationship Id="rId380" Type="http://schemas.openxmlformats.org/officeDocument/2006/relationships/queryTable" Target="../queryTables/queryTable380.xml"/><Relationship Id="rId436" Type="http://schemas.openxmlformats.org/officeDocument/2006/relationships/queryTable" Target="../queryTables/queryTable436.xml"/><Relationship Id="rId601" Type="http://schemas.openxmlformats.org/officeDocument/2006/relationships/queryTable" Target="../queryTables/queryTable601.xml"/><Relationship Id="rId643" Type="http://schemas.openxmlformats.org/officeDocument/2006/relationships/queryTable" Target="../queryTables/queryTable643.xml"/><Relationship Id="rId240" Type="http://schemas.openxmlformats.org/officeDocument/2006/relationships/queryTable" Target="../queryTables/queryTable240.xml"/><Relationship Id="rId478" Type="http://schemas.openxmlformats.org/officeDocument/2006/relationships/queryTable" Target="../queryTables/queryTable478.xml"/><Relationship Id="rId35" Type="http://schemas.openxmlformats.org/officeDocument/2006/relationships/queryTable" Target="../queryTables/queryTable35.xml"/><Relationship Id="rId77" Type="http://schemas.openxmlformats.org/officeDocument/2006/relationships/queryTable" Target="../queryTables/queryTable77.xml"/><Relationship Id="rId100" Type="http://schemas.openxmlformats.org/officeDocument/2006/relationships/queryTable" Target="../queryTables/queryTable100.xml"/><Relationship Id="rId282" Type="http://schemas.openxmlformats.org/officeDocument/2006/relationships/queryTable" Target="../queryTables/queryTable282.xml"/><Relationship Id="rId338" Type="http://schemas.openxmlformats.org/officeDocument/2006/relationships/queryTable" Target="../queryTables/queryTable338.xml"/><Relationship Id="rId503" Type="http://schemas.openxmlformats.org/officeDocument/2006/relationships/queryTable" Target="../queryTables/queryTable503.xml"/><Relationship Id="rId545" Type="http://schemas.openxmlformats.org/officeDocument/2006/relationships/queryTable" Target="../queryTables/queryTable545.xml"/><Relationship Id="rId587" Type="http://schemas.openxmlformats.org/officeDocument/2006/relationships/queryTable" Target="../queryTables/queryTable587.xml"/><Relationship Id="rId8" Type="http://schemas.openxmlformats.org/officeDocument/2006/relationships/queryTable" Target="../queryTables/queryTable8.xml"/><Relationship Id="rId142" Type="http://schemas.openxmlformats.org/officeDocument/2006/relationships/queryTable" Target="../queryTables/queryTable142.xml"/><Relationship Id="rId184" Type="http://schemas.openxmlformats.org/officeDocument/2006/relationships/queryTable" Target="../queryTables/queryTable184.xml"/><Relationship Id="rId391" Type="http://schemas.openxmlformats.org/officeDocument/2006/relationships/queryTable" Target="../queryTables/queryTable391.xml"/><Relationship Id="rId405" Type="http://schemas.openxmlformats.org/officeDocument/2006/relationships/queryTable" Target="../queryTables/queryTable405.xml"/><Relationship Id="rId447" Type="http://schemas.openxmlformats.org/officeDocument/2006/relationships/queryTable" Target="../queryTables/queryTable447.xml"/><Relationship Id="rId612" Type="http://schemas.openxmlformats.org/officeDocument/2006/relationships/queryTable" Target="../queryTables/queryTable612.xml"/><Relationship Id="rId251" Type="http://schemas.openxmlformats.org/officeDocument/2006/relationships/queryTable" Target="../queryTables/queryTable251.xml"/><Relationship Id="rId489" Type="http://schemas.openxmlformats.org/officeDocument/2006/relationships/queryTable" Target="../queryTables/queryTable489.xml"/><Relationship Id="rId654" Type="http://schemas.openxmlformats.org/officeDocument/2006/relationships/queryTable" Target="../queryTables/queryTable654.xml"/><Relationship Id="rId46" Type="http://schemas.openxmlformats.org/officeDocument/2006/relationships/queryTable" Target="../queryTables/queryTable46.xml"/><Relationship Id="rId293" Type="http://schemas.openxmlformats.org/officeDocument/2006/relationships/queryTable" Target="../queryTables/queryTable293.xml"/><Relationship Id="rId307" Type="http://schemas.openxmlformats.org/officeDocument/2006/relationships/queryTable" Target="../queryTables/queryTable307.xml"/><Relationship Id="rId349" Type="http://schemas.openxmlformats.org/officeDocument/2006/relationships/queryTable" Target="../queryTables/queryTable349.xml"/><Relationship Id="rId514" Type="http://schemas.openxmlformats.org/officeDocument/2006/relationships/queryTable" Target="../queryTables/queryTable514.xml"/><Relationship Id="rId556" Type="http://schemas.openxmlformats.org/officeDocument/2006/relationships/queryTable" Target="../queryTables/queryTable556.xml"/><Relationship Id="rId88" Type="http://schemas.openxmlformats.org/officeDocument/2006/relationships/queryTable" Target="../queryTables/queryTable88.xml"/><Relationship Id="rId111" Type="http://schemas.openxmlformats.org/officeDocument/2006/relationships/queryTable" Target="../queryTables/queryTable111.xml"/><Relationship Id="rId153" Type="http://schemas.openxmlformats.org/officeDocument/2006/relationships/queryTable" Target="../queryTables/queryTable153.xml"/><Relationship Id="rId195" Type="http://schemas.openxmlformats.org/officeDocument/2006/relationships/queryTable" Target="../queryTables/queryTable195.xml"/><Relationship Id="rId209" Type="http://schemas.openxmlformats.org/officeDocument/2006/relationships/queryTable" Target="../queryTables/queryTable209.xml"/><Relationship Id="rId360" Type="http://schemas.openxmlformats.org/officeDocument/2006/relationships/queryTable" Target="../queryTables/queryTable360.xml"/><Relationship Id="rId416" Type="http://schemas.openxmlformats.org/officeDocument/2006/relationships/queryTable" Target="../queryTables/queryTable416.xml"/><Relationship Id="rId598" Type="http://schemas.openxmlformats.org/officeDocument/2006/relationships/queryTable" Target="../queryTables/queryTable598.xml"/><Relationship Id="rId220" Type="http://schemas.openxmlformats.org/officeDocument/2006/relationships/queryTable" Target="../queryTables/queryTable220.xml"/><Relationship Id="rId458" Type="http://schemas.openxmlformats.org/officeDocument/2006/relationships/queryTable" Target="../queryTables/queryTable458.xml"/><Relationship Id="rId623" Type="http://schemas.openxmlformats.org/officeDocument/2006/relationships/queryTable" Target="../queryTables/queryTable623.xml"/><Relationship Id="rId665" Type="http://schemas.openxmlformats.org/officeDocument/2006/relationships/queryTable" Target="../queryTables/queryTable665.xml"/><Relationship Id="rId15" Type="http://schemas.openxmlformats.org/officeDocument/2006/relationships/queryTable" Target="../queryTables/queryTable15.xml"/><Relationship Id="rId57" Type="http://schemas.openxmlformats.org/officeDocument/2006/relationships/queryTable" Target="../queryTables/queryTable57.xml"/><Relationship Id="rId262" Type="http://schemas.openxmlformats.org/officeDocument/2006/relationships/queryTable" Target="../queryTables/queryTable262.xml"/><Relationship Id="rId318" Type="http://schemas.openxmlformats.org/officeDocument/2006/relationships/queryTable" Target="../queryTables/queryTable318.xml"/><Relationship Id="rId525" Type="http://schemas.openxmlformats.org/officeDocument/2006/relationships/queryTable" Target="../queryTables/queryTable525.xml"/><Relationship Id="rId567" Type="http://schemas.openxmlformats.org/officeDocument/2006/relationships/queryTable" Target="../queryTables/queryTable567.xml"/><Relationship Id="rId99" Type="http://schemas.openxmlformats.org/officeDocument/2006/relationships/queryTable" Target="../queryTables/queryTable99.xml"/><Relationship Id="rId122" Type="http://schemas.openxmlformats.org/officeDocument/2006/relationships/queryTable" Target="../queryTables/queryTable122.xml"/><Relationship Id="rId164" Type="http://schemas.openxmlformats.org/officeDocument/2006/relationships/queryTable" Target="../queryTables/queryTable164.xml"/><Relationship Id="rId371" Type="http://schemas.openxmlformats.org/officeDocument/2006/relationships/queryTable" Target="../queryTables/queryTable371.xml"/><Relationship Id="rId427" Type="http://schemas.openxmlformats.org/officeDocument/2006/relationships/queryTable" Target="../queryTables/queryTable427.xml"/><Relationship Id="rId469" Type="http://schemas.openxmlformats.org/officeDocument/2006/relationships/queryTable" Target="../queryTables/queryTable469.xml"/><Relationship Id="rId634" Type="http://schemas.openxmlformats.org/officeDocument/2006/relationships/queryTable" Target="../queryTables/queryTable634.xml"/><Relationship Id="rId676" Type="http://schemas.openxmlformats.org/officeDocument/2006/relationships/queryTable" Target="../queryTables/queryTable676.xml"/><Relationship Id="rId26" Type="http://schemas.openxmlformats.org/officeDocument/2006/relationships/queryTable" Target="../queryTables/queryTable26.xml"/><Relationship Id="rId231" Type="http://schemas.openxmlformats.org/officeDocument/2006/relationships/queryTable" Target="../queryTables/queryTable231.xml"/><Relationship Id="rId273" Type="http://schemas.openxmlformats.org/officeDocument/2006/relationships/queryTable" Target="../queryTables/queryTable273.xml"/><Relationship Id="rId329" Type="http://schemas.openxmlformats.org/officeDocument/2006/relationships/queryTable" Target="../queryTables/queryTable329.xml"/><Relationship Id="rId480" Type="http://schemas.openxmlformats.org/officeDocument/2006/relationships/queryTable" Target="../queryTables/queryTable480.xml"/><Relationship Id="rId536" Type="http://schemas.openxmlformats.org/officeDocument/2006/relationships/queryTable" Target="../queryTables/queryTable536.xml"/><Relationship Id="rId68" Type="http://schemas.openxmlformats.org/officeDocument/2006/relationships/queryTable" Target="../queryTables/queryTable68.xml"/><Relationship Id="rId133" Type="http://schemas.openxmlformats.org/officeDocument/2006/relationships/queryTable" Target="../queryTables/queryTable133.xml"/><Relationship Id="rId175" Type="http://schemas.openxmlformats.org/officeDocument/2006/relationships/queryTable" Target="../queryTables/queryTable175.xml"/><Relationship Id="rId340" Type="http://schemas.openxmlformats.org/officeDocument/2006/relationships/queryTable" Target="../queryTables/queryTable340.xml"/><Relationship Id="rId578" Type="http://schemas.openxmlformats.org/officeDocument/2006/relationships/queryTable" Target="../queryTables/queryTable578.xml"/><Relationship Id="rId200" Type="http://schemas.openxmlformats.org/officeDocument/2006/relationships/queryTable" Target="../queryTables/queryTable200.xml"/><Relationship Id="rId382" Type="http://schemas.openxmlformats.org/officeDocument/2006/relationships/queryTable" Target="../queryTables/queryTable382.xml"/><Relationship Id="rId438" Type="http://schemas.openxmlformats.org/officeDocument/2006/relationships/queryTable" Target="../queryTables/queryTable438.xml"/><Relationship Id="rId603" Type="http://schemas.openxmlformats.org/officeDocument/2006/relationships/queryTable" Target="../queryTables/queryTable603.xml"/><Relationship Id="rId645" Type="http://schemas.openxmlformats.org/officeDocument/2006/relationships/queryTable" Target="../queryTables/queryTable645.xml"/><Relationship Id="rId242" Type="http://schemas.openxmlformats.org/officeDocument/2006/relationships/queryTable" Target="../queryTables/queryTable242.xml"/><Relationship Id="rId284" Type="http://schemas.openxmlformats.org/officeDocument/2006/relationships/queryTable" Target="../queryTables/queryTable284.xml"/><Relationship Id="rId491" Type="http://schemas.openxmlformats.org/officeDocument/2006/relationships/queryTable" Target="../queryTables/queryTable491.xml"/><Relationship Id="rId505" Type="http://schemas.openxmlformats.org/officeDocument/2006/relationships/queryTable" Target="../queryTables/queryTable505.xml"/><Relationship Id="rId37" Type="http://schemas.openxmlformats.org/officeDocument/2006/relationships/queryTable" Target="../queryTables/queryTable37.xml"/><Relationship Id="rId79" Type="http://schemas.openxmlformats.org/officeDocument/2006/relationships/queryTable" Target="../queryTables/queryTable79.xml"/><Relationship Id="rId102" Type="http://schemas.openxmlformats.org/officeDocument/2006/relationships/queryTable" Target="../queryTables/queryTable102.xml"/><Relationship Id="rId144" Type="http://schemas.openxmlformats.org/officeDocument/2006/relationships/queryTable" Target="../queryTables/queryTable144.xml"/><Relationship Id="rId547" Type="http://schemas.openxmlformats.org/officeDocument/2006/relationships/queryTable" Target="../queryTables/queryTable547.xml"/><Relationship Id="rId589" Type="http://schemas.openxmlformats.org/officeDocument/2006/relationships/queryTable" Target="../queryTables/queryTable589.xml"/><Relationship Id="rId90" Type="http://schemas.openxmlformats.org/officeDocument/2006/relationships/queryTable" Target="../queryTables/queryTable90.xml"/><Relationship Id="rId186" Type="http://schemas.openxmlformats.org/officeDocument/2006/relationships/queryTable" Target="../queryTables/queryTable186.xml"/><Relationship Id="rId351" Type="http://schemas.openxmlformats.org/officeDocument/2006/relationships/queryTable" Target="../queryTables/queryTable351.xml"/><Relationship Id="rId393" Type="http://schemas.openxmlformats.org/officeDocument/2006/relationships/queryTable" Target="../queryTables/queryTable393.xml"/><Relationship Id="rId407" Type="http://schemas.openxmlformats.org/officeDocument/2006/relationships/queryTable" Target="../queryTables/queryTable407.xml"/><Relationship Id="rId449" Type="http://schemas.openxmlformats.org/officeDocument/2006/relationships/queryTable" Target="../queryTables/queryTable449.xml"/><Relationship Id="rId614" Type="http://schemas.openxmlformats.org/officeDocument/2006/relationships/queryTable" Target="../queryTables/queryTable614.xml"/><Relationship Id="rId656" Type="http://schemas.openxmlformats.org/officeDocument/2006/relationships/queryTable" Target="../queryTables/queryTable656.xml"/><Relationship Id="rId211" Type="http://schemas.openxmlformats.org/officeDocument/2006/relationships/queryTable" Target="../queryTables/queryTable211.xml"/><Relationship Id="rId253" Type="http://schemas.openxmlformats.org/officeDocument/2006/relationships/queryTable" Target="../queryTables/queryTable253.xml"/><Relationship Id="rId295" Type="http://schemas.openxmlformats.org/officeDocument/2006/relationships/queryTable" Target="../queryTables/queryTable295.xml"/><Relationship Id="rId309" Type="http://schemas.openxmlformats.org/officeDocument/2006/relationships/queryTable" Target="../queryTables/queryTable309.xml"/><Relationship Id="rId460" Type="http://schemas.openxmlformats.org/officeDocument/2006/relationships/queryTable" Target="../queryTables/queryTable460.xml"/><Relationship Id="rId516" Type="http://schemas.openxmlformats.org/officeDocument/2006/relationships/queryTable" Target="../queryTables/queryTable516.xml"/><Relationship Id="rId48" Type="http://schemas.openxmlformats.org/officeDocument/2006/relationships/queryTable" Target="../queryTables/queryTable48.xml"/><Relationship Id="rId113" Type="http://schemas.openxmlformats.org/officeDocument/2006/relationships/queryTable" Target="../queryTables/queryTable113.xml"/><Relationship Id="rId320" Type="http://schemas.openxmlformats.org/officeDocument/2006/relationships/queryTable" Target="../queryTables/queryTable320.xml"/><Relationship Id="rId558" Type="http://schemas.openxmlformats.org/officeDocument/2006/relationships/queryTable" Target="../queryTables/queryTable558.xml"/><Relationship Id="rId155" Type="http://schemas.openxmlformats.org/officeDocument/2006/relationships/queryTable" Target="../queryTables/queryTable155.xml"/><Relationship Id="rId197" Type="http://schemas.openxmlformats.org/officeDocument/2006/relationships/queryTable" Target="../queryTables/queryTable197.xml"/><Relationship Id="rId362" Type="http://schemas.openxmlformats.org/officeDocument/2006/relationships/queryTable" Target="../queryTables/queryTable362.xml"/><Relationship Id="rId418" Type="http://schemas.openxmlformats.org/officeDocument/2006/relationships/queryTable" Target="../queryTables/queryTable418.xml"/><Relationship Id="rId625" Type="http://schemas.openxmlformats.org/officeDocument/2006/relationships/queryTable" Target="../queryTables/queryTable625.xml"/><Relationship Id="rId222" Type="http://schemas.openxmlformats.org/officeDocument/2006/relationships/queryTable" Target="../queryTables/queryTable222.xml"/><Relationship Id="rId264" Type="http://schemas.openxmlformats.org/officeDocument/2006/relationships/queryTable" Target="../queryTables/queryTable264.xml"/><Relationship Id="rId471" Type="http://schemas.openxmlformats.org/officeDocument/2006/relationships/queryTable" Target="../queryTables/queryTable471.xml"/><Relationship Id="rId667" Type="http://schemas.openxmlformats.org/officeDocument/2006/relationships/queryTable" Target="../queryTables/queryTable667.xml"/><Relationship Id="rId17" Type="http://schemas.openxmlformats.org/officeDocument/2006/relationships/queryTable" Target="../queryTables/queryTable17.xml"/><Relationship Id="rId59" Type="http://schemas.openxmlformats.org/officeDocument/2006/relationships/queryTable" Target="../queryTables/queryTable59.xml"/><Relationship Id="rId124" Type="http://schemas.openxmlformats.org/officeDocument/2006/relationships/queryTable" Target="../queryTables/queryTable124.xml"/><Relationship Id="rId527" Type="http://schemas.openxmlformats.org/officeDocument/2006/relationships/queryTable" Target="../queryTables/queryTable527.xml"/><Relationship Id="rId569" Type="http://schemas.openxmlformats.org/officeDocument/2006/relationships/queryTable" Target="../queryTables/queryTable569.xml"/><Relationship Id="rId70" Type="http://schemas.openxmlformats.org/officeDocument/2006/relationships/queryTable" Target="../queryTables/queryTable70.xml"/><Relationship Id="rId166" Type="http://schemas.openxmlformats.org/officeDocument/2006/relationships/queryTable" Target="../queryTables/queryTable166.xml"/><Relationship Id="rId331" Type="http://schemas.openxmlformats.org/officeDocument/2006/relationships/queryTable" Target="../queryTables/queryTable331.xml"/><Relationship Id="rId373" Type="http://schemas.openxmlformats.org/officeDocument/2006/relationships/queryTable" Target="../queryTables/queryTable373.xml"/><Relationship Id="rId429" Type="http://schemas.openxmlformats.org/officeDocument/2006/relationships/queryTable" Target="../queryTables/queryTable429.xml"/><Relationship Id="rId580" Type="http://schemas.openxmlformats.org/officeDocument/2006/relationships/queryTable" Target="../queryTables/queryTable580.xml"/><Relationship Id="rId636" Type="http://schemas.openxmlformats.org/officeDocument/2006/relationships/queryTable" Target="../queryTables/queryTable636.xml"/><Relationship Id="rId1" Type="http://schemas.openxmlformats.org/officeDocument/2006/relationships/queryTable" Target="../queryTables/queryTable1.xml"/><Relationship Id="rId233" Type="http://schemas.openxmlformats.org/officeDocument/2006/relationships/queryTable" Target="../queryTables/queryTable233.xml"/><Relationship Id="rId440" Type="http://schemas.openxmlformats.org/officeDocument/2006/relationships/queryTable" Target="../queryTables/queryTable440.xml"/><Relationship Id="rId678" Type="http://schemas.openxmlformats.org/officeDocument/2006/relationships/queryTable" Target="../queryTables/queryTable678.xml"/><Relationship Id="rId28" Type="http://schemas.openxmlformats.org/officeDocument/2006/relationships/queryTable" Target="../queryTables/queryTable28.xml"/><Relationship Id="rId275" Type="http://schemas.openxmlformats.org/officeDocument/2006/relationships/queryTable" Target="../queryTables/queryTable275.xml"/><Relationship Id="rId300" Type="http://schemas.openxmlformats.org/officeDocument/2006/relationships/queryTable" Target="../queryTables/queryTable300.xml"/><Relationship Id="rId482" Type="http://schemas.openxmlformats.org/officeDocument/2006/relationships/queryTable" Target="../queryTables/queryTable482.xml"/><Relationship Id="rId538" Type="http://schemas.openxmlformats.org/officeDocument/2006/relationships/queryTable" Target="../queryTables/queryTable538.xml"/><Relationship Id="rId81" Type="http://schemas.openxmlformats.org/officeDocument/2006/relationships/queryTable" Target="../queryTables/queryTable81.xml"/><Relationship Id="rId135" Type="http://schemas.openxmlformats.org/officeDocument/2006/relationships/queryTable" Target="../queryTables/queryTable135.xml"/><Relationship Id="rId177" Type="http://schemas.openxmlformats.org/officeDocument/2006/relationships/queryTable" Target="../queryTables/queryTable177.xml"/><Relationship Id="rId342" Type="http://schemas.openxmlformats.org/officeDocument/2006/relationships/queryTable" Target="../queryTables/queryTable342.xml"/><Relationship Id="rId384" Type="http://schemas.openxmlformats.org/officeDocument/2006/relationships/queryTable" Target="../queryTables/queryTable384.xml"/><Relationship Id="rId591" Type="http://schemas.openxmlformats.org/officeDocument/2006/relationships/queryTable" Target="../queryTables/queryTable591.xml"/><Relationship Id="rId605" Type="http://schemas.openxmlformats.org/officeDocument/2006/relationships/queryTable" Target="../queryTables/queryTable605.xml"/><Relationship Id="rId202" Type="http://schemas.openxmlformats.org/officeDocument/2006/relationships/queryTable" Target="../queryTables/queryTable202.xml"/><Relationship Id="rId244" Type="http://schemas.openxmlformats.org/officeDocument/2006/relationships/queryTable" Target="../queryTables/queryTable244.xml"/><Relationship Id="rId647" Type="http://schemas.openxmlformats.org/officeDocument/2006/relationships/queryTable" Target="../queryTables/queryTable647.xml"/><Relationship Id="rId39" Type="http://schemas.openxmlformats.org/officeDocument/2006/relationships/queryTable" Target="../queryTables/queryTable39.xml"/><Relationship Id="rId286" Type="http://schemas.openxmlformats.org/officeDocument/2006/relationships/queryTable" Target="../queryTables/queryTable286.xml"/><Relationship Id="rId451" Type="http://schemas.openxmlformats.org/officeDocument/2006/relationships/queryTable" Target="../queryTables/queryTable451.xml"/><Relationship Id="rId493" Type="http://schemas.openxmlformats.org/officeDocument/2006/relationships/queryTable" Target="../queryTables/queryTable493.xml"/><Relationship Id="rId507" Type="http://schemas.openxmlformats.org/officeDocument/2006/relationships/queryTable" Target="../queryTables/queryTable507.xml"/><Relationship Id="rId549" Type="http://schemas.openxmlformats.org/officeDocument/2006/relationships/queryTable" Target="../queryTables/queryTable549.xml"/><Relationship Id="rId50" Type="http://schemas.openxmlformats.org/officeDocument/2006/relationships/queryTable" Target="../queryTables/queryTable50.xml"/><Relationship Id="rId104" Type="http://schemas.openxmlformats.org/officeDocument/2006/relationships/queryTable" Target="../queryTables/queryTable104.xml"/><Relationship Id="rId146" Type="http://schemas.openxmlformats.org/officeDocument/2006/relationships/queryTable" Target="../queryTables/queryTable146.xml"/><Relationship Id="rId188" Type="http://schemas.openxmlformats.org/officeDocument/2006/relationships/queryTable" Target="../queryTables/queryTable188.xml"/><Relationship Id="rId311" Type="http://schemas.openxmlformats.org/officeDocument/2006/relationships/queryTable" Target="../queryTables/queryTable311.xml"/><Relationship Id="rId353" Type="http://schemas.openxmlformats.org/officeDocument/2006/relationships/queryTable" Target="../queryTables/queryTable353.xml"/><Relationship Id="rId395" Type="http://schemas.openxmlformats.org/officeDocument/2006/relationships/queryTable" Target="../queryTables/queryTable395.xml"/><Relationship Id="rId409" Type="http://schemas.openxmlformats.org/officeDocument/2006/relationships/queryTable" Target="../queryTables/queryTable409.xml"/><Relationship Id="rId560" Type="http://schemas.openxmlformats.org/officeDocument/2006/relationships/queryTable" Target="../queryTables/queryTable560.xml"/></Relationships>
</file>

<file path=xl/worksheets/_rels/sheet23.xml.rels><?xml version="1.0" encoding="UTF-8" standalone="yes"?>
<Relationships xmlns="http://schemas.openxmlformats.org/package/2006/relationships"><Relationship Id="rId2" Type="http://schemas.openxmlformats.org/officeDocument/2006/relationships/queryTable" Target="../queryTables/queryTable686.xml"/><Relationship Id="rId1" Type="http://schemas.openxmlformats.org/officeDocument/2006/relationships/queryTable" Target="../queryTables/queryTable685.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0"/>
    <pageSetUpPr fitToPage="1"/>
  </sheetPr>
  <dimension ref="A1:ED112"/>
  <sheetViews>
    <sheetView tabSelected="1" zoomScale="80" zoomScaleNormal="80" zoomScaleSheetLayoutView="80" workbookViewId="0">
      <selection activeCell="I2" sqref="I2:P3"/>
    </sheetView>
  </sheetViews>
  <sheetFormatPr defaultColWidth="18.7109375" defaultRowHeight="12.75" customHeight="1" x14ac:dyDescent="0.25"/>
  <cols>
    <col min="1" max="1" width="2.7109375" style="271" customWidth="1"/>
    <col min="2" max="2" width="9.28515625" style="271" customWidth="1"/>
    <col min="3" max="3" width="9.28515625" style="301" customWidth="1"/>
    <col min="4" max="4" width="9.28515625" style="271" customWidth="1"/>
    <col min="5" max="5" width="8.85546875" style="271" customWidth="1"/>
    <col min="6" max="6" width="17" style="271" customWidth="1"/>
    <col min="7" max="7" width="8.85546875" style="271" customWidth="1"/>
    <col min="8" max="15" width="9.140625" style="271" customWidth="1"/>
    <col min="16" max="16" width="9.7109375" style="271" bestFit="1" customWidth="1"/>
    <col min="17" max="18" width="9.140625" style="271" customWidth="1"/>
    <col min="19" max="20" width="8.85546875" style="271" customWidth="1"/>
    <col min="21" max="21" width="22.140625" style="271" bestFit="1" customWidth="1"/>
    <col min="22" max="53" width="9.140625" style="271" customWidth="1"/>
    <col min="54" max="54" width="9.42578125" style="271" customWidth="1"/>
    <col min="55" max="59" width="9.140625" style="271" customWidth="1"/>
    <col min="60" max="131" width="9.140625" style="301" customWidth="1"/>
    <col min="132" max="134" width="9.140625" style="271" customWidth="1"/>
    <col min="135" max="16384" width="18.7109375" style="271"/>
  </cols>
  <sheetData>
    <row r="1" spans="1:134" ht="18.75" x14ac:dyDescent="0.3">
      <c r="A1" s="267"/>
      <c r="B1" s="268"/>
      <c r="C1" s="268"/>
      <c r="D1" s="268"/>
      <c r="E1" s="268"/>
      <c r="F1" s="268"/>
      <c r="G1" s="268"/>
      <c r="H1" s="268"/>
      <c r="I1" s="268"/>
      <c r="J1" s="268"/>
      <c r="K1" s="268"/>
      <c r="L1" s="268"/>
      <c r="M1" s="268"/>
      <c r="N1" s="268"/>
      <c r="O1" s="268"/>
      <c r="P1" s="268"/>
      <c r="Q1" s="268"/>
      <c r="R1" s="268"/>
      <c r="S1" s="268"/>
      <c r="T1" s="269"/>
      <c r="U1" s="270"/>
      <c r="V1" s="319" t="s">
        <v>56</v>
      </c>
      <c r="W1" s="320"/>
      <c r="X1" s="321"/>
      <c r="Y1" s="317" t="str">
        <f>LOOKUP($B$10,NodeID,SheetName)</f>
        <v>BlueMesaInflow.Unregulated</v>
      </c>
      <c r="Z1" s="317"/>
      <c r="AA1" s="317"/>
      <c r="AB1" s="317"/>
      <c r="AC1" s="317"/>
      <c r="AD1" s="317"/>
      <c r="AE1" s="317"/>
      <c r="AF1" s="317"/>
      <c r="AG1" s="317"/>
      <c r="AH1" s="317"/>
      <c r="AI1" s="317"/>
      <c r="AJ1" s="317"/>
      <c r="AK1" s="317"/>
      <c r="AL1" s="317"/>
      <c r="AM1" s="317"/>
      <c r="AN1" s="317"/>
      <c r="AO1" s="317"/>
      <c r="AP1" s="317"/>
      <c r="AQ1" s="317"/>
      <c r="AR1" s="317"/>
      <c r="AS1" s="317"/>
      <c r="AT1" s="317"/>
      <c r="AU1" s="317"/>
      <c r="AV1" s="317"/>
      <c r="AW1" s="317"/>
      <c r="AX1" s="317"/>
      <c r="AY1" s="317"/>
      <c r="AZ1" s="317"/>
      <c r="BA1" s="317"/>
      <c r="BB1" s="318"/>
      <c r="BH1" s="271"/>
      <c r="BI1" s="271"/>
      <c r="BJ1" s="271"/>
      <c r="BK1" s="271"/>
      <c r="BL1" s="271"/>
      <c r="BM1" s="271"/>
      <c r="BN1" s="271"/>
      <c r="BO1" s="271"/>
      <c r="BP1" s="271"/>
      <c r="BQ1" s="271"/>
      <c r="BR1" s="271"/>
      <c r="BS1" s="271"/>
      <c r="BT1" s="271"/>
      <c r="BU1" s="271"/>
      <c r="BV1" s="271"/>
      <c r="BW1" s="271"/>
      <c r="BX1" s="271"/>
      <c r="BY1" s="271"/>
      <c r="BZ1" s="271"/>
      <c r="CA1" s="271"/>
      <c r="CB1" s="271"/>
      <c r="CC1" s="271"/>
      <c r="CD1" s="271"/>
      <c r="CE1" s="271"/>
      <c r="CF1" s="271"/>
      <c r="CG1" s="271"/>
      <c r="CH1" s="271"/>
      <c r="CI1" s="271"/>
      <c r="CJ1" s="271"/>
      <c r="CK1" s="271"/>
      <c r="CL1" s="271"/>
      <c r="CM1" s="271"/>
      <c r="CN1" s="271"/>
      <c r="CO1" s="271"/>
      <c r="CP1" s="271"/>
      <c r="CQ1" s="271"/>
      <c r="CR1" s="271"/>
      <c r="CS1" s="271"/>
      <c r="CT1" s="271"/>
      <c r="CU1" s="271"/>
      <c r="CV1" s="271"/>
      <c r="CW1" s="271"/>
      <c r="CX1" s="271"/>
      <c r="CY1" s="271"/>
      <c r="CZ1" s="271"/>
      <c r="DA1" s="271"/>
      <c r="DB1" s="271"/>
      <c r="DC1" s="271"/>
      <c r="DD1" s="271"/>
      <c r="DE1" s="271"/>
      <c r="DF1" s="271"/>
      <c r="DG1" s="271"/>
      <c r="DH1" s="271"/>
      <c r="DI1" s="271"/>
      <c r="DJ1" s="271"/>
      <c r="DK1" s="271"/>
      <c r="DL1" s="271"/>
      <c r="DM1" s="271"/>
      <c r="DN1" s="271"/>
      <c r="DO1" s="271"/>
      <c r="DP1" s="271"/>
      <c r="DQ1" s="271"/>
      <c r="DR1" s="271"/>
      <c r="DS1" s="271"/>
      <c r="DT1" s="271"/>
      <c r="DU1" s="271"/>
      <c r="DV1" s="271"/>
      <c r="DW1" s="271"/>
      <c r="DX1" s="271"/>
      <c r="DY1" s="271"/>
      <c r="DZ1" s="271"/>
      <c r="EA1" s="271"/>
    </row>
    <row r="2" spans="1:134" ht="15" x14ac:dyDescent="0.25">
      <c r="A2" s="272"/>
      <c r="B2" s="273"/>
      <c r="C2" s="273"/>
      <c r="D2" s="273"/>
      <c r="E2" s="273">
        <v>3</v>
      </c>
      <c r="F2" s="274"/>
      <c r="G2" s="274"/>
      <c r="H2" s="274"/>
      <c r="I2" s="315" t="str">
        <f>LOOKUP($B$10,NodeID,SheetName)</f>
        <v>BlueMesaInflow.Unregulated</v>
      </c>
      <c r="J2" s="316"/>
      <c r="K2" s="316"/>
      <c r="L2" s="316"/>
      <c r="M2" s="316"/>
      <c r="N2" s="316"/>
      <c r="O2" s="316"/>
      <c r="P2" s="316"/>
      <c r="Q2" s="274"/>
      <c r="R2" s="274"/>
      <c r="S2" s="274"/>
      <c r="T2" s="275"/>
      <c r="U2" s="270"/>
      <c r="V2" s="276" t="s">
        <v>53</v>
      </c>
      <c r="W2" s="277" t="s">
        <v>54</v>
      </c>
      <c r="X2" s="270" t="s">
        <v>55</v>
      </c>
      <c r="Y2" s="278">
        <f>RunInformation!$G$6</f>
        <v>1981</v>
      </c>
      <c r="Z2" s="278">
        <f>RunInformation!$G$7</f>
        <v>1982</v>
      </c>
      <c r="AA2" s="278">
        <f>RunInformation!$G$8</f>
        <v>1983</v>
      </c>
      <c r="AB2" s="278">
        <f>RunInformation!$G$9</f>
        <v>1984</v>
      </c>
      <c r="AC2" s="278">
        <f>RunInformation!$G$10</f>
        <v>1985</v>
      </c>
      <c r="AD2" s="278">
        <f>RunInformation!$G$11</f>
        <v>1986</v>
      </c>
      <c r="AE2" s="278">
        <f>RunInformation!$G$12</f>
        <v>1987</v>
      </c>
      <c r="AF2" s="278">
        <f>RunInformation!$G$13</f>
        <v>1988</v>
      </c>
      <c r="AG2" s="278">
        <f>RunInformation!$G$14</f>
        <v>1989</v>
      </c>
      <c r="AH2" s="278">
        <f>RunInformation!$G$15</f>
        <v>1990</v>
      </c>
      <c r="AI2" s="278">
        <f>RunInformation!$G$16</f>
        <v>1991</v>
      </c>
      <c r="AJ2" s="278">
        <f>RunInformation!$G$17</f>
        <v>1992</v>
      </c>
      <c r="AK2" s="278">
        <f>RunInformation!$G$18</f>
        <v>1993</v>
      </c>
      <c r="AL2" s="278">
        <f>RunInformation!$G$19</f>
        <v>1994</v>
      </c>
      <c r="AM2" s="278">
        <f>RunInformation!$G$20</f>
        <v>1995</v>
      </c>
      <c r="AN2" s="278">
        <f>RunInformation!$G$21</f>
        <v>1996</v>
      </c>
      <c r="AO2" s="278">
        <f>RunInformation!$G$22</f>
        <v>1997</v>
      </c>
      <c r="AP2" s="278">
        <f>RunInformation!$G$23</f>
        <v>1998</v>
      </c>
      <c r="AQ2" s="278">
        <f>RunInformation!$G$24</f>
        <v>1999</v>
      </c>
      <c r="AR2" s="278">
        <f>RunInformation!$G$25</f>
        <v>2000</v>
      </c>
      <c r="AS2" s="278">
        <f>RunInformation!$G$26</f>
        <v>2001</v>
      </c>
      <c r="AT2" s="278">
        <f>RunInformation!$G$27</f>
        <v>2002</v>
      </c>
      <c r="AU2" s="278">
        <f>RunInformation!$G$28</f>
        <v>2003</v>
      </c>
      <c r="AV2" s="278">
        <f>RunInformation!$G$29</f>
        <v>2004</v>
      </c>
      <c r="AW2" s="278">
        <f>RunInformation!$G$30</f>
        <v>2005</v>
      </c>
      <c r="AX2" s="278">
        <f>RunInformation!$G$31</f>
        <v>2006</v>
      </c>
      <c r="AY2" s="278">
        <f>RunInformation!$G$32</f>
        <v>2007</v>
      </c>
      <c r="AZ2" s="278">
        <f>RunInformation!$G$33</f>
        <v>2008</v>
      </c>
      <c r="BA2" s="278">
        <f>RunInformation!$G$34</f>
        <v>2009</v>
      </c>
      <c r="BB2" s="278">
        <f>RunInformation!$G$35</f>
        <v>2010</v>
      </c>
      <c r="BC2" s="278">
        <v>2011</v>
      </c>
      <c r="BD2" s="278">
        <v>2012</v>
      </c>
      <c r="BE2" s="278">
        <v>2013</v>
      </c>
      <c r="BF2" s="278">
        <v>2014</v>
      </c>
      <c r="BG2" s="278">
        <v>2015</v>
      </c>
      <c r="BH2" s="278">
        <v>2016</v>
      </c>
      <c r="BI2" s="278">
        <v>2017</v>
      </c>
      <c r="BJ2" s="278">
        <v>2018</v>
      </c>
      <c r="BK2" s="278">
        <v>2019</v>
      </c>
      <c r="BL2" s="278">
        <v>2020</v>
      </c>
      <c r="BM2" s="278">
        <v>2021</v>
      </c>
      <c r="BN2" s="278">
        <v>2022</v>
      </c>
      <c r="BO2" s="278">
        <v>2023</v>
      </c>
      <c r="BP2" s="278">
        <v>2024</v>
      </c>
      <c r="BQ2" s="278">
        <v>2025</v>
      </c>
      <c r="BR2" s="278">
        <v>2026</v>
      </c>
      <c r="BS2" s="278">
        <v>2027</v>
      </c>
      <c r="BT2" s="278">
        <v>2028</v>
      </c>
      <c r="BU2" s="278">
        <v>2029</v>
      </c>
      <c r="BV2" s="278">
        <v>2030</v>
      </c>
      <c r="BW2" s="278">
        <v>2031</v>
      </c>
      <c r="BX2" s="278">
        <v>2032</v>
      </c>
      <c r="BY2" s="278">
        <v>2033</v>
      </c>
      <c r="BZ2" s="278">
        <v>2034</v>
      </c>
      <c r="CA2" s="278">
        <v>2035</v>
      </c>
      <c r="CB2" s="278">
        <v>2036</v>
      </c>
      <c r="CC2" s="278">
        <v>2037</v>
      </c>
      <c r="CD2" s="278">
        <v>2038</v>
      </c>
      <c r="CE2" s="278">
        <v>2039</v>
      </c>
      <c r="CF2" s="278">
        <v>2040</v>
      </c>
      <c r="CG2" s="278">
        <v>2041</v>
      </c>
      <c r="CH2" s="278">
        <v>2042</v>
      </c>
      <c r="CI2" s="278">
        <v>2043</v>
      </c>
      <c r="CJ2" s="278">
        <v>2044</v>
      </c>
      <c r="CK2" s="278">
        <v>2045</v>
      </c>
      <c r="CL2" s="278">
        <v>2046</v>
      </c>
      <c r="CM2" s="278">
        <v>2047</v>
      </c>
      <c r="CN2" s="278">
        <v>2048</v>
      </c>
      <c r="CO2" s="278">
        <v>2049</v>
      </c>
      <c r="CP2" s="278">
        <v>2050</v>
      </c>
      <c r="CQ2" s="278">
        <v>2051</v>
      </c>
      <c r="CR2" s="278">
        <v>2052</v>
      </c>
      <c r="CS2" s="278">
        <v>2053</v>
      </c>
      <c r="CT2" s="278">
        <v>2054</v>
      </c>
      <c r="CU2" s="278">
        <v>2055</v>
      </c>
      <c r="CV2" s="278">
        <v>2056</v>
      </c>
      <c r="CW2" s="278">
        <v>2057</v>
      </c>
      <c r="CX2" s="278">
        <v>2058</v>
      </c>
      <c r="CY2" s="278">
        <v>2059</v>
      </c>
      <c r="CZ2" s="278">
        <v>2060</v>
      </c>
      <c r="DA2" s="278">
        <v>2061</v>
      </c>
      <c r="DB2" s="278">
        <v>2062</v>
      </c>
      <c r="DC2" s="278">
        <v>2063</v>
      </c>
      <c r="DD2" s="278">
        <v>2064</v>
      </c>
      <c r="DE2" s="278">
        <v>2065</v>
      </c>
      <c r="DF2" s="278">
        <v>2066</v>
      </c>
      <c r="DG2" s="278">
        <v>2067</v>
      </c>
      <c r="DH2" s="278">
        <v>2068</v>
      </c>
      <c r="DI2" s="278">
        <v>2069</v>
      </c>
      <c r="DJ2" s="278">
        <v>2070</v>
      </c>
      <c r="DK2" s="278">
        <v>2071</v>
      </c>
      <c r="DL2" s="278">
        <v>2072</v>
      </c>
      <c r="DM2" s="278">
        <v>2073</v>
      </c>
      <c r="DN2" s="278">
        <v>2074</v>
      </c>
      <c r="DO2" s="278">
        <v>2075</v>
      </c>
      <c r="DP2" s="278">
        <v>2076</v>
      </c>
      <c r="DQ2" s="278">
        <v>2077</v>
      </c>
      <c r="DR2" s="278">
        <v>2078</v>
      </c>
      <c r="DS2" s="278">
        <v>2079</v>
      </c>
      <c r="DT2" s="278">
        <v>2080</v>
      </c>
      <c r="DU2" s="278">
        <v>2081</v>
      </c>
      <c r="DV2" s="278">
        <v>2082</v>
      </c>
      <c r="DW2" s="278">
        <v>2083</v>
      </c>
      <c r="DX2" s="278">
        <v>2084</v>
      </c>
      <c r="DY2" s="278">
        <v>2085</v>
      </c>
      <c r="DZ2" s="278">
        <v>2086</v>
      </c>
      <c r="EA2" s="278">
        <v>2087</v>
      </c>
      <c r="EB2" s="278">
        <v>2088</v>
      </c>
      <c r="EC2" s="278">
        <v>2089</v>
      </c>
      <c r="ED2" s="278">
        <v>2090</v>
      </c>
    </row>
    <row r="3" spans="1:134" ht="15" x14ac:dyDescent="0.25">
      <c r="A3" s="272"/>
      <c r="B3" s="273">
        <v>5</v>
      </c>
      <c r="C3" s="273">
        <f>LOOKUP($B$3,RunInformation!$AX$6:$AX$17,RunInformation!$BC$6:$BC$17)</f>
        <v>65</v>
      </c>
      <c r="D3" s="273">
        <v>12</v>
      </c>
      <c r="E3" s="273"/>
      <c r="F3" s="274"/>
      <c r="G3" s="274"/>
      <c r="H3" s="274"/>
      <c r="I3" s="316"/>
      <c r="J3" s="316"/>
      <c r="K3" s="316"/>
      <c r="L3" s="316"/>
      <c r="M3" s="316"/>
      <c r="N3" s="316"/>
      <c r="O3" s="316"/>
      <c r="P3" s="316"/>
      <c r="Q3" s="274"/>
      <c r="R3" s="274"/>
      <c r="S3" s="274"/>
      <c r="T3" s="275"/>
      <c r="U3" s="279"/>
      <c r="V3" s="276" t="str">
        <f>BlueMesaInflow.Unregulated!B3</f>
        <v>Trace1</v>
      </c>
      <c r="W3" s="277" t="str">
        <f>BlueMesaInflow.Unregulated!C3</f>
        <v>Trace2</v>
      </c>
      <c r="X3" s="270" t="str">
        <f>BlueMesaInflow.Unregulated!D3</f>
        <v>Trace3</v>
      </c>
      <c r="Y3" s="277" t="str">
        <f>BlueMesaInflow.Unregulated!E3</f>
        <v>Trace4</v>
      </c>
      <c r="Z3" s="277" t="str">
        <f>BlueMesaInflow.Unregulated!F3</f>
        <v>Trace5</v>
      </c>
      <c r="AA3" s="277" t="str">
        <f>BlueMesaInflow.Unregulated!G3</f>
        <v>Trace6</v>
      </c>
      <c r="AB3" s="277" t="str">
        <f>BlueMesaInflow.Unregulated!H3</f>
        <v>Trace7</v>
      </c>
      <c r="AC3" s="277" t="str">
        <f>BlueMesaInflow.Unregulated!I3</f>
        <v>Trace8</v>
      </c>
      <c r="AD3" s="277" t="str">
        <f>BlueMesaInflow.Unregulated!J3</f>
        <v>Trace9</v>
      </c>
      <c r="AE3" s="277" t="str">
        <f>BlueMesaInflow.Unregulated!K3</f>
        <v>Trace10</v>
      </c>
      <c r="AF3" s="277" t="str">
        <f>BlueMesaInflow.Unregulated!L3</f>
        <v>Trace11</v>
      </c>
      <c r="AG3" s="277" t="str">
        <f>BlueMesaInflow.Unregulated!M3</f>
        <v>Trace12</v>
      </c>
      <c r="AH3" s="277" t="str">
        <f>BlueMesaInflow.Unregulated!N3</f>
        <v>Trace13</v>
      </c>
      <c r="AI3" s="277" t="str">
        <f>BlueMesaInflow.Unregulated!O3</f>
        <v>Trace14</v>
      </c>
      <c r="AJ3" s="277" t="str">
        <f>BlueMesaInflow.Unregulated!P3</f>
        <v>Trace15</v>
      </c>
      <c r="AK3" s="277" t="str">
        <f>BlueMesaInflow.Unregulated!Q3</f>
        <v>Trace16</v>
      </c>
      <c r="AL3" s="277" t="str">
        <f>BlueMesaInflow.Unregulated!R3</f>
        <v>Trace17</v>
      </c>
      <c r="AM3" s="277" t="str">
        <f>BlueMesaInflow.Unregulated!S3</f>
        <v>Trace18</v>
      </c>
      <c r="AN3" s="277" t="str">
        <f>BlueMesaInflow.Unregulated!T3</f>
        <v>Trace19</v>
      </c>
      <c r="AO3" s="277" t="str">
        <f>BlueMesaInflow.Unregulated!U3</f>
        <v>Trace20</v>
      </c>
      <c r="AP3" s="277" t="str">
        <f>BlueMesaInflow.Unregulated!V3</f>
        <v>Trace21</v>
      </c>
      <c r="AQ3" s="277" t="str">
        <f>BlueMesaInflow.Unregulated!W3</f>
        <v>Trace22</v>
      </c>
      <c r="AR3" s="277" t="str">
        <f>BlueMesaInflow.Unregulated!X3</f>
        <v>Trace23</v>
      </c>
      <c r="AS3" s="277" t="str">
        <f>BlueMesaInflow.Unregulated!Y3</f>
        <v>Trace24</v>
      </c>
      <c r="AT3" s="277" t="str">
        <f>BlueMesaInflow.Unregulated!Z3</f>
        <v>Trace25</v>
      </c>
      <c r="AU3" s="277" t="str">
        <f>BlueMesaInflow.Unregulated!AA3</f>
        <v>Trace26</v>
      </c>
      <c r="AV3" s="277" t="str">
        <f>BlueMesaInflow.Unregulated!AB3</f>
        <v>Trace27</v>
      </c>
      <c r="AW3" s="277" t="str">
        <f>BlueMesaInflow.Unregulated!AC3</f>
        <v>Trace28</v>
      </c>
      <c r="AX3" s="277" t="str">
        <f>BlueMesaInflow.Unregulated!AD3</f>
        <v>Trace29</v>
      </c>
      <c r="AY3" s="277" t="str">
        <f>BlueMesaInflow.Unregulated!AE3</f>
        <v>Trace30</v>
      </c>
      <c r="AZ3" s="277" t="str">
        <f>BlueMesaInflow.Unregulated!AF3</f>
        <v>Trace31</v>
      </c>
      <c r="BA3" s="277" t="str">
        <f>BlueMesaInflow.Unregulated!AG3</f>
        <v>Trace32</v>
      </c>
      <c r="BB3" s="277" t="str">
        <f>BlueMesaInflow.Unregulated!AH3</f>
        <v>Trace33</v>
      </c>
      <c r="BC3" s="277" t="str">
        <f>BlueMesaInflow.Unregulated!AI3</f>
        <v>Trace34</v>
      </c>
      <c r="BD3" s="277" t="str">
        <f>BlueMesaInflow.Unregulated!AJ3</f>
        <v>Trace35</v>
      </c>
      <c r="BE3" s="277" t="str">
        <f>BlueMesaInflow.Unregulated!AK3</f>
        <v>Trace36</v>
      </c>
      <c r="BF3" s="277" t="str">
        <f>BlueMesaInflow.Unregulated!AL3</f>
        <v>Trace37</v>
      </c>
      <c r="BG3" s="277" t="str">
        <f>BlueMesaInflow.Unregulated!AM3</f>
        <v>Trace38</v>
      </c>
      <c r="BH3" s="277" t="str">
        <f>BlueMesaInflow.Unregulated!AN3</f>
        <v>Trace39</v>
      </c>
      <c r="BI3" s="277" t="str">
        <f>BlueMesaInflow.Unregulated!AO3</f>
        <v>Trace40</v>
      </c>
      <c r="BJ3" s="277" t="str">
        <f>BlueMesaInflow.Unregulated!AP3</f>
        <v>Trace41</v>
      </c>
      <c r="BK3" s="277" t="str">
        <f>BlueMesaInflow.Unregulated!AQ3</f>
        <v>Trace42</v>
      </c>
      <c r="BL3" s="277" t="str">
        <f>BlueMesaInflow.Unregulated!AR3</f>
        <v>Trace43</v>
      </c>
      <c r="BM3" s="277" t="str">
        <f>BlueMesaInflow.Unregulated!AS3</f>
        <v>Trace44</v>
      </c>
      <c r="BN3" s="277" t="str">
        <f>BlueMesaInflow.Unregulated!AT3</f>
        <v>Trace45</v>
      </c>
      <c r="BO3" s="277" t="str">
        <f>BlueMesaInflow.Unregulated!AU3</f>
        <v>Trace46</v>
      </c>
      <c r="BP3" s="277" t="str">
        <f>BlueMesaInflow.Unregulated!AV3</f>
        <v>Trace47</v>
      </c>
      <c r="BQ3" s="277" t="str">
        <f>BlueMesaInflow.Unregulated!AW3</f>
        <v>Trace48</v>
      </c>
      <c r="BR3" s="277" t="str">
        <f>BlueMesaInflow.Unregulated!AX3</f>
        <v>Trace49</v>
      </c>
      <c r="BS3" s="277" t="str">
        <f>BlueMesaInflow.Unregulated!AY3</f>
        <v>Trace50</v>
      </c>
      <c r="BT3" s="277" t="str">
        <f>BlueMesaInflow.Unregulated!AZ3</f>
        <v>Trace51</v>
      </c>
      <c r="BU3" s="277" t="str">
        <f>BlueMesaInflow.Unregulated!BA3</f>
        <v>Trace52</v>
      </c>
      <c r="BV3" s="277" t="str">
        <f>BlueMesaInflow.Unregulated!BB3</f>
        <v>Trace53</v>
      </c>
      <c r="BW3" s="277" t="e">
        <f>BlueMesaInflow.Unregulated!#REF!</f>
        <v>#REF!</v>
      </c>
      <c r="BX3" s="277" t="e">
        <f>BlueMesaInflow.Unregulated!#REF!</f>
        <v>#REF!</v>
      </c>
      <c r="BY3" s="277" t="e">
        <f>BlueMesaInflow.Unregulated!#REF!</f>
        <v>#REF!</v>
      </c>
      <c r="BZ3" s="277" t="e">
        <f>BlueMesaInflow.Unregulated!#REF!</f>
        <v>#REF!</v>
      </c>
      <c r="CA3" s="277" t="e">
        <f>BlueMesaInflow.Unregulated!#REF!</f>
        <v>#REF!</v>
      </c>
      <c r="CB3" s="277" t="e">
        <f>BlueMesaInflow.Unregulated!#REF!</f>
        <v>#REF!</v>
      </c>
      <c r="CC3" s="277" t="e">
        <f>BlueMesaInflow.Unregulated!#REF!</f>
        <v>#REF!</v>
      </c>
      <c r="CD3" s="277" t="e">
        <f>BlueMesaInflow.Unregulated!#REF!</f>
        <v>#REF!</v>
      </c>
      <c r="CE3" s="277" t="e">
        <f>BlueMesaInflow.Unregulated!#REF!</f>
        <v>#REF!</v>
      </c>
      <c r="CF3" s="277" t="e">
        <f>BlueMesaInflow.Unregulated!#REF!</f>
        <v>#REF!</v>
      </c>
      <c r="CG3" s="277" t="e">
        <f>BlueMesaInflow.Unregulated!#REF!</f>
        <v>#REF!</v>
      </c>
      <c r="CH3" s="277" t="e">
        <f>BlueMesaInflow.Unregulated!#REF!</f>
        <v>#REF!</v>
      </c>
      <c r="CI3" s="277" t="e">
        <f>BlueMesaInflow.Unregulated!#REF!</f>
        <v>#REF!</v>
      </c>
      <c r="CJ3" s="277" t="e">
        <f>BlueMesaInflow.Unregulated!#REF!</f>
        <v>#REF!</v>
      </c>
      <c r="CK3" s="277" t="e">
        <f>BlueMesaInflow.Unregulated!#REF!</f>
        <v>#REF!</v>
      </c>
      <c r="CL3" s="277" t="e">
        <f>BlueMesaInflow.Unregulated!#REF!</f>
        <v>#REF!</v>
      </c>
      <c r="CM3" s="277" t="e">
        <f>BlueMesaInflow.Unregulated!#REF!</f>
        <v>#REF!</v>
      </c>
      <c r="CN3" s="277" t="e">
        <f>BlueMesaInflow.Unregulated!#REF!</f>
        <v>#REF!</v>
      </c>
      <c r="CO3" s="277" t="e">
        <f>BlueMesaInflow.Unregulated!#REF!</f>
        <v>#REF!</v>
      </c>
      <c r="CP3" s="277" t="e">
        <f>BlueMesaInflow.Unregulated!#REF!</f>
        <v>#REF!</v>
      </c>
      <c r="CQ3" s="277" t="e">
        <f>BlueMesaInflow.Unregulated!#REF!</f>
        <v>#REF!</v>
      </c>
      <c r="CR3" s="277" t="e">
        <f>BlueMesaInflow.Unregulated!#REF!</f>
        <v>#REF!</v>
      </c>
      <c r="CS3" s="277" t="e">
        <f>BlueMesaInflow.Unregulated!#REF!</f>
        <v>#REF!</v>
      </c>
      <c r="CT3" s="277" t="e">
        <f>BlueMesaInflow.Unregulated!#REF!</f>
        <v>#REF!</v>
      </c>
      <c r="CU3" s="277" t="e">
        <f>BlueMesaInflow.Unregulated!#REF!</f>
        <v>#REF!</v>
      </c>
      <c r="CV3" s="277" t="e">
        <f>BlueMesaInflow.Unregulated!#REF!</f>
        <v>#REF!</v>
      </c>
      <c r="CW3" s="277" t="e">
        <f>BlueMesaInflow.Unregulated!#REF!</f>
        <v>#REF!</v>
      </c>
      <c r="CX3" s="277" t="e">
        <f>BlueMesaInflow.Unregulated!#REF!</f>
        <v>#REF!</v>
      </c>
      <c r="CY3" s="277" t="e">
        <f>BlueMesaInflow.Unregulated!#REF!</f>
        <v>#REF!</v>
      </c>
      <c r="CZ3" s="277" t="e">
        <f>BlueMesaInflow.Unregulated!#REF!</f>
        <v>#REF!</v>
      </c>
      <c r="DA3" s="277" t="e">
        <f>BlueMesaInflow.Unregulated!#REF!</f>
        <v>#REF!</v>
      </c>
      <c r="DB3" s="277" t="e">
        <f>BlueMesaInflow.Unregulated!#REF!</f>
        <v>#REF!</v>
      </c>
      <c r="DC3" s="277" t="e">
        <f>BlueMesaInflow.Unregulated!#REF!</f>
        <v>#REF!</v>
      </c>
      <c r="DD3" s="277" t="e">
        <f>BlueMesaInflow.Unregulated!#REF!</f>
        <v>#REF!</v>
      </c>
      <c r="DE3" s="277" t="e">
        <f>BlueMesaInflow.Unregulated!#REF!</f>
        <v>#REF!</v>
      </c>
      <c r="DF3" s="277" t="e">
        <f>BlueMesaInflow.Unregulated!#REF!</f>
        <v>#REF!</v>
      </c>
      <c r="DG3" s="277" t="e">
        <f>BlueMesaInflow.Unregulated!#REF!</f>
        <v>#REF!</v>
      </c>
      <c r="DH3" s="277" t="e">
        <f>BlueMesaInflow.Unregulated!#REF!</f>
        <v>#REF!</v>
      </c>
      <c r="DI3" s="277" t="e">
        <f>BlueMesaInflow.Unregulated!#REF!</f>
        <v>#REF!</v>
      </c>
      <c r="DJ3" s="277" t="e">
        <f>BlueMesaInflow.Unregulated!#REF!</f>
        <v>#REF!</v>
      </c>
      <c r="DK3" s="277" t="e">
        <f>BlueMesaInflow.Unregulated!#REF!</f>
        <v>#REF!</v>
      </c>
      <c r="DL3" s="277" t="e">
        <f>BlueMesaInflow.Unregulated!#REF!</f>
        <v>#REF!</v>
      </c>
      <c r="DM3" s="277" t="e">
        <f>BlueMesaInflow.Unregulated!#REF!</f>
        <v>#REF!</v>
      </c>
      <c r="DN3" s="277" t="e">
        <f>BlueMesaInflow.Unregulated!#REF!</f>
        <v>#REF!</v>
      </c>
      <c r="DO3" s="277" t="e">
        <f>BlueMesaInflow.Unregulated!#REF!</f>
        <v>#REF!</v>
      </c>
      <c r="DP3" s="277" t="e">
        <f>BlueMesaInflow.Unregulated!#REF!</f>
        <v>#REF!</v>
      </c>
      <c r="DQ3" s="277" t="e">
        <f>BlueMesaInflow.Unregulated!#REF!</f>
        <v>#REF!</v>
      </c>
      <c r="DR3" s="277" t="e">
        <f>BlueMesaInflow.Unregulated!#REF!</f>
        <v>#REF!</v>
      </c>
      <c r="DS3" s="277" t="e">
        <f>BlueMesaInflow.Unregulated!#REF!</f>
        <v>#REF!</v>
      </c>
      <c r="DT3" s="277" t="e">
        <f>BlueMesaInflow.Unregulated!#REF!</f>
        <v>#REF!</v>
      </c>
      <c r="DU3" s="277" t="e">
        <f>BlueMesaInflow.Unregulated!#REF!</f>
        <v>#REF!</v>
      </c>
      <c r="DV3" s="277" t="e">
        <f>BlueMesaInflow.Unregulated!#REF!</f>
        <v>#REF!</v>
      </c>
      <c r="DW3" s="277" t="e">
        <f>BlueMesaInflow.Unregulated!#REF!</f>
        <v>#REF!</v>
      </c>
      <c r="DX3" s="277" t="e">
        <f>BlueMesaInflow.Unregulated!#REF!</f>
        <v>#REF!</v>
      </c>
      <c r="DY3" s="277" t="e">
        <f>BlueMesaInflow.Unregulated!#REF!</f>
        <v>#REF!</v>
      </c>
      <c r="DZ3" s="277" t="e">
        <f>BlueMesaInflow.Unregulated!#REF!</f>
        <v>#REF!</v>
      </c>
      <c r="EA3" s="277" t="e">
        <f>BlueMesaInflow.Unregulated!#REF!</f>
        <v>#REF!</v>
      </c>
      <c r="EB3" s="277" t="e">
        <f>BlueMesaInflow.Unregulated!#REF!</f>
        <v>#REF!</v>
      </c>
      <c r="EC3" s="277" t="e">
        <f>BlueMesaInflow.Unregulated!#REF!</f>
        <v>#REF!</v>
      </c>
      <c r="ED3" s="277" t="e">
        <f>BlueMesaInflow.Unregulated!#REF!</f>
        <v>#REF!</v>
      </c>
    </row>
    <row r="4" spans="1:134" ht="15" x14ac:dyDescent="0.25">
      <c r="A4" s="272"/>
      <c r="B4" s="273"/>
      <c r="C4" s="273"/>
      <c r="D4" s="273"/>
      <c r="E4" s="273"/>
      <c r="F4" s="274"/>
      <c r="G4" s="274"/>
      <c r="H4" s="274"/>
      <c r="I4" s="274"/>
      <c r="J4" s="274"/>
      <c r="K4" s="274"/>
      <c r="L4" s="274"/>
      <c r="M4" s="274"/>
      <c r="N4" s="274"/>
      <c r="O4" s="274"/>
      <c r="P4" s="274"/>
      <c r="Q4" s="274"/>
      <c r="R4" s="274"/>
      <c r="S4" s="274"/>
      <c r="T4" s="280"/>
      <c r="U4" s="281">
        <f>DATE(LOOKUP($D$3,TimestepID,StartYear),$B$3,1)</f>
        <v>43952</v>
      </c>
      <c r="V4" s="282" t="str">
        <f ca="1">IF($U4="","",IF($B$34=TRUE,(LOOKUP($U4,INDIRECT($C$10&amp;"_TIME"),INDIRECT($C$10&amp;"_Min"))),""))</f>
        <v/>
      </c>
      <c r="W4" s="283" t="str">
        <f ca="1">IF($U4="","",IF($C$34=TRUE,(LOOKUP($U4,INDIRECT($C$10&amp;"_TIME"),INDIRECT($C$10&amp;"_Max"))),""))</f>
        <v/>
      </c>
      <c r="X4" s="284">
        <f ca="1">IF($U4="","",IF($D$34=TRUE,(LOOKUP($U4,INDIRECT($C$10&amp;"_TIME"),INDIRECT($C$10&amp;"_Most"))),""))</f>
        <v>175</v>
      </c>
      <c r="Y4" s="285">
        <f ca="1">IF($U4="","",IF($B$15=TRUE,(LOOKUP($U4,INDIRECT($C$10&amp;"_TIME"),INDIRECT($C$10&amp;"_"&amp;Y$2))),""))</f>
        <v>167.34100000000001</v>
      </c>
      <c r="Z4" s="286">
        <f ca="1">IF($U4="","",IF($B$16=TRUE,(LOOKUP($U4,INDIRECT($C$10&amp;"_TIME"),INDIRECT($C$10&amp;"_"&amp;Z$2))),""))</f>
        <v>138.43100000000001</v>
      </c>
      <c r="AA4" s="286">
        <f ca="1">IF($U4="","",IF($B$17=TRUE,(LOOKUP($U4,INDIRECT($C$10&amp;"_TIME"),INDIRECT($C$10&amp;"_"&amp;AA$2))),""))</f>
        <v>134.137</v>
      </c>
      <c r="AB4" s="286">
        <f ca="1">IF($U4="","",IF($B$18=TRUE,(LOOKUP($U4,INDIRECT($C$10&amp;"_TIME"),INDIRECT($C$10&amp;"_"&amp;AB$2))),""))</f>
        <v>231.727</v>
      </c>
      <c r="AC4" s="286">
        <f ca="1">IF($U4="","",IF($B$19=TRUE,(LOOKUP($U4,INDIRECT($C$10&amp;"_TIME"),INDIRECT($C$10&amp;"_"&amp;AC$2))),""))</f>
        <v>208.529</v>
      </c>
      <c r="AD4" s="286">
        <f ca="1">IF($U4="","",IF($B$20=TRUE,(LOOKUP($U4,INDIRECT($C$10&amp;"_TIME"),INDIRECT($C$10&amp;"_"&amp;AD$2))),""))</f>
        <v>163.03700000000001</v>
      </c>
      <c r="AE4" s="286">
        <f ca="1">IF($U4="","",IF($B$21=TRUE,(LOOKUP($U4,INDIRECT($C$10&amp;"_TIME"),INDIRECT($C$10&amp;"_"&amp;AE$2))),""))</f>
        <v>172.84200000000001</v>
      </c>
      <c r="AF4" s="286">
        <f ca="1">IF($U4="","",IF($B$22=TRUE,(LOOKUP($U4,INDIRECT($C$10&amp;"_TIME"),INDIRECT($C$10&amp;"_"&amp;AF$2))),""))</f>
        <v>159.73400000000001</v>
      </c>
      <c r="AG4" s="286">
        <f ca="1">IF($U4="","",IF($B$23=TRUE,(LOOKUP($U4,INDIRECT($C$10&amp;"_TIME"),INDIRECT($C$10&amp;"_"&amp;AG$2))),""))</f>
        <v>179.60300000000001</v>
      </c>
      <c r="AH4" s="286">
        <f ca="1">IF($U4="","",IF($B$24=TRUE,(LOOKUP($U4,INDIRECT($C$10&amp;"_TIME"),INDIRECT($C$10&amp;"_"&amp;AH$2))),""))</f>
        <v>143.393</v>
      </c>
      <c r="AI4" s="286">
        <f ca="1">IF($U4="","",IF($B$25=TRUE,(LOOKUP($U4,INDIRECT($C$10&amp;"_TIME"),INDIRECT($C$10&amp;"_"&amp;AI$2))),""))</f>
        <v>143.27000000000001</v>
      </c>
      <c r="AJ4" s="286">
        <f ca="1">IF($U4="","",IF($B$26=TRUE,(LOOKUP($U4,INDIRECT($C$10&amp;"_TIME"),INDIRECT($C$10&amp;"_"&amp;AJ$2))),""))</f>
        <v>222.542</v>
      </c>
      <c r="AK4" s="286">
        <f ca="1">IF($U4="","",IF($B$27=TRUE,(LOOKUP($U4,INDIRECT($C$10&amp;"_TIME"),INDIRECT($C$10&amp;"_"&amp;AK$2))),""))</f>
        <v>176.23500000000001</v>
      </c>
      <c r="AL4" s="286">
        <f ca="1">IF($U4="","",IF($B$28=TRUE,(LOOKUP($U4,INDIRECT($C$10&amp;"_TIME"),INDIRECT($C$10&amp;"_"&amp;AL$2))),""))</f>
        <v>175</v>
      </c>
      <c r="AM4" s="286">
        <f ca="1">IF($U4="","",IF($B$29=TRUE,(LOOKUP($U4,INDIRECT($C$10&amp;"_TIME"),INDIRECT($C$10&amp;"_"&amp;AM$2))),""))</f>
        <v>153.52699999999999</v>
      </c>
      <c r="AN4" s="286">
        <f ca="1">IF($U4="","",IF($C$15=TRUE,(LOOKUP($U4,INDIRECT($C$10&amp;"_TIME"),INDIRECT($C$10&amp;"_"&amp;AN$2))),""))</f>
        <v>192.203</v>
      </c>
      <c r="AO4" s="286">
        <f ca="1">IF($U4="","",IF($C$16=TRUE,(LOOKUP($U4,INDIRECT($C$10&amp;"_TIME"),INDIRECT($C$10&amp;"_"&amp;AO$2))),""))</f>
        <v>183.34100000000001</v>
      </c>
      <c r="AP4" s="286">
        <f ca="1">IF($U4="","",IF($C$17=TRUE,(LOOKUP($U4,INDIRECT($C$10&amp;"_TIME"),INDIRECT($C$10&amp;"_"&amp;AP$2))),""))</f>
        <v>134.97900000000001</v>
      </c>
      <c r="AQ4" s="286">
        <f ca="1">IF($U4="","",IF($C$18=TRUE,(LOOKUP($U4,INDIRECT($C$10&amp;"_TIME"),INDIRECT($C$10&amp;"_"&amp;AQ$2))),""))</f>
        <v>188.52</v>
      </c>
      <c r="AR4" s="286">
        <f ca="1">IF($U4="","",IF($C$19=TRUE,(LOOKUP($U4,INDIRECT($C$10&amp;"_TIME"),INDIRECT($C$10&amp;"_"&amp;AR$2))),""))</f>
        <v>208.196</v>
      </c>
      <c r="AS4" s="286">
        <f ca="1">IF($U4="","",IF($C$20=TRUE,(LOOKUP($U4,INDIRECT($C$10&amp;"_TIME"),INDIRECT($C$10&amp;"_"&amp;AS$2))),""))</f>
        <v>238.124</v>
      </c>
      <c r="AT4" s="286">
        <f ca="1">IF($U4="","",IF($C$21=TRUE,(LOOKUP($U4,INDIRECT($C$10&amp;"_TIME"),INDIRECT($C$10&amp;"_"&amp;AT$2))),""))</f>
        <v>141.01400000000001</v>
      </c>
      <c r="AU4" s="286">
        <f ca="1">IF($U4="","",IF($C$22=TRUE,(LOOKUP($U4,INDIRECT($C$10&amp;"_TIME"),INDIRECT($C$10&amp;"_"&amp;AU$2))),""))</f>
        <v>180.19</v>
      </c>
      <c r="AV4" s="286">
        <f ca="1">IF($U4="","",IF($C$23=TRUE,(LOOKUP($U4,INDIRECT($C$10&amp;"_TIME"),INDIRECT($C$10&amp;"_"&amp;AV$2))),""))</f>
        <v>179.51499999999999</v>
      </c>
      <c r="AW4" s="286">
        <f ca="1">IF($U4="","",IF($C$24=TRUE,(LOOKUP($U4,INDIRECT($C$10&amp;"_TIME"),INDIRECT($C$10&amp;"_"&amp;AW$2))),""))</f>
        <v>195.63200000000001</v>
      </c>
      <c r="AX4" s="286">
        <f ca="1">IF($U4="","",IF($C$25=TRUE,(LOOKUP($U4,INDIRECT($C$10&amp;"_TIME"),INDIRECT($C$10&amp;"_"&amp;AX$2))),""))</f>
        <v>169.096</v>
      </c>
      <c r="AY4" s="286">
        <f ca="1">IF($U4="","",IF($C$26=TRUE,(LOOKUP($U4,INDIRECT($C$10&amp;"_TIME"),INDIRECT($C$10&amp;"_"&amp;AY$2))),""))</f>
        <v>185.87100000000001</v>
      </c>
      <c r="AZ4" s="286">
        <f ca="1">IF($U4="","",IF($C$27=TRUE,(LOOKUP($U4,INDIRECT($C$10&amp;"_TIME"),INDIRECT($C$10&amp;"_"&amp;AZ$2))),""))</f>
        <v>154.14400000000001</v>
      </c>
      <c r="BA4" s="286">
        <f ca="1">IF($U4="","",IF($C$28=TRUE,(LOOKUP($U4,INDIRECT($C$10&amp;"_TIME"),INDIRECT($C$10&amp;"_"&amp;BA$2))),""))</f>
        <v>207.154</v>
      </c>
      <c r="BB4" s="286">
        <f ca="1">IF($U4="","",IF($C$29=TRUE,(LOOKUP($U4,INDIRECT($C$10&amp;"_TIME"),INDIRECT($C$10&amp;"_"&amp;BB$2))),""))</f>
        <v>123.453</v>
      </c>
      <c r="BC4" s="286">
        <f ca="1">IF($U4="","",IF($D$15=TRUE,(LOOKUP($U4,INDIRECT($C$10&amp;"_TIME"),INDIRECT($C$10&amp;"_"&amp;BC$2))),""))</f>
        <v>134.917</v>
      </c>
      <c r="BD4" s="286">
        <f ca="1">IF($U4="","",IF($D$16=TRUE,(LOOKUP($U4,INDIRECT($C$10&amp;"_TIME"),INDIRECT($C$10&amp;"_"&amp;BD$2))),""))</f>
        <v>198.84299999999999</v>
      </c>
      <c r="BE4" s="286">
        <f ca="1">IF($U4="","",IF($D$17=TRUE,(LOOKUP($U4,INDIRECT($C$10&amp;"_TIME"),INDIRECT($C$10&amp;"_"&amp;BE$2))),""))</f>
        <v>170.17400000000001</v>
      </c>
      <c r="BF4" s="286">
        <f ca="1">IF($U4="","",IF($D$18=TRUE,(LOOKUP($U4,INDIRECT($C$10&amp;"_TIME"),INDIRECT($C$10&amp;"_"&amp;BF$2))),""))</f>
        <v>167.423</v>
      </c>
      <c r="BG4" s="286">
        <f ca="1">IF($U4="","",IF($D$19=TRUE,(LOOKUP($U4,INDIRECT($C$10&amp;"_TIME"),INDIRECT($C$10&amp;"_"&amp;BG$2))),""))</f>
        <v>181.292</v>
      </c>
      <c r="BH4" s="286"/>
      <c r="BI4" s="286"/>
      <c r="BJ4" s="286"/>
      <c r="BK4" s="286"/>
      <c r="BL4" s="286"/>
      <c r="BM4" s="286"/>
      <c r="BN4" s="286"/>
      <c r="BO4" s="286"/>
      <c r="BP4" s="286"/>
      <c r="BQ4" s="286"/>
      <c r="BR4" s="286"/>
      <c r="BS4" s="286"/>
      <c r="BT4" s="286"/>
      <c r="BU4" s="286"/>
      <c r="BV4" s="286"/>
      <c r="BW4" s="286"/>
      <c r="BX4" s="286"/>
      <c r="BY4" s="286"/>
      <c r="BZ4" s="286"/>
      <c r="CA4" s="286"/>
      <c r="CB4" s="286"/>
      <c r="CC4" s="286"/>
      <c r="CD4" s="286"/>
      <c r="CE4" s="286"/>
      <c r="CF4" s="286"/>
      <c r="CG4" s="286"/>
      <c r="CH4" s="286"/>
      <c r="CI4" s="286"/>
      <c r="CJ4" s="286"/>
      <c r="CK4" s="286"/>
      <c r="CL4" s="286"/>
      <c r="CM4" s="286"/>
      <c r="CN4" s="286"/>
      <c r="CO4" s="286"/>
      <c r="CP4" s="286"/>
      <c r="CQ4" s="286"/>
      <c r="CR4" s="286"/>
      <c r="CS4" s="286"/>
      <c r="CT4" s="286"/>
      <c r="CU4" s="286"/>
      <c r="CV4" s="286"/>
      <c r="CW4" s="286"/>
      <c r="CX4" s="286"/>
      <c r="CY4" s="286"/>
      <c r="CZ4" s="286"/>
      <c r="DA4" s="286"/>
      <c r="DB4" s="286"/>
      <c r="DC4" s="286"/>
      <c r="DD4" s="286"/>
      <c r="DE4" s="286"/>
      <c r="DF4" s="286"/>
      <c r="DG4" s="286"/>
      <c r="DH4" s="286"/>
      <c r="DI4" s="286"/>
      <c r="DJ4" s="286"/>
      <c r="DK4" s="286"/>
      <c r="DL4" s="286"/>
      <c r="DM4" s="286"/>
      <c r="DN4" s="286"/>
      <c r="DO4" s="286"/>
      <c r="DP4" s="286"/>
      <c r="DQ4" s="286"/>
      <c r="DR4" s="286"/>
      <c r="DS4" s="286"/>
      <c r="DT4" s="286"/>
      <c r="DU4" s="286"/>
      <c r="DV4" s="286"/>
      <c r="DW4" s="286"/>
      <c r="DX4" s="286"/>
      <c r="DY4" s="286"/>
      <c r="DZ4" s="286"/>
      <c r="EA4" s="286"/>
      <c r="EB4" s="287"/>
      <c r="EC4" s="287"/>
      <c r="ED4" s="287"/>
    </row>
    <row r="5" spans="1:134" ht="13.5" customHeight="1" x14ac:dyDescent="0.25">
      <c r="A5" s="272"/>
      <c r="B5" s="273"/>
      <c r="C5" s="273"/>
      <c r="D5" s="288"/>
      <c r="E5" s="273"/>
      <c r="F5" s="274"/>
      <c r="G5" s="274"/>
      <c r="H5" s="274"/>
      <c r="I5" s="274"/>
      <c r="J5" s="274"/>
      <c r="K5" s="274"/>
      <c r="L5" s="274"/>
      <c r="M5" s="274"/>
      <c r="N5" s="274"/>
      <c r="O5" s="274"/>
      <c r="P5" s="274"/>
      <c r="Q5" s="274"/>
      <c r="R5" s="274"/>
      <c r="S5" s="274"/>
      <c r="T5" s="275"/>
      <c r="U5" s="289">
        <f t="shared" ref="U5:U36" si="0">IF((ROW()-3)&lt;=LOOKUP($B$6,TimestepID,Duration),EDATE(U4,1),"")</f>
        <v>43983</v>
      </c>
      <c r="V5" s="290" t="s">
        <v>229</v>
      </c>
      <c r="W5" s="291" t="s">
        <v>229</v>
      </c>
      <c r="X5" s="292">
        <v>167</v>
      </c>
      <c r="Y5" s="293">
        <v>257.565</v>
      </c>
      <c r="Z5" s="294">
        <v>160.32499999999999</v>
      </c>
      <c r="AA5" s="294">
        <v>231.63399999999999</v>
      </c>
      <c r="AB5" s="294">
        <v>219.297</v>
      </c>
      <c r="AC5" s="294">
        <v>181.65899999999999</v>
      </c>
      <c r="AD5" s="294">
        <v>191.22900000000001</v>
      </c>
      <c r="AE5" s="294">
        <v>162.74199999999999</v>
      </c>
      <c r="AF5" s="294">
        <v>164.28100000000001</v>
      </c>
      <c r="AG5" s="294">
        <v>130.363</v>
      </c>
      <c r="AH5" s="294">
        <v>167</v>
      </c>
      <c r="AI5" s="294">
        <v>171.55500000000001</v>
      </c>
      <c r="AJ5" s="294">
        <v>192.21600000000001</v>
      </c>
      <c r="AK5" s="294">
        <v>177.023</v>
      </c>
      <c r="AL5" s="294">
        <v>152.23500000000001</v>
      </c>
      <c r="AM5" s="294">
        <v>267.74</v>
      </c>
      <c r="AN5" s="294">
        <v>169.06100000000001</v>
      </c>
      <c r="AO5" s="294">
        <v>321.27999999999997</v>
      </c>
      <c r="AP5" s="294">
        <v>173.36199999999999</v>
      </c>
      <c r="AQ5" s="294">
        <v>362.13400000000001</v>
      </c>
      <c r="AR5" s="294">
        <v>147.70599999999999</v>
      </c>
      <c r="AS5" s="294">
        <v>205.24700000000001</v>
      </c>
      <c r="AT5" s="294">
        <v>127.19</v>
      </c>
      <c r="AU5" s="294">
        <v>231.51599999999999</v>
      </c>
      <c r="AV5" s="294">
        <v>186.47200000000001</v>
      </c>
      <c r="AW5" s="294">
        <v>191.39099999999999</v>
      </c>
      <c r="AX5" s="294">
        <v>155.90199999999999</v>
      </c>
      <c r="AY5" s="294">
        <v>202.01900000000001</v>
      </c>
      <c r="AZ5" s="294">
        <v>230.29499999999999</v>
      </c>
      <c r="BA5" s="294">
        <v>229.756</v>
      </c>
      <c r="BB5" s="294">
        <v>255.00200000000001</v>
      </c>
      <c r="BC5" s="294">
        <v>302.404</v>
      </c>
      <c r="BD5" s="294">
        <v>97.138000000000005</v>
      </c>
      <c r="BE5" s="294">
        <v>257.351</v>
      </c>
      <c r="BF5" s="294">
        <v>230</v>
      </c>
      <c r="BG5" s="294">
        <v>393.11399999999998</v>
      </c>
      <c r="BH5" s="294"/>
      <c r="BI5" s="294"/>
      <c r="BJ5" s="294"/>
      <c r="BK5" s="294"/>
      <c r="BL5" s="294"/>
      <c r="BM5" s="294"/>
      <c r="BN5" s="294"/>
      <c r="BO5" s="294"/>
      <c r="BP5" s="294"/>
      <c r="BQ5" s="294"/>
      <c r="BR5" s="294"/>
      <c r="BS5" s="294"/>
      <c r="BT5" s="294"/>
      <c r="BU5" s="294"/>
      <c r="BV5" s="294"/>
      <c r="BW5" s="294"/>
      <c r="BX5" s="294"/>
      <c r="BY5" s="294"/>
      <c r="BZ5" s="294"/>
      <c r="CA5" s="294"/>
      <c r="CB5" s="294"/>
      <c r="CC5" s="294"/>
      <c r="CD5" s="294"/>
      <c r="CE5" s="294"/>
      <c r="CF5" s="294"/>
      <c r="CG5" s="294"/>
      <c r="CH5" s="294"/>
      <c r="CI5" s="294"/>
      <c r="CJ5" s="294"/>
      <c r="CK5" s="294"/>
      <c r="CL5" s="294"/>
      <c r="CM5" s="294"/>
      <c r="CN5" s="294"/>
      <c r="CO5" s="294"/>
      <c r="CP5" s="294"/>
      <c r="CQ5" s="294"/>
      <c r="CR5" s="294"/>
      <c r="CS5" s="294"/>
      <c r="CT5" s="294"/>
      <c r="CU5" s="294"/>
      <c r="CV5" s="294"/>
      <c r="CW5" s="294"/>
      <c r="CX5" s="294"/>
      <c r="CY5" s="294"/>
      <c r="CZ5" s="294"/>
      <c r="DA5" s="294"/>
      <c r="DB5" s="294"/>
      <c r="DC5" s="294"/>
      <c r="DD5" s="294"/>
      <c r="DE5" s="294"/>
      <c r="DF5" s="294"/>
      <c r="DG5" s="294"/>
      <c r="DH5" s="294"/>
      <c r="DI5" s="294"/>
      <c r="DJ5" s="294"/>
      <c r="DK5" s="294"/>
      <c r="DL5" s="294"/>
      <c r="DM5" s="294"/>
      <c r="DN5" s="294"/>
      <c r="DO5" s="294"/>
      <c r="DP5" s="294"/>
      <c r="DQ5" s="294"/>
      <c r="DR5" s="294"/>
      <c r="DS5" s="294"/>
      <c r="DT5" s="294"/>
      <c r="DU5" s="294"/>
      <c r="DV5" s="294"/>
      <c r="DW5" s="294"/>
      <c r="DX5" s="294"/>
      <c r="DY5" s="294"/>
      <c r="DZ5" s="294"/>
      <c r="EA5" s="294"/>
      <c r="EB5" s="287"/>
      <c r="EC5" s="287"/>
      <c r="ED5" s="287"/>
    </row>
    <row r="6" spans="1:134" ht="15" x14ac:dyDescent="0.25">
      <c r="A6" s="272"/>
      <c r="B6" s="273">
        <v>7</v>
      </c>
      <c r="C6" s="273">
        <f>MATCH(INDEX(RunInformation!$AZ$6:$AZ$17,MATCH(B3,RunInformation!$AX$6:$AX$17,0)),RunInformation!$L$3:$L$24,0)</f>
        <v>7</v>
      </c>
      <c r="D6" s="288"/>
      <c r="E6" s="273"/>
      <c r="F6" s="274"/>
      <c r="G6" s="274"/>
      <c r="H6" s="274"/>
      <c r="I6" s="274"/>
      <c r="J6" s="274"/>
      <c r="K6" s="274"/>
      <c r="L6" s="274"/>
      <c r="M6" s="274"/>
      <c r="N6" s="274"/>
      <c r="O6" s="274"/>
      <c r="P6" s="274"/>
      <c r="Q6" s="274"/>
      <c r="R6" s="274"/>
      <c r="S6" s="274"/>
      <c r="T6" s="275"/>
      <c r="U6" s="289">
        <f t="shared" si="0"/>
        <v>44013</v>
      </c>
      <c r="V6" s="290" t="s">
        <v>229</v>
      </c>
      <c r="W6" s="291" t="s">
        <v>229</v>
      </c>
      <c r="X6" s="292">
        <v>58</v>
      </c>
      <c r="Y6" s="293">
        <v>98.037000000000006</v>
      </c>
      <c r="Z6" s="294">
        <v>78.92</v>
      </c>
      <c r="AA6" s="294">
        <v>116.349</v>
      </c>
      <c r="AB6" s="294">
        <v>93.307000000000002</v>
      </c>
      <c r="AC6" s="294">
        <v>57.588999999999999</v>
      </c>
      <c r="AD6" s="294">
        <v>80.179000000000002</v>
      </c>
      <c r="AE6" s="294">
        <v>58</v>
      </c>
      <c r="AF6" s="294">
        <v>65.849000000000004</v>
      </c>
      <c r="AG6" s="294">
        <v>47.801000000000002</v>
      </c>
      <c r="AH6" s="294">
        <v>69.308000000000007</v>
      </c>
      <c r="AI6" s="294">
        <v>75.819000000000003</v>
      </c>
      <c r="AJ6" s="294">
        <v>79.992000000000004</v>
      </c>
      <c r="AK6" s="294">
        <v>68.010999999999996</v>
      </c>
      <c r="AL6" s="294">
        <v>48.829000000000001</v>
      </c>
      <c r="AM6" s="294">
        <v>219.749</v>
      </c>
      <c r="AN6" s="294">
        <v>68.33</v>
      </c>
      <c r="AO6" s="294">
        <v>115.28100000000001</v>
      </c>
      <c r="AP6" s="294">
        <v>91.334999999999994</v>
      </c>
      <c r="AQ6" s="294">
        <v>232.518</v>
      </c>
      <c r="AR6" s="294">
        <v>47.945</v>
      </c>
      <c r="AS6" s="294">
        <v>62.472999999999999</v>
      </c>
      <c r="AT6" s="294">
        <v>41.048999999999999</v>
      </c>
      <c r="AU6" s="294">
        <v>67.789000000000001</v>
      </c>
      <c r="AV6" s="294">
        <v>69.87</v>
      </c>
      <c r="AW6" s="294">
        <v>77.238</v>
      </c>
      <c r="AX6" s="294">
        <v>59.94</v>
      </c>
      <c r="AY6" s="294">
        <v>77.396000000000001</v>
      </c>
      <c r="AZ6" s="294">
        <v>100.509</v>
      </c>
      <c r="BA6" s="294">
        <v>110.19499999999999</v>
      </c>
      <c r="BB6" s="294">
        <v>78.89</v>
      </c>
      <c r="BC6" s="294">
        <v>147.61799999999999</v>
      </c>
      <c r="BD6" s="294">
        <v>37.771000000000001</v>
      </c>
      <c r="BE6" s="294">
        <v>87.927000000000007</v>
      </c>
      <c r="BF6" s="294">
        <v>72.725999999999999</v>
      </c>
      <c r="BG6" s="294">
        <v>142.43899999999999</v>
      </c>
      <c r="BH6" s="294"/>
      <c r="BI6" s="294"/>
      <c r="BJ6" s="294"/>
      <c r="BK6" s="294"/>
      <c r="BL6" s="294"/>
      <c r="BM6" s="294"/>
      <c r="BN6" s="294"/>
      <c r="BO6" s="294"/>
      <c r="BP6" s="294"/>
      <c r="BQ6" s="294"/>
      <c r="BR6" s="294"/>
      <c r="BS6" s="294"/>
      <c r="BT6" s="294"/>
      <c r="BU6" s="294"/>
      <c r="BV6" s="294"/>
      <c r="BW6" s="294"/>
      <c r="BX6" s="294"/>
      <c r="BY6" s="294"/>
      <c r="BZ6" s="294"/>
      <c r="CA6" s="294"/>
      <c r="CB6" s="294"/>
      <c r="CC6" s="294"/>
      <c r="CD6" s="294"/>
      <c r="CE6" s="294"/>
      <c r="CF6" s="294"/>
      <c r="CG6" s="294"/>
      <c r="CH6" s="294"/>
      <c r="CI6" s="294"/>
      <c r="CJ6" s="294"/>
      <c r="CK6" s="294"/>
      <c r="CL6" s="294"/>
      <c r="CM6" s="294"/>
      <c r="CN6" s="294"/>
      <c r="CO6" s="294"/>
      <c r="CP6" s="294"/>
      <c r="CQ6" s="294"/>
      <c r="CR6" s="294"/>
      <c r="CS6" s="294"/>
      <c r="CT6" s="294"/>
      <c r="CU6" s="294"/>
      <c r="CV6" s="294"/>
      <c r="CW6" s="294"/>
      <c r="CX6" s="294"/>
      <c r="CY6" s="294"/>
      <c r="CZ6" s="294"/>
      <c r="DA6" s="294"/>
      <c r="DB6" s="294"/>
      <c r="DC6" s="294"/>
      <c r="DD6" s="294"/>
      <c r="DE6" s="294"/>
      <c r="DF6" s="294"/>
      <c r="DG6" s="294"/>
      <c r="DH6" s="294"/>
      <c r="DI6" s="294"/>
      <c r="DJ6" s="294"/>
      <c r="DK6" s="294"/>
      <c r="DL6" s="294"/>
      <c r="DM6" s="294"/>
      <c r="DN6" s="294"/>
      <c r="DO6" s="294"/>
      <c r="DP6" s="294"/>
      <c r="DQ6" s="294"/>
      <c r="DR6" s="294"/>
      <c r="DS6" s="294"/>
      <c r="DT6" s="294"/>
      <c r="DU6" s="294"/>
      <c r="DV6" s="294"/>
      <c r="DW6" s="294"/>
      <c r="DX6" s="294"/>
      <c r="DY6" s="294"/>
      <c r="DZ6" s="294"/>
      <c r="EA6" s="294"/>
      <c r="EB6" s="287"/>
      <c r="EC6" s="287"/>
      <c r="ED6" s="287"/>
    </row>
    <row r="7" spans="1:134" ht="15" x14ac:dyDescent="0.25">
      <c r="A7" s="272"/>
      <c r="B7" s="273"/>
      <c r="C7" s="273"/>
      <c r="D7" s="288"/>
      <c r="E7" s="273"/>
      <c r="F7" s="274"/>
      <c r="G7" s="274"/>
      <c r="H7" s="274"/>
      <c r="I7" s="274"/>
      <c r="J7" s="274"/>
      <c r="K7" s="274"/>
      <c r="L7" s="274"/>
      <c r="M7" s="274"/>
      <c r="N7" s="274"/>
      <c r="O7" s="274"/>
      <c r="P7" s="274"/>
      <c r="Q7" s="274"/>
      <c r="R7" s="274"/>
      <c r="S7" s="274"/>
      <c r="T7" s="275"/>
      <c r="U7" s="289">
        <f t="shared" si="0"/>
        <v>44044</v>
      </c>
      <c r="V7" s="290" t="s">
        <v>229</v>
      </c>
      <c r="W7" s="291" t="s">
        <v>229</v>
      </c>
      <c r="X7" s="292">
        <v>40</v>
      </c>
      <c r="Y7" s="293">
        <v>48.22</v>
      </c>
      <c r="Z7" s="294">
        <v>60.158999999999999</v>
      </c>
      <c r="AA7" s="294">
        <v>57.738</v>
      </c>
      <c r="AB7" s="294">
        <v>57.817</v>
      </c>
      <c r="AC7" s="294">
        <v>36.366999999999997</v>
      </c>
      <c r="AD7" s="294">
        <v>41.207000000000001</v>
      </c>
      <c r="AE7" s="294">
        <v>39.572000000000003</v>
      </c>
      <c r="AF7" s="294">
        <v>40.887999999999998</v>
      </c>
      <c r="AG7" s="294">
        <v>43.996000000000002</v>
      </c>
      <c r="AH7" s="294">
        <v>39.780999999999999</v>
      </c>
      <c r="AI7" s="294">
        <v>43.487000000000002</v>
      </c>
      <c r="AJ7" s="294">
        <v>57.860999999999997</v>
      </c>
      <c r="AK7" s="294">
        <v>36.723999999999997</v>
      </c>
      <c r="AL7" s="294">
        <v>33.276000000000003</v>
      </c>
      <c r="AM7" s="294">
        <v>69.834999999999994</v>
      </c>
      <c r="AN7" s="294">
        <v>34.262</v>
      </c>
      <c r="AO7" s="294">
        <v>56.444000000000003</v>
      </c>
      <c r="AP7" s="294">
        <v>42.207999999999998</v>
      </c>
      <c r="AQ7" s="294">
        <v>87.453999999999994</v>
      </c>
      <c r="AR7" s="294">
        <v>38.722000000000001</v>
      </c>
      <c r="AS7" s="294">
        <v>46.128999999999998</v>
      </c>
      <c r="AT7" s="294">
        <v>27.905999999999999</v>
      </c>
      <c r="AU7" s="294">
        <v>40.122</v>
      </c>
      <c r="AV7" s="294">
        <v>38.347999999999999</v>
      </c>
      <c r="AW7" s="294">
        <v>43.991999999999997</v>
      </c>
      <c r="AX7" s="294">
        <v>46.44</v>
      </c>
      <c r="AY7" s="294">
        <v>48.372999999999998</v>
      </c>
      <c r="AZ7" s="294">
        <v>43.655000000000001</v>
      </c>
      <c r="BA7" s="294">
        <v>45</v>
      </c>
      <c r="BB7" s="294">
        <v>45.155000000000001</v>
      </c>
      <c r="BC7" s="294">
        <v>51.097999999999999</v>
      </c>
      <c r="BD7" s="294">
        <v>30.457000000000001</v>
      </c>
      <c r="BE7" s="294">
        <v>51.902999999999999</v>
      </c>
      <c r="BF7" s="294">
        <v>42.625</v>
      </c>
      <c r="BG7" s="294">
        <v>52.348999999999997</v>
      </c>
      <c r="BH7" s="294"/>
      <c r="BI7" s="294"/>
      <c r="BJ7" s="294"/>
      <c r="BK7" s="294"/>
      <c r="BL7" s="294"/>
      <c r="BM7" s="294"/>
      <c r="BN7" s="294"/>
      <c r="BO7" s="294"/>
      <c r="BP7" s="294"/>
      <c r="BQ7" s="294"/>
      <c r="BR7" s="294"/>
      <c r="BS7" s="294"/>
      <c r="BT7" s="294"/>
      <c r="BU7" s="294"/>
      <c r="BV7" s="294"/>
      <c r="BW7" s="294"/>
      <c r="BX7" s="294"/>
      <c r="BY7" s="294"/>
      <c r="BZ7" s="294"/>
      <c r="CA7" s="294"/>
      <c r="CB7" s="294"/>
      <c r="CC7" s="294"/>
      <c r="CD7" s="294"/>
      <c r="CE7" s="294"/>
      <c r="CF7" s="294"/>
      <c r="CG7" s="294"/>
      <c r="CH7" s="294"/>
      <c r="CI7" s="294"/>
      <c r="CJ7" s="294"/>
      <c r="CK7" s="294"/>
      <c r="CL7" s="294"/>
      <c r="CM7" s="294"/>
      <c r="CN7" s="294"/>
      <c r="CO7" s="294"/>
      <c r="CP7" s="294"/>
      <c r="CQ7" s="294"/>
      <c r="CR7" s="294"/>
      <c r="CS7" s="294"/>
      <c r="CT7" s="294"/>
      <c r="CU7" s="294"/>
      <c r="CV7" s="294"/>
      <c r="CW7" s="294"/>
      <c r="CX7" s="294"/>
      <c r="CY7" s="294"/>
      <c r="CZ7" s="294"/>
      <c r="DA7" s="294"/>
      <c r="DB7" s="294"/>
      <c r="DC7" s="294"/>
      <c r="DD7" s="294"/>
      <c r="DE7" s="294"/>
      <c r="DF7" s="294"/>
      <c r="DG7" s="294"/>
      <c r="DH7" s="294"/>
      <c r="DI7" s="294"/>
      <c r="DJ7" s="294"/>
      <c r="DK7" s="294"/>
      <c r="DL7" s="294"/>
      <c r="DM7" s="294"/>
      <c r="DN7" s="294"/>
      <c r="DO7" s="294"/>
      <c r="DP7" s="294"/>
      <c r="DQ7" s="294"/>
      <c r="DR7" s="294"/>
      <c r="DS7" s="294"/>
      <c r="DT7" s="294"/>
      <c r="DU7" s="294"/>
      <c r="DV7" s="294"/>
      <c r="DW7" s="294"/>
      <c r="DX7" s="294"/>
      <c r="DY7" s="294"/>
      <c r="DZ7" s="294"/>
      <c r="EA7" s="294"/>
      <c r="EB7" s="287"/>
      <c r="EC7" s="287"/>
      <c r="ED7" s="287"/>
    </row>
    <row r="8" spans="1:134" ht="15" x14ac:dyDescent="0.25">
      <c r="A8" s="272"/>
      <c r="B8" s="273"/>
      <c r="C8" s="273"/>
      <c r="D8" s="288"/>
      <c r="E8" s="273"/>
      <c r="F8" s="274"/>
      <c r="G8" s="274"/>
      <c r="H8" s="274"/>
      <c r="I8" s="274"/>
      <c r="J8" s="274"/>
      <c r="K8" s="274"/>
      <c r="L8" s="274"/>
      <c r="M8" s="274"/>
      <c r="N8" s="274"/>
      <c r="O8" s="274"/>
      <c r="P8" s="274"/>
      <c r="Q8" s="274"/>
      <c r="R8" s="274"/>
      <c r="S8" s="274"/>
      <c r="T8" s="275"/>
      <c r="U8" s="289">
        <f t="shared" si="0"/>
        <v>44075</v>
      </c>
      <c r="V8" s="290" t="s">
        <v>229</v>
      </c>
      <c r="W8" s="291" t="s">
        <v>229</v>
      </c>
      <c r="X8" s="292">
        <v>30</v>
      </c>
      <c r="Y8" s="293">
        <v>31.978000000000002</v>
      </c>
      <c r="Z8" s="294">
        <v>53.162999999999997</v>
      </c>
      <c r="AA8" s="294">
        <v>30</v>
      </c>
      <c r="AB8" s="294">
        <v>34.81</v>
      </c>
      <c r="AC8" s="294">
        <v>36.049999999999997</v>
      </c>
      <c r="AD8" s="294">
        <v>41.265999999999998</v>
      </c>
      <c r="AE8" s="294">
        <v>29.472000000000001</v>
      </c>
      <c r="AF8" s="294">
        <v>34.475999999999999</v>
      </c>
      <c r="AG8" s="294">
        <v>27.181000000000001</v>
      </c>
      <c r="AH8" s="294">
        <v>29.268999999999998</v>
      </c>
      <c r="AI8" s="294">
        <v>26.504000000000001</v>
      </c>
      <c r="AJ8" s="294">
        <v>39.426000000000002</v>
      </c>
      <c r="AK8" s="294">
        <v>34.277000000000001</v>
      </c>
      <c r="AL8" s="294">
        <v>27.465</v>
      </c>
      <c r="AM8" s="294">
        <v>37.296999999999997</v>
      </c>
      <c r="AN8" s="294">
        <v>28.388999999999999</v>
      </c>
      <c r="AO8" s="294">
        <v>42.975000000000001</v>
      </c>
      <c r="AP8" s="294">
        <v>28.314</v>
      </c>
      <c r="AQ8" s="294">
        <v>45.695</v>
      </c>
      <c r="AR8" s="294">
        <v>30.684000000000001</v>
      </c>
      <c r="AS8" s="294">
        <v>30.962</v>
      </c>
      <c r="AT8" s="294">
        <v>26.666</v>
      </c>
      <c r="AU8" s="294">
        <v>53.780999999999999</v>
      </c>
      <c r="AV8" s="294">
        <v>35</v>
      </c>
      <c r="AW8" s="294">
        <v>30.574000000000002</v>
      </c>
      <c r="AX8" s="294">
        <v>34.165999999999997</v>
      </c>
      <c r="AY8" s="294">
        <v>41.872999999999998</v>
      </c>
      <c r="AZ8" s="294">
        <v>29.187000000000001</v>
      </c>
      <c r="BA8" s="294">
        <v>31.84</v>
      </c>
      <c r="BB8" s="294">
        <v>28.846</v>
      </c>
      <c r="BC8" s="294">
        <v>32.558</v>
      </c>
      <c r="BD8" s="294">
        <v>25.617000000000001</v>
      </c>
      <c r="BE8" s="294">
        <v>64.091999999999999</v>
      </c>
      <c r="BF8" s="294">
        <v>39.610999999999997</v>
      </c>
      <c r="BG8" s="294">
        <v>37.976999999999997</v>
      </c>
      <c r="BH8" s="294"/>
      <c r="BI8" s="294"/>
      <c r="BJ8" s="294"/>
      <c r="BK8" s="294"/>
      <c r="BL8" s="294"/>
      <c r="BM8" s="294"/>
      <c r="BN8" s="294"/>
      <c r="BO8" s="294"/>
      <c r="BP8" s="294"/>
      <c r="BQ8" s="294"/>
      <c r="BR8" s="294"/>
      <c r="BS8" s="294"/>
      <c r="BT8" s="294"/>
      <c r="BU8" s="294"/>
      <c r="BV8" s="294"/>
      <c r="BW8" s="294"/>
      <c r="BX8" s="294"/>
      <c r="BY8" s="294"/>
      <c r="BZ8" s="294"/>
      <c r="CA8" s="294"/>
      <c r="CB8" s="294"/>
      <c r="CC8" s="294"/>
      <c r="CD8" s="294"/>
      <c r="CE8" s="294"/>
      <c r="CF8" s="294"/>
      <c r="CG8" s="294"/>
      <c r="CH8" s="294"/>
      <c r="CI8" s="294"/>
      <c r="CJ8" s="294"/>
      <c r="CK8" s="294"/>
      <c r="CL8" s="294"/>
      <c r="CM8" s="294"/>
      <c r="CN8" s="294"/>
      <c r="CO8" s="294"/>
      <c r="CP8" s="294"/>
      <c r="CQ8" s="294"/>
      <c r="CR8" s="294"/>
      <c r="CS8" s="294"/>
      <c r="CT8" s="294"/>
      <c r="CU8" s="294"/>
      <c r="CV8" s="294"/>
      <c r="CW8" s="294"/>
      <c r="CX8" s="294"/>
      <c r="CY8" s="294"/>
      <c r="CZ8" s="294"/>
      <c r="DA8" s="294"/>
      <c r="DB8" s="294"/>
      <c r="DC8" s="294"/>
      <c r="DD8" s="294"/>
      <c r="DE8" s="294"/>
      <c r="DF8" s="294"/>
      <c r="DG8" s="294"/>
      <c r="DH8" s="294"/>
      <c r="DI8" s="294"/>
      <c r="DJ8" s="294"/>
      <c r="DK8" s="294"/>
      <c r="DL8" s="294"/>
      <c r="DM8" s="294"/>
      <c r="DN8" s="294"/>
      <c r="DO8" s="294"/>
      <c r="DP8" s="294"/>
      <c r="DQ8" s="294"/>
      <c r="DR8" s="294"/>
      <c r="DS8" s="294"/>
      <c r="DT8" s="294"/>
      <c r="DU8" s="294"/>
      <c r="DV8" s="294"/>
      <c r="DW8" s="294"/>
      <c r="DX8" s="294"/>
      <c r="DY8" s="294"/>
      <c r="DZ8" s="294"/>
      <c r="EA8" s="294"/>
      <c r="EB8" s="287"/>
      <c r="EC8" s="287"/>
      <c r="ED8" s="287"/>
    </row>
    <row r="9" spans="1:134" ht="15" x14ac:dyDescent="0.25">
      <c r="A9" s="295"/>
      <c r="B9" s="274"/>
      <c r="C9" s="274"/>
      <c r="D9" s="274"/>
      <c r="E9" s="274"/>
      <c r="F9" s="274"/>
      <c r="G9" s="274"/>
      <c r="H9" s="274"/>
      <c r="I9" s="274"/>
      <c r="J9" s="274"/>
      <c r="K9" s="274"/>
      <c r="L9" s="274"/>
      <c r="M9" s="274"/>
      <c r="N9" s="274"/>
      <c r="O9" s="274"/>
      <c r="P9" s="274"/>
      <c r="Q9" s="274"/>
      <c r="R9" s="274"/>
      <c r="S9" s="274"/>
      <c r="T9" s="275"/>
      <c r="U9" s="289">
        <f t="shared" si="0"/>
        <v>44105</v>
      </c>
      <c r="V9" s="290" t="s">
        <v>229</v>
      </c>
      <c r="W9" s="291" t="s">
        <v>229</v>
      </c>
      <c r="X9" s="292">
        <v>32.86</v>
      </c>
      <c r="Y9" s="293">
        <v>34.476999999999997</v>
      </c>
      <c r="Z9" s="294">
        <v>39.098999999999997</v>
      </c>
      <c r="AA9" s="294">
        <v>29.978999999999999</v>
      </c>
      <c r="AB9" s="294">
        <v>36.343000000000004</v>
      </c>
      <c r="AC9" s="294">
        <v>68.588999999999999</v>
      </c>
      <c r="AD9" s="294">
        <v>54.768999999999998</v>
      </c>
      <c r="AE9" s="294">
        <v>26.315000000000001</v>
      </c>
      <c r="AF9" s="294">
        <v>30.204999999999998</v>
      </c>
      <c r="AG9" s="294">
        <v>29.321000000000002</v>
      </c>
      <c r="AH9" s="294">
        <v>49.197000000000003</v>
      </c>
      <c r="AI9" s="294">
        <v>26.201000000000001</v>
      </c>
      <c r="AJ9" s="294">
        <v>30.931000000000001</v>
      </c>
      <c r="AK9" s="294">
        <v>34.634</v>
      </c>
      <c r="AL9" s="294">
        <v>28.277999999999999</v>
      </c>
      <c r="AM9" s="294">
        <v>42.636000000000003</v>
      </c>
      <c r="AN9" s="294">
        <v>35.191000000000003</v>
      </c>
      <c r="AO9" s="294">
        <v>48.274000000000001</v>
      </c>
      <c r="AP9" s="294">
        <v>34.984000000000002</v>
      </c>
      <c r="AQ9" s="294">
        <v>38.4</v>
      </c>
      <c r="AR9" s="294">
        <v>27.273</v>
      </c>
      <c r="AS9" s="294">
        <v>28.745000000000001</v>
      </c>
      <c r="AT9" s="294">
        <v>34.633000000000003</v>
      </c>
      <c r="AU9" s="294">
        <v>36.768999999999998</v>
      </c>
      <c r="AV9" s="294">
        <v>33.960999999999999</v>
      </c>
      <c r="AW9" s="294">
        <v>44.802999999999997</v>
      </c>
      <c r="AX9" s="294">
        <v>56.097000000000001</v>
      </c>
      <c r="AY9" s="294">
        <v>40.207999999999998</v>
      </c>
      <c r="AZ9" s="294">
        <v>27.824999999999999</v>
      </c>
      <c r="BA9" s="294">
        <v>33.206000000000003</v>
      </c>
      <c r="BB9" s="294">
        <v>30.035</v>
      </c>
      <c r="BC9" s="294">
        <v>33.396999999999998</v>
      </c>
      <c r="BD9" s="294">
        <v>24.536000000000001</v>
      </c>
      <c r="BE9" s="294">
        <v>58.722000000000001</v>
      </c>
      <c r="BF9" s="294">
        <v>51.863999999999997</v>
      </c>
      <c r="BG9" s="294">
        <v>33.261000000000003</v>
      </c>
      <c r="BH9" s="294"/>
      <c r="BI9" s="294"/>
      <c r="BJ9" s="294"/>
      <c r="BK9" s="294"/>
      <c r="BL9" s="294"/>
      <c r="BM9" s="294"/>
      <c r="BN9" s="294"/>
      <c r="BO9" s="294"/>
      <c r="BP9" s="294"/>
      <c r="BQ9" s="294"/>
      <c r="BR9" s="294"/>
      <c r="BS9" s="294"/>
      <c r="BT9" s="294"/>
      <c r="BU9" s="294"/>
      <c r="BV9" s="294"/>
      <c r="BW9" s="294"/>
      <c r="BX9" s="294"/>
      <c r="BY9" s="294"/>
      <c r="BZ9" s="294"/>
      <c r="CA9" s="294"/>
      <c r="CB9" s="294"/>
      <c r="CC9" s="294"/>
      <c r="CD9" s="294"/>
      <c r="CE9" s="294"/>
      <c r="CF9" s="294"/>
      <c r="CG9" s="294"/>
      <c r="CH9" s="294"/>
      <c r="CI9" s="294"/>
      <c r="CJ9" s="294"/>
      <c r="CK9" s="294"/>
      <c r="CL9" s="294"/>
      <c r="CM9" s="294"/>
      <c r="CN9" s="294"/>
      <c r="CO9" s="294"/>
      <c r="CP9" s="294"/>
      <c r="CQ9" s="294"/>
      <c r="CR9" s="294"/>
      <c r="CS9" s="294"/>
      <c r="CT9" s="294"/>
      <c r="CU9" s="294"/>
      <c r="CV9" s="294"/>
      <c r="CW9" s="294"/>
      <c r="CX9" s="294"/>
      <c r="CY9" s="294"/>
      <c r="CZ9" s="294"/>
      <c r="DA9" s="294"/>
      <c r="DB9" s="294"/>
      <c r="DC9" s="294"/>
      <c r="DD9" s="294"/>
      <c r="DE9" s="294"/>
      <c r="DF9" s="294"/>
      <c r="DG9" s="294"/>
      <c r="DH9" s="294"/>
      <c r="DI9" s="294"/>
      <c r="DJ9" s="294"/>
      <c r="DK9" s="294"/>
      <c r="DL9" s="294"/>
      <c r="DM9" s="294"/>
      <c r="DN9" s="294"/>
      <c r="DO9" s="294"/>
      <c r="DP9" s="294"/>
      <c r="DQ9" s="294"/>
      <c r="DR9" s="294"/>
      <c r="DS9" s="294"/>
      <c r="DT9" s="294"/>
      <c r="DU9" s="294"/>
      <c r="DV9" s="294"/>
      <c r="DW9" s="294"/>
      <c r="DX9" s="294"/>
      <c r="DY9" s="294"/>
      <c r="DZ9" s="294"/>
      <c r="EA9" s="294"/>
      <c r="EB9" s="287"/>
      <c r="EC9" s="287"/>
      <c r="ED9" s="287"/>
    </row>
    <row r="10" spans="1:134" ht="15" x14ac:dyDescent="0.25">
      <c r="A10" s="295"/>
      <c r="B10" s="274">
        <v>1</v>
      </c>
      <c r="C10" s="274" t="str">
        <f>LOOKUP($B$10,NodeID,RangeName)</f>
        <v>BMESA_IN</v>
      </c>
      <c r="D10" s="274"/>
      <c r="E10" s="274"/>
      <c r="F10" s="274"/>
      <c r="G10" s="274"/>
      <c r="H10" s="274"/>
      <c r="I10" s="274"/>
      <c r="J10" s="274"/>
      <c r="K10" s="274"/>
      <c r="L10" s="274"/>
      <c r="M10" s="274"/>
      <c r="N10" s="274"/>
      <c r="O10" s="274"/>
      <c r="P10" s="274"/>
      <c r="Q10" s="274"/>
      <c r="R10" s="274"/>
      <c r="S10" s="274"/>
      <c r="T10" s="275"/>
      <c r="U10" s="289">
        <f t="shared" si="0"/>
        <v>44136</v>
      </c>
      <c r="V10" s="290" t="s">
        <v>229</v>
      </c>
      <c r="W10" s="291" t="s">
        <v>229</v>
      </c>
      <c r="X10" s="292">
        <v>28.93</v>
      </c>
      <c r="Y10" s="293">
        <v>31.11</v>
      </c>
      <c r="Z10" s="294">
        <v>27.178999999999998</v>
      </c>
      <c r="AA10" s="294">
        <v>25.94</v>
      </c>
      <c r="AB10" s="294">
        <v>29.38</v>
      </c>
      <c r="AC10" s="294">
        <v>39.244</v>
      </c>
      <c r="AD10" s="294">
        <v>37.536999999999999</v>
      </c>
      <c r="AE10" s="294">
        <v>25.242000000000001</v>
      </c>
      <c r="AF10" s="294">
        <v>23.577999999999999</v>
      </c>
      <c r="AG10" s="294">
        <v>23.565999999999999</v>
      </c>
      <c r="AH10" s="294">
        <v>41.051000000000002</v>
      </c>
      <c r="AI10" s="294">
        <v>24.359000000000002</v>
      </c>
      <c r="AJ10" s="294">
        <v>26.068999999999999</v>
      </c>
      <c r="AK10" s="294">
        <v>26.628</v>
      </c>
      <c r="AL10" s="294">
        <v>25.984000000000002</v>
      </c>
      <c r="AM10" s="294">
        <v>31.859000000000002</v>
      </c>
      <c r="AN10" s="294">
        <v>27.276</v>
      </c>
      <c r="AO10" s="294">
        <v>34.069000000000003</v>
      </c>
      <c r="AP10" s="294">
        <v>28.843</v>
      </c>
      <c r="AQ10" s="294">
        <v>30.577999999999999</v>
      </c>
      <c r="AR10" s="294">
        <v>23.751999999999999</v>
      </c>
      <c r="AS10" s="294">
        <v>28.234000000000002</v>
      </c>
      <c r="AT10" s="294">
        <v>22.866</v>
      </c>
      <c r="AU10" s="294">
        <v>26.224</v>
      </c>
      <c r="AV10" s="294">
        <v>28.734000000000002</v>
      </c>
      <c r="AW10" s="294">
        <v>34.192</v>
      </c>
      <c r="AX10" s="294">
        <v>37.609000000000002</v>
      </c>
      <c r="AY10" s="294">
        <v>30.832000000000001</v>
      </c>
      <c r="AZ10" s="294">
        <v>24.466000000000001</v>
      </c>
      <c r="BA10" s="294">
        <v>30.73</v>
      </c>
      <c r="BB10" s="294">
        <v>29.47</v>
      </c>
      <c r="BC10" s="294">
        <v>27.963999999999999</v>
      </c>
      <c r="BD10" s="294">
        <v>20.739000000000001</v>
      </c>
      <c r="BE10" s="294">
        <v>35.646999999999998</v>
      </c>
      <c r="BF10" s="294">
        <v>32.252000000000002</v>
      </c>
      <c r="BG10" s="294">
        <v>30.68</v>
      </c>
      <c r="BH10" s="294"/>
      <c r="BI10" s="294"/>
      <c r="BJ10" s="294"/>
      <c r="BK10" s="294"/>
      <c r="BL10" s="294"/>
      <c r="BM10" s="294"/>
      <c r="BN10" s="294"/>
      <c r="BO10" s="294"/>
      <c r="BP10" s="294"/>
      <c r="BQ10" s="294"/>
      <c r="BR10" s="294"/>
      <c r="BS10" s="294"/>
      <c r="BT10" s="294"/>
      <c r="BU10" s="294"/>
      <c r="BV10" s="294"/>
      <c r="BW10" s="294"/>
      <c r="BX10" s="294"/>
      <c r="BY10" s="294"/>
      <c r="BZ10" s="294"/>
      <c r="CA10" s="294"/>
      <c r="CB10" s="294"/>
      <c r="CC10" s="294"/>
      <c r="CD10" s="294"/>
      <c r="CE10" s="294"/>
      <c r="CF10" s="294"/>
      <c r="CG10" s="294"/>
      <c r="CH10" s="294"/>
      <c r="CI10" s="294"/>
      <c r="CJ10" s="294"/>
      <c r="CK10" s="294"/>
      <c r="CL10" s="294"/>
      <c r="CM10" s="294"/>
      <c r="CN10" s="294"/>
      <c r="CO10" s="294"/>
      <c r="CP10" s="294"/>
      <c r="CQ10" s="294"/>
      <c r="CR10" s="294"/>
      <c r="CS10" s="294"/>
      <c r="CT10" s="294"/>
      <c r="CU10" s="294"/>
      <c r="CV10" s="294"/>
      <c r="CW10" s="294"/>
      <c r="CX10" s="294"/>
      <c r="CY10" s="294"/>
      <c r="CZ10" s="294"/>
      <c r="DA10" s="294"/>
      <c r="DB10" s="294"/>
      <c r="DC10" s="294"/>
      <c r="DD10" s="294"/>
      <c r="DE10" s="294"/>
      <c r="DF10" s="294"/>
      <c r="DG10" s="294"/>
      <c r="DH10" s="294"/>
      <c r="DI10" s="294"/>
      <c r="DJ10" s="294"/>
      <c r="DK10" s="294"/>
      <c r="DL10" s="294"/>
      <c r="DM10" s="294"/>
      <c r="DN10" s="294"/>
      <c r="DO10" s="294"/>
      <c r="DP10" s="294"/>
      <c r="DQ10" s="294"/>
      <c r="DR10" s="294"/>
      <c r="DS10" s="294"/>
      <c r="DT10" s="294"/>
      <c r="DU10" s="294"/>
      <c r="DV10" s="294"/>
      <c r="DW10" s="294"/>
      <c r="DX10" s="294"/>
      <c r="DY10" s="294"/>
      <c r="DZ10" s="294"/>
      <c r="EA10" s="294"/>
      <c r="EB10" s="287"/>
      <c r="EC10" s="287"/>
      <c r="ED10" s="287"/>
    </row>
    <row r="11" spans="1:134" ht="15" x14ac:dyDescent="0.25">
      <c r="A11" s="295"/>
      <c r="B11" s="274"/>
      <c r="C11" s="274"/>
      <c r="D11" s="274"/>
      <c r="E11" s="274"/>
      <c r="F11" s="274"/>
      <c r="G11" s="274"/>
      <c r="H11" s="274"/>
      <c r="I11" s="274"/>
      <c r="J11" s="274"/>
      <c r="K11" s="274"/>
      <c r="L11" s="274"/>
      <c r="M11" s="274"/>
      <c r="N11" s="274"/>
      <c r="O11" s="274"/>
      <c r="P11" s="274"/>
      <c r="Q11" s="274"/>
      <c r="R11" s="274"/>
      <c r="S11" s="274"/>
      <c r="T11" s="275"/>
      <c r="U11" s="289">
        <f t="shared" si="0"/>
        <v>44166</v>
      </c>
      <c r="V11" s="290" t="s">
        <v>229</v>
      </c>
      <c r="W11" s="291" t="s">
        <v>229</v>
      </c>
      <c r="X11" s="292">
        <v>25.64</v>
      </c>
      <c r="Y11" s="293">
        <v>26.071999999999999</v>
      </c>
      <c r="Z11" s="294">
        <v>23.797999999999998</v>
      </c>
      <c r="AA11" s="294">
        <v>24.86</v>
      </c>
      <c r="AB11" s="294">
        <v>25.54</v>
      </c>
      <c r="AC11" s="294">
        <v>27.152000000000001</v>
      </c>
      <c r="AD11" s="294">
        <v>28.184000000000001</v>
      </c>
      <c r="AE11" s="294">
        <v>22.501999999999999</v>
      </c>
      <c r="AF11" s="294">
        <v>21.59</v>
      </c>
      <c r="AG11" s="294">
        <v>21.259</v>
      </c>
      <c r="AH11" s="294">
        <v>29.49</v>
      </c>
      <c r="AI11" s="294">
        <v>22.256</v>
      </c>
      <c r="AJ11" s="294">
        <v>24.058</v>
      </c>
      <c r="AK11" s="294">
        <v>22.815999999999999</v>
      </c>
      <c r="AL11" s="294">
        <v>22.091999999999999</v>
      </c>
      <c r="AM11" s="294">
        <v>29.013999999999999</v>
      </c>
      <c r="AN11" s="294">
        <v>24.068999999999999</v>
      </c>
      <c r="AO11" s="294">
        <v>28.036999999999999</v>
      </c>
      <c r="AP11" s="294">
        <v>26.881</v>
      </c>
      <c r="AQ11" s="294">
        <v>28.308</v>
      </c>
      <c r="AR11" s="294">
        <v>21.361999999999998</v>
      </c>
      <c r="AS11" s="294">
        <v>24.495999999999999</v>
      </c>
      <c r="AT11" s="294">
        <v>19.823</v>
      </c>
      <c r="AU11" s="294">
        <v>24.388000000000002</v>
      </c>
      <c r="AV11" s="294">
        <v>24.573</v>
      </c>
      <c r="AW11" s="294">
        <v>25.879000000000001</v>
      </c>
      <c r="AX11" s="294">
        <v>27.085000000000001</v>
      </c>
      <c r="AY11" s="294">
        <v>24.724</v>
      </c>
      <c r="AZ11" s="294">
        <v>22.181999999999999</v>
      </c>
      <c r="BA11" s="294">
        <v>25.646000000000001</v>
      </c>
      <c r="BB11" s="294">
        <v>25.09</v>
      </c>
      <c r="BC11" s="294">
        <v>25.02</v>
      </c>
      <c r="BD11" s="294">
        <v>19.300999999999998</v>
      </c>
      <c r="BE11" s="294">
        <v>28.696000000000002</v>
      </c>
      <c r="BF11" s="294">
        <v>25.189</v>
      </c>
      <c r="BG11" s="294">
        <v>28.861999999999998</v>
      </c>
      <c r="BH11" s="294"/>
      <c r="BI11" s="294"/>
      <c r="BJ11" s="294"/>
      <c r="BK11" s="294"/>
      <c r="BL11" s="294"/>
      <c r="BM11" s="294"/>
      <c r="BN11" s="294"/>
      <c r="BO11" s="294"/>
      <c r="BP11" s="294"/>
      <c r="BQ11" s="294"/>
      <c r="BR11" s="294"/>
      <c r="BS11" s="294"/>
      <c r="BT11" s="294"/>
      <c r="BU11" s="294"/>
      <c r="BV11" s="294"/>
      <c r="BW11" s="294"/>
      <c r="BX11" s="294"/>
      <c r="BY11" s="294"/>
      <c r="BZ11" s="294"/>
      <c r="CA11" s="294"/>
      <c r="CB11" s="294"/>
      <c r="CC11" s="294"/>
      <c r="CD11" s="294"/>
      <c r="CE11" s="294"/>
      <c r="CF11" s="294"/>
      <c r="CG11" s="294"/>
      <c r="CH11" s="294"/>
      <c r="CI11" s="294"/>
      <c r="CJ11" s="294"/>
      <c r="CK11" s="294"/>
      <c r="CL11" s="294"/>
      <c r="CM11" s="294"/>
      <c r="CN11" s="294"/>
      <c r="CO11" s="294"/>
      <c r="CP11" s="294"/>
      <c r="CQ11" s="294"/>
      <c r="CR11" s="294"/>
      <c r="CS11" s="294"/>
      <c r="CT11" s="294"/>
      <c r="CU11" s="294"/>
      <c r="CV11" s="294"/>
      <c r="CW11" s="294"/>
      <c r="CX11" s="294"/>
      <c r="CY11" s="294"/>
      <c r="CZ11" s="294"/>
      <c r="DA11" s="294"/>
      <c r="DB11" s="294"/>
      <c r="DC11" s="294"/>
      <c r="DD11" s="294"/>
      <c r="DE11" s="294"/>
      <c r="DF11" s="294"/>
      <c r="DG11" s="294"/>
      <c r="DH11" s="294"/>
      <c r="DI11" s="294"/>
      <c r="DJ11" s="294"/>
      <c r="DK11" s="294"/>
      <c r="DL11" s="294"/>
      <c r="DM11" s="294"/>
      <c r="DN11" s="294"/>
      <c r="DO11" s="294"/>
      <c r="DP11" s="294"/>
      <c r="DQ11" s="294"/>
      <c r="DR11" s="294"/>
      <c r="DS11" s="294"/>
      <c r="DT11" s="294"/>
      <c r="DU11" s="294"/>
      <c r="DV11" s="294"/>
      <c r="DW11" s="294"/>
      <c r="DX11" s="294"/>
      <c r="DY11" s="294"/>
      <c r="DZ11" s="294"/>
      <c r="EA11" s="294"/>
      <c r="EB11" s="287"/>
      <c r="EC11" s="287"/>
      <c r="ED11" s="287"/>
    </row>
    <row r="12" spans="1:134" ht="15" x14ac:dyDescent="0.25">
      <c r="A12" s="295"/>
      <c r="B12" s="274"/>
      <c r="C12" s="274"/>
      <c r="D12" s="274"/>
      <c r="E12" s="274"/>
      <c r="F12" s="274"/>
      <c r="G12" s="274"/>
      <c r="H12" s="274"/>
      <c r="I12" s="274"/>
      <c r="J12" s="274"/>
      <c r="K12" s="274"/>
      <c r="L12" s="274"/>
      <c r="M12" s="274"/>
      <c r="N12" s="274"/>
      <c r="O12" s="274"/>
      <c r="P12" s="274"/>
      <c r="Q12" s="274"/>
      <c r="R12" s="274"/>
      <c r="S12" s="274"/>
      <c r="T12" s="275"/>
      <c r="U12" s="289">
        <f t="shared" si="0"/>
        <v>44197</v>
      </c>
      <c r="V12" s="290" t="s">
        <v>229</v>
      </c>
      <c r="W12" s="291" t="s">
        <v>229</v>
      </c>
      <c r="X12" s="292">
        <v>24.31</v>
      </c>
      <c r="Y12" s="293">
        <v>22.76</v>
      </c>
      <c r="Z12" s="294">
        <v>21.292000000000002</v>
      </c>
      <c r="AA12" s="294">
        <v>24.361000000000001</v>
      </c>
      <c r="AB12" s="294">
        <v>22.95</v>
      </c>
      <c r="AC12" s="294">
        <v>23.334</v>
      </c>
      <c r="AD12" s="294">
        <v>23.466000000000001</v>
      </c>
      <c r="AE12" s="294">
        <v>19.913</v>
      </c>
      <c r="AF12" s="294">
        <v>19.373000000000001</v>
      </c>
      <c r="AG12" s="294">
        <v>19.084</v>
      </c>
      <c r="AH12" s="294">
        <v>23.562000000000001</v>
      </c>
      <c r="AI12" s="294">
        <v>19.478000000000002</v>
      </c>
      <c r="AJ12" s="294">
        <v>21.893000000000001</v>
      </c>
      <c r="AK12" s="294">
        <v>20.407</v>
      </c>
      <c r="AL12" s="294">
        <v>19.629000000000001</v>
      </c>
      <c r="AM12" s="294">
        <v>25.265000000000001</v>
      </c>
      <c r="AN12" s="294">
        <v>20.513000000000002</v>
      </c>
      <c r="AO12" s="294">
        <v>25.196000000000002</v>
      </c>
      <c r="AP12" s="294">
        <v>23.108000000000001</v>
      </c>
      <c r="AQ12" s="294">
        <v>27.35</v>
      </c>
      <c r="AR12" s="294">
        <v>19.135999999999999</v>
      </c>
      <c r="AS12" s="294">
        <v>21.71</v>
      </c>
      <c r="AT12" s="294">
        <v>17.863</v>
      </c>
      <c r="AU12" s="294">
        <v>21.706</v>
      </c>
      <c r="AV12" s="294">
        <v>25.257999999999999</v>
      </c>
      <c r="AW12" s="294">
        <v>22.437000000000001</v>
      </c>
      <c r="AX12" s="294">
        <v>24.402000000000001</v>
      </c>
      <c r="AY12" s="294">
        <v>21.49</v>
      </c>
      <c r="AZ12" s="294">
        <v>19.959</v>
      </c>
      <c r="BA12" s="294">
        <v>22.538</v>
      </c>
      <c r="BB12" s="294">
        <v>22.338999999999999</v>
      </c>
      <c r="BC12" s="294">
        <v>22.641999999999999</v>
      </c>
      <c r="BD12" s="294">
        <v>17.366</v>
      </c>
      <c r="BE12" s="294">
        <v>25.324000000000002</v>
      </c>
      <c r="BF12" s="294">
        <v>22.17</v>
      </c>
      <c r="BG12" s="294">
        <v>26.623000000000001</v>
      </c>
      <c r="BH12" s="294"/>
      <c r="BI12" s="294"/>
      <c r="BJ12" s="294"/>
      <c r="BK12" s="294"/>
      <c r="BL12" s="294"/>
      <c r="BM12" s="294"/>
      <c r="BN12" s="294"/>
      <c r="BO12" s="294"/>
      <c r="BP12" s="294"/>
      <c r="BQ12" s="294"/>
      <c r="BR12" s="294"/>
      <c r="BS12" s="294"/>
      <c r="BT12" s="294"/>
      <c r="BU12" s="294"/>
      <c r="BV12" s="294"/>
      <c r="BW12" s="294"/>
      <c r="BX12" s="294"/>
      <c r="BY12" s="294"/>
      <c r="BZ12" s="294"/>
      <c r="CA12" s="294"/>
      <c r="CB12" s="294"/>
      <c r="CC12" s="294"/>
      <c r="CD12" s="294"/>
      <c r="CE12" s="294"/>
      <c r="CF12" s="294"/>
      <c r="CG12" s="294"/>
      <c r="CH12" s="294"/>
      <c r="CI12" s="294"/>
      <c r="CJ12" s="294"/>
      <c r="CK12" s="294"/>
      <c r="CL12" s="294"/>
      <c r="CM12" s="294"/>
      <c r="CN12" s="294"/>
      <c r="CO12" s="294"/>
      <c r="CP12" s="294"/>
      <c r="CQ12" s="294"/>
      <c r="CR12" s="294"/>
      <c r="CS12" s="294"/>
      <c r="CT12" s="294"/>
      <c r="CU12" s="294"/>
      <c r="CV12" s="294"/>
      <c r="CW12" s="294"/>
      <c r="CX12" s="294"/>
      <c r="CY12" s="294"/>
      <c r="CZ12" s="294"/>
      <c r="DA12" s="294"/>
      <c r="DB12" s="294"/>
      <c r="DC12" s="294"/>
      <c r="DD12" s="294"/>
      <c r="DE12" s="294"/>
      <c r="DF12" s="294"/>
      <c r="DG12" s="294"/>
      <c r="DH12" s="294"/>
      <c r="DI12" s="294"/>
      <c r="DJ12" s="294"/>
      <c r="DK12" s="294"/>
      <c r="DL12" s="294"/>
      <c r="DM12" s="294"/>
      <c r="DN12" s="294"/>
      <c r="DO12" s="294"/>
      <c r="DP12" s="294"/>
      <c r="DQ12" s="294"/>
      <c r="DR12" s="294"/>
      <c r="DS12" s="294"/>
      <c r="DT12" s="294"/>
      <c r="DU12" s="294"/>
      <c r="DV12" s="294"/>
      <c r="DW12" s="294"/>
      <c r="DX12" s="294"/>
      <c r="DY12" s="294"/>
      <c r="DZ12" s="294"/>
      <c r="EA12" s="294"/>
      <c r="EB12" s="287"/>
      <c r="EC12" s="287"/>
      <c r="ED12" s="287"/>
    </row>
    <row r="13" spans="1:134" ht="15" x14ac:dyDescent="0.25">
      <c r="A13" s="295"/>
      <c r="B13" s="274"/>
      <c r="C13" s="274"/>
      <c r="D13" s="274"/>
      <c r="E13" s="274"/>
      <c r="F13" s="274"/>
      <c r="G13" s="274"/>
      <c r="H13" s="274"/>
      <c r="I13" s="274"/>
      <c r="J13" s="274"/>
      <c r="K13" s="274"/>
      <c r="L13" s="274"/>
      <c r="M13" s="274"/>
      <c r="N13" s="274"/>
      <c r="O13" s="274"/>
      <c r="P13" s="274"/>
      <c r="Q13" s="274"/>
      <c r="R13" s="274"/>
      <c r="S13" s="274"/>
      <c r="T13" s="275"/>
      <c r="U13" s="289">
        <f t="shared" si="0"/>
        <v>44228</v>
      </c>
      <c r="V13" s="290" t="s">
        <v>229</v>
      </c>
      <c r="W13" s="291" t="s">
        <v>229</v>
      </c>
      <c r="X13" s="292">
        <v>22.39</v>
      </c>
      <c r="Y13" s="293">
        <v>18.875</v>
      </c>
      <c r="Z13" s="294">
        <v>17.984000000000002</v>
      </c>
      <c r="AA13" s="294">
        <v>18.565000000000001</v>
      </c>
      <c r="AB13" s="294">
        <v>19.352</v>
      </c>
      <c r="AC13" s="294">
        <v>32.847000000000001</v>
      </c>
      <c r="AD13" s="294">
        <v>22.074000000000002</v>
      </c>
      <c r="AE13" s="294">
        <v>16.349</v>
      </c>
      <c r="AF13" s="294">
        <v>15.957000000000001</v>
      </c>
      <c r="AG13" s="294">
        <v>16.242999999999999</v>
      </c>
      <c r="AH13" s="294">
        <v>20.315000000000001</v>
      </c>
      <c r="AI13" s="294">
        <v>16.747</v>
      </c>
      <c r="AJ13" s="294">
        <v>20.02</v>
      </c>
      <c r="AK13" s="294">
        <v>16.736999999999998</v>
      </c>
      <c r="AL13" s="294">
        <v>20.184000000000001</v>
      </c>
      <c r="AM13" s="294">
        <v>23.03</v>
      </c>
      <c r="AN13" s="294">
        <v>16.850999999999999</v>
      </c>
      <c r="AO13" s="294">
        <v>22</v>
      </c>
      <c r="AP13" s="294">
        <v>22.536000000000001</v>
      </c>
      <c r="AQ13" s="294">
        <v>27.108000000000001</v>
      </c>
      <c r="AR13" s="294">
        <v>18.942</v>
      </c>
      <c r="AS13" s="294">
        <v>17.805</v>
      </c>
      <c r="AT13" s="294">
        <v>19.994</v>
      </c>
      <c r="AU13" s="294">
        <v>17.997</v>
      </c>
      <c r="AV13" s="294">
        <v>21.526</v>
      </c>
      <c r="AW13" s="294">
        <v>18.206</v>
      </c>
      <c r="AX13" s="294">
        <v>22.495000000000001</v>
      </c>
      <c r="AY13" s="294">
        <v>17.553999999999998</v>
      </c>
      <c r="AZ13" s="294">
        <v>17.12</v>
      </c>
      <c r="BA13" s="294">
        <v>18.398</v>
      </c>
      <c r="BB13" s="294">
        <v>18.385999999999999</v>
      </c>
      <c r="BC13" s="294">
        <v>18.815000000000001</v>
      </c>
      <c r="BD13" s="294">
        <v>14.382999999999999</v>
      </c>
      <c r="BE13" s="294">
        <v>23.216000000000001</v>
      </c>
      <c r="BF13" s="294">
        <v>21.219000000000001</v>
      </c>
      <c r="BG13" s="294">
        <v>21.802</v>
      </c>
      <c r="BH13" s="294"/>
      <c r="BI13" s="294"/>
      <c r="BJ13" s="294"/>
      <c r="BK13" s="294"/>
      <c r="BL13" s="294"/>
      <c r="BM13" s="294"/>
      <c r="BN13" s="294"/>
      <c r="BO13" s="294"/>
      <c r="BP13" s="294"/>
      <c r="BQ13" s="294"/>
      <c r="BR13" s="294"/>
      <c r="BS13" s="294"/>
      <c r="BT13" s="294"/>
      <c r="BU13" s="294"/>
      <c r="BV13" s="294"/>
      <c r="BW13" s="294"/>
      <c r="BX13" s="294"/>
      <c r="BY13" s="294"/>
      <c r="BZ13" s="294"/>
      <c r="CA13" s="294"/>
      <c r="CB13" s="294"/>
      <c r="CC13" s="294"/>
      <c r="CD13" s="294"/>
      <c r="CE13" s="294"/>
      <c r="CF13" s="294"/>
      <c r="CG13" s="294"/>
      <c r="CH13" s="294"/>
      <c r="CI13" s="294"/>
      <c r="CJ13" s="294"/>
      <c r="CK13" s="294"/>
      <c r="CL13" s="294"/>
      <c r="CM13" s="294"/>
      <c r="CN13" s="294"/>
      <c r="CO13" s="294"/>
      <c r="CP13" s="294"/>
      <c r="CQ13" s="294"/>
      <c r="CR13" s="294"/>
      <c r="CS13" s="294"/>
      <c r="CT13" s="294"/>
      <c r="CU13" s="294"/>
      <c r="CV13" s="294"/>
      <c r="CW13" s="294"/>
      <c r="CX13" s="294"/>
      <c r="CY13" s="294"/>
      <c r="CZ13" s="294"/>
      <c r="DA13" s="294"/>
      <c r="DB13" s="294"/>
      <c r="DC13" s="294"/>
      <c r="DD13" s="294"/>
      <c r="DE13" s="294"/>
      <c r="DF13" s="294"/>
      <c r="DG13" s="294"/>
      <c r="DH13" s="294"/>
      <c r="DI13" s="294"/>
      <c r="DJ13" s="294"/>
      <c r="DK13" s="294"/>
      <c r="DL13" s="294"/>
      <c r="DM13" s="294"/>
      <c r="DN13" s="294"/>
      <c r="DO13" s="294"/>
      <c r="DP13" s="294"/>
      <c r="DQ13" s="294"/>
      <c r="DR13" s="294"/>
      <c r="DS13" s="294"/>
      <c r="DT13" s="294"/>
      <c r="DU13" s="294"/>
      <c r="DV13" s="294"/>
      <c r="DW13" s="294"/>
      <c r="DX13" s="294"/>
      <c r="DY13" s="294"/>
      <c r="DZ13" s="294"/>
      <c r="EA13" s="294"/>
      <c r="EB13" s="287"/>
      <c r="EC13" s="287"/>
      <c r="ED13" s="287"/>
    </row>
    <row r="14" spans="1:134" ht="15" x14ac:dyDescent="0.25">
      <c r="A14" s="295"/>
      <c r="B14" s="274"/>
      <c r="C14" s="274"/>
      <c r="D14" s="274"/>
      <c r="E14" s="274"/>
      <c r="F14" s="274"/>
      <c r="G14" s="274"/>
      <c r="H14" s="274"/>
      <c r="I14" s="274"/>
      <c r="J14" s="274"/>
      <c r="K14" s="274"/>
      <c r="L14" s="274"/>
      <c r="M14" s="274"/>
      <c r="N14" s="274"/>
      <c r="O14" s="274"/>
      <c r="P14" s="274"/>
      <c r="Q14" s="274"/>
      <c r="R14" s="274"/>
      <c r="S14" s="274"/>
      <c r="T14" s="275"/>
      <c r="U14" s="289">
        <f t="shared" si="0"/>
        <v>44256</v>
      </c>
      <c r="V14" s="290" t="s">
        <v>229</v>
      </c>
      <c r="W14" s="291" t="s">
        <v>229</v>
      </c>
      <c r="X14" s="292">
        <v>36.020000000000003</v>
      </c>
      <c r="Y14" s="293">
        <v>29.338999999999999</v>
      </c>
      <c r="Z14" s="294">
        <v>29.379000000000001</v>
      </c>
      <c r="AA14" s="294">
        <v>18.931999999999999</v>
      </c>
      <c r="AB14" s="294">
        <v>31.64</v>
      </c>
      <c r="AC14" s="294">
        <v>62.063000000000002</v>
      </c>
      <c r="AD14" s="294">
        <v>26.693000000000001</v>
      </c>
      <c r="AE14" s="294">
        <v>24.411999999999999</v>
      </c>
      <c r="AF14" s="294">
        <v>42.517000000000003</v>
      </c>
      <c r="AG14" s="294">
        <v>26.053999999999998</v>
      </c>
      <c r="AH14" s="294">
        <v>28.978999999999999</v>
      </c>
      <c r="AI14" s="294">
        <v>26.628</v>
      </c>
      <c r="AJ14" s="294">
        <v>34.481000000000002</v>
      </c>
      <c r="AK14" s="294">
        <v>33.436999999999998</v>
      </c>
      <c r="AL14" s="294">
        <v>46.097000000000001</v>
      </c>
      <c r="AM14" s="294">
        <v>32.578000000000003</v>
      </c>
      <c r="AN14" s="294">
        <v>33.225999999999999</v>
      </c>
      <c r="AO14" s="294">
        <v>34.225999999999999</v>
      </c>
      <c r="AP14" s="294">
        <v>31.047000000000001</v>
      </c>
      <c r="AQ14" s="294">
        <v>30.541</v>
      </c>
      <c r="AR14" s="294">
        <v>29.283999999999999</v>
      </c>
      <c r="AS14" s="294">
        <v>21.471</v>
      </c>
      <c r="AT14" s="294">
        <v>29.7</v>
      </c>
      <c r="AU14" s="294">
        <v>45.942999999999998</v>
      </c>
      <c r="AV14" s="294">
        <v>24.689</v>
      </c>
      <c r="AW14" s="294">
        <v>25.419</v>
      </c>
      <c r="AX14" s="294">
        <v>54.674999999999997</v>
      </c>
      <c r="AY14" s="294">
        <v>17.888999999999999</v>
      </c>
      <c r="AZ14" s="294">
        <v>35.448999999999998</v>
      </c>
      <c r="BA14" s="294">
        <v>21.800999999999998</v>
      </c>
      <c r="BB14" s="294">
        <v>31.838000000000001</v>
      </c>
      <c r="BC14" s="294">
        <v>35.462000000000003</v>
      </c>
      <c r="BD14" s="294">
        <v>21.358000000000001</v>
      </c>
      <c r="BE14" s="294">
        <v>25.231999999999999</v>
      </c>
      <c r="BF14" s="294">
        <v>37.683</v>
      </c>
      <c r="BG14" s="294">
        <v>23.867000000000001</v>
      </c>
      <c r="BH14" s="294"/>
      <c r="BI14" s="294"/>
      <c r="BJ14" s="294"/>
      <c r="BK14" s="294"/>
      <c r="BL14" s="294"/>
      <c r="BM14" s="294"/>
      <c r="BN14" s="294"/>
      <c r="BO14" s="294"/>
      <c r="BP14" s="294"/>
      <c r="BQ14" s="294"/>
      <c r="BR14" s="294"/>
      <c r="BS14" s="294"/>
      <c r="BT14" s="294"/>
      <c r="BU14" s="294"/>
      <c r="BV14" s="294"/>
      <c r="BW14" s="294"/>
      <c r="BX14" s="294"/>
      <c r="BY14" s="294"/>
      <c r="BZ14" s="294"/>
      <c r="CA14" s="294"/>
      <c r="CB14" s="294"/>
      <c r="CC14" s="294"/>
      <c r="CD14" s="294"/>
      <c r="CE14" s="294"/>
      <c r="CF14" s="294"/>
      <c r="CG14" s="294"/>
      <c r="CH14" s="294"/>
      <c r="CI14" s="294"/>
      <c r="CJ14" s="294"/>
      <c r="CK14" s="294"/>
      <c r="CL14" s="294"/>
      <c r="CM14" s="294"/>
      <c r="CN14" s="294"/>
      <c r="CO14" s="294"/>
      <c r="CP14" s="294"/>
      <c r="CQ14" s="294"/>
      <c r="CR14" s="294"/>
      <c r="CS14" s="294"/>
      <c r="CT14" s="294"/>
      <c r="CU14" s="294"/>
      <c r="CV14" s="294"/>
      <c r="CW14" s="294"/>
      <c r="CX14" s="294"/>
      <c r="CY14" s="294"/>
      <c r="CZ14" s="294"/>
      <c r="DA14" s="294"/>
      <c r="DB14" s="294"/>
      <c r="DC14" s="294"/>
      <c r="DD14" s="294"/>
      <c r="DE14" s="294"/>
      <c r="DF14" s="294"/>
      <c r="DG14" s="294"/>
      <c r="DH14" s="294"/>
      <c r="DI14" s="294"/>
      <c r="DJ14" s="294"/>
      <c r="DK14" s="294"/>
      <c r="DL14" s="294"/>
      <c r="DM14" s="294"/>
      <c r="DN14" s="294"/>
      <c r="DO14" s="294"/>
      <c r="DP14" s="294"/>
      <c r="DQ14" s="294"/>
      <c r="DR14" s="294"/>
      <c r="DS14" s="294"/>
      <c r="DT14" s="294"/>
      <c r="DU14" s="294"/>
      <c r="DV14" s="294"/>
      <c r="DW14" s="294"/>
      <c r="DX14" s="294"/>
      <c r="DY14" s="294"/>
      <c r="DZ14" s="294"/>
      <c r="EA14" s="294"/>
      <c r="EB14" s="287"/>
      <c r="EC14" s="287"/>
      <c r="ED14" s="287"/>
    </row>
    <row r="15" spans="1:134" ht="15" x14ac:dyDescent="0.25">
      <c r="A15" s="295"/>
      <c r="B15" s="273" t="b">
        <v>1</v>
      </c>
      <c r="C15" s="273" t="b">
        <v>1</v>
      </c>
      <c r="D15" s="273" t="b">
        <v>1</v>
      </c>
      <c r="E15" s="274"/>
      <c r="F15" s="274"/>
      <c r="G15" s="274"/>
      <c r="H15" s="274"/>
      <c r="I15" s="274"/>
      <c r="J15" s="274"/>
      <c r="K15" s="274"/>
      <c r="L15" s="274"/>
      <c r="M15" s="274"/>
      <c r="N15" s="274"/>
      <c r="O15" s="274"/>
      <c r="P15" s="274"/>
      <c r="Q15" s="274"/>
      <c r="R15" s="274"/>
      <c r="S15" s="274"/>
      <c r="T15" s="275"/>
      <c r="U15" s="289">
        <f t="shared" si="0"/>
        <v>44287</v>
      </c>
      <c r="V15" s="290" t="s">
        <v>229</v>
      </c>
      <c r="W15" s="291" t="s">
        <v>229</v>
      </c>
      <c r="X15" s="292">
        <v>77.08</v>
      </c>
      <c r="Y15" s="293">
        <v>47.357999999999997</v>
      </c>
      <c r="Z15" s="294">
        <v>35.872</v>
      </c>
      <c r="AA15" s="294">
        <v>41.677999999999997</v>
      </c>
      <c r="AB15" s="294">
        <v>79.334000000000003</v>
      </c>
      <c r="AC15" s="294">
        <v>109.274</v>
      </c>
      <c r="AD15" s="294">
        <v>74.484999999999999</v>
      </c>
      <c r="AE15" s="294">
        <v>59.136000000000003</v>
      </c>
      <c r="AF15" s="294">
        <v>104.242</v>
      </c>
      <c r="AG15" s="294">
        <v>56.817</v>
      </c>
      <c r="AH15" s="294">
        <v>53.683999999999997</v>
      </c>
      <c r="AI15" s="294">
        <v>68.126000000000005</v>
      </c>
      <c r="AJ15" s="294">
        <v>95.948999999999998</v>
      </c>
      <c r="AK15" s="294">
        <v>67.335999999999999</v>
      </c>
      <c r="AL15" s="294">
        <v>57.447000000000003</v>
      </c>
      <c r="AM15" s="294">
        <v>76.653000000000006</v>
      </c>
      <c r="AN15" s="294">
        <v>71.504000000000005</v>
      </c>
      <c r="AO15" s="294">
        <v>51.756</v>
      </c>
      <c r="AP15" s="294">
        <v>41.26</v>
      </c>
      <c r="AQ15" s="294">
        <v>73.326999999999998</v>
      </c>
      <c r="AR15" s="294">
        <v>56.456000000000003</v>
      </c>
      <c r="AS15" s="294">
        <v>52.704000000000001</v>
      </c>
      <c r="AT15" s="294">
        <v>54.551000000000002</v>
      </c>
      <c r="AU15" s="294">
        <v>91.53</v>
      </c>
      <c r="AV15" s="294">
        <v>60.594999999999999</v>
      </c>
      <c r="AW15" s="294">
        <v>78.602999999999994</v>
      </c>
      <c r="AX15" s="294">
        <v>75.668999999999997</v>
      </c>
      <c r="AY15" s="294">
        <v>51.372</v>
      </c>
      <c r="AZ15" s="294">
        <v>58.87</v>
      </c>
      <c r="BA15" s="294">
        <v>53.188000000000002</v>
      </c>
      <c r="BB15" s="294">
        <v>69.188999999999993</v>
      </c>
      <c r="BC15" s="294">
        <v>76.668999999999997</v>
      </c>
      <c r="BD15" s="294">
        <v>43.609000000000002</v>
      </c>
      <c r="BE15" s="294">
        <v>56.787999999999997</v>
      </c>
      <c r="BF15" s="294">
        <v>71.256</v>
      </c>
      <c r="BG15" s="294">
        <v>49.350999999999999</v>
      </c>
      <c r="BH15" s="294"/>
      <c r="BI15" s="294"/>
      <c r="BJ15" s="294"/>
      <c r="BK15" s="294"/>
      <c r="BL15" s="294"/>
      <c r="BM15" s="294"/>
      <c r="BN15" s="294"/>
      <c r="BO15" s="294"/>
      <c r="BP15" s="294"/>
      <c r="BQ15" s="294"/>
      <c r="BR15" s="294"/>
      <c r="BS15" s="294"/>
      <c r="BT15" s="294"/>
      <c r="BU15" s="294"/>
      <c r="BV15" s="294"/>
      <c r="BW15" s="294"/>
      <c r="BX15" s="294"/>
      <c r="BY15" s="294"/>
      <c r="BZ15" s="294"/>
      <c r="CA15" s="294"/>
      <c r="CB15" s="294"/>
      <c r="CC15" s="294"/>
      <c r="CD15" s="294"/>
      <c r="CE15" s="294"/>
      <c r="CF15" s="294"/>
      <c r="CG15" s="294"/>
      <c r="CH15" s="294"/>
      <c r="CI15" s="294"/>
      <c r="CJ15" s="294"/>
      <c r="CK15" s="294"/>
      <c r="CL15" s="294"/>
      <c r="CM15" s="294"/>
      <c r="CN15" s="294"/>
      <c r="CO15" s="294"/>
      <c r="CP15" s="294"/>
      <c r="CQ15" s="294"/>
      <c r="CR15" s="294"/>
      <c r="CS15" s="294"/>
      <c r="CT15" s="294"/>
      <c r="CU15" s="294"/>
      <c r="CV15" s="294"/>
      <c r="CW15" s="294"/>
      <c r="CX15" s="294"/>
      <c r="CY15" s="294"/>
      <c r="CZ15" s="294"/>
      <c r="DA15" s="294"/>
      <c r="DB15" s="294"/>
      <c r="DC15" s="294"/>
      <c r="DD15" s="294"/>
      <c r="DE15" s="294"/>
      <c r="DF15" s="294"/>
      <c r="DG15" s="294"/>
      <c r="DH15" s="294"/>
      <c r="DI15" s="294"/>
      <c r="DJ15" s="294"/>
      <c r="DK15" s="294"/>
      <c r="DL15" s="294"/>
      <c r="DM15" s="294"/>
      <c r="DN15" s="294"/>
      <c r="DO15" s="294"/>
      <c r="DP15" s="294"/>
      <c r="DQ15" s="294"/>
      <c r="DR15" s="294"/>
      <c r="DS15" s="294"/>
      <c r="DT15" s="294"/>
      <c r="DU15" s="294"/>
      <c r="DV15" s="294"/>
      <c r="DW15" s="294"/>
      <c r="DX15" s="294"/>
      <c r="DY15" s="294"/>
      <c r="DZ15" s="294"/>
      <c r="EA15" s="294"/>
      <c r="EB15" s="287"/>
      <c r="EC15" s="287"/>
      <c r="ED15" s="287"/>
    </row>
    <row r="16" spans="1:134" ht="15" x14ac:dyDescent="0.25">
      <c r="A16" s="295"/>
      <c r="B16" s="273" t="b">
        <v>1</v>
      </c>
      <c r="C16" s="273" t="b">
        <v>1</v>
      </c>
      <c r="D16" s="273" t="b">
        <v>1</v>
      </c>
      <c r="E16" s="274"/>
      <c r="F16" s="274"/>
      <c r="G16" s="274"/>
      <c r="H16" s="274"/>
      <c r="I16" s="274"/>
      <c r="J16" s="274"/>
      <c r="K16" s="274"/>
      <c r="L16" s="274"/>
      <c r="M16" s="274"/>
      <c r="N16" s="274"/>
      <c r="O16" s="274"/>
      <c r="P16" s="274"/>
      <c r="Q16" s="274"/>
      <c r="R16" s="274"/>
      <c r="S16" s="274"/>
      <c r="T16" s="275"/>
      <c r="U16" s="289">
        <f t="shared" si="0"/>
        <v>44317</v>
      </c>
      <c r="V16" s="290" t="s">
        <v>229</v>
      </c>
      <c r="W16" s="291" t="s">
        <v>229</v>
      </c>
      <c r="X16" s="292">
        <v>221.07</v>
      </c>
      <c r="Y16" s="293">
        <v>161.80699999999999</v>
      </c>
      <c r="Z16" s="294">
        <v>126.46</v>
      </c>
      <c r="AA16" s="294">
        <v>408.08199999999999</v>
      </c>
      <c r="AB16" s="294">
        <v>335.83800000000002</v>
      </c>
      <c r="AC16" s="294">
        <v>304.29199999999997</v>
      </c>
      <c r="AD16" s="294">
        <v>274.35300000000001</v>
      </c>
      <c r="AE16" s="294">
        <v>133.21700000000001</v>
      </c>
      <c r="AF16" s="294">
        <v>182.239</v>
      </c>
      <c r="AG16" s="294">
        <v>113.505</v>
      </c>
      <c r="AH16" s="294">
        <v>163.709</v>
      </c>
      <c r="AI16" s="294">
        <v>191.33500000000001</v>
      </c>
      <c r="AJ16" s="294">
        <v>279.35300000000001</v>
      </c>
      <c r="AK16" s="294">
        <v>193.999</v>
      </c>
      <c r="AL16" s="294">
        <v>181.38499999999999</v>
      </c>
      <c r="AM16" s="294">
        <v>314.38499999999999</v>
      </c>
      <c r="AN16" s="294">
        <v>291.06700000000001</v>
      </c>
      <c r="AO16" s="294">
        <v>177.03299999999999</v>
      </c>
      <c r="AP16" s="294">
        <v>186.62799999999999</v>
      </c>
      <c r="AQ16" s="294">
        <v>223.25</v>
      </c>
      <c r="AR16" s="294">
        <v>236.94499999999999</v>
      </c>
      <c r="AS16" s="294">
        <v>74.453000000000003</v>
      </c>
      <c r="AT16" s="294">
        <v>158.04300000000001</v>
      </c>
      <c r="AU16" s="294">
        <v>211.06800000000001</v>
      </c>
      <c r="AV16" s="294">
        <v>250.65700000000001</v>
      </c>
      <c r="AW16" s="294">
        <v>199.90100000000001</v>
      </c>
      <c r="AX16" s="294">
        <v>212.19300000000001</v>
      </c>
      <c r="AY16" s="294">
        <v>243.20500000000001</v>
      </c>
      <c r="AZ16" s="294">
        <v>252.22800000000001</v>
      </c>
      <c r="BA16" s="294">
        <v>105.425</v>
      </c>
      <c r="BB16" s="294">
        <v>144.58600000000001</v>
      </c>
      <c r="BC16" s="294">
        <v>116.08799999999999</v>
      </c>
      <c r="BD16" s="294">
        <v>110.474</v>
      </c>
      <c r="BE16" s="294">
        <v>239.37299999999999</v>
      </c>
      <c r="BF16" s="294">
        <v>175.55799999999999</v>
      </c>
      <c r="BG16" s="294">
        <v>109.79300000000001</v>
      </c>
      <c r="BH16" s="294"/>
      <c r="BI16" s="294"/>
      <c r="BJ16" s="294"/>
      <c r="BK16" s="294"/>
      <c r="BL16" s="294"/>
      <c r="BM16" s="294"/>
      <c r="BN16" s="294"/>
      <c r="BO16" s="294"/>
      <c r="BP16" s="294"/>
      <c r="BQ16" s="294"/>
      <c r="BR16" s="294"/>
      <c r="BS16" s="294"/>
      <c r="BT16" s="294"/>
      <c r="BU16" s="294"/>
      <c r="BV16" s="294"/>
      <c r="BW16" s="294"/>
      <c r="BX16" s="294"/>
      <c r="BY16" s="294"/>
      <c r="BZ16" s="294"/>
      <c r="CA16" s="294"/>
      <c r="CB16" s="294"/>
      <c r="CC16" s="294"/>
      <c r="CD16" s="294"/>
      <c r="CE16" s="294"/>
      <c r="CF16" s="294"/>
      <c r="CG16" s="294"/>
      <c r="CH16" s="294"/>
      <c r="CI16" s="294"/>
      <c r="CJ16" s="294"/>
      <c r="CK16" s="294"/>
      <c r="CL16" s="294"/>
      <c r="CM16" s="294"/>
      <c r="CN16" s="294"/>
      <c r="CO16" s="294"/>
      <c r="CP16" s="294"/>
      <c r="CQ16" s="294"/>
      <c r="CR16" s="294"/>
      <c r="CS16" s="294"/>
      <c r="CT16" s="294"/>
      <c r="CU16" s="294"/>
      <c r="CV16" s="294"/>
      <c r="CW16" s="294"/>
      <c r="CX16" s="294"/>
      <c r="CY16" s="294"/>
      <c r="CZ16" s="294"/>
      <c r="DA16" s="294"/>
      <c r="DB16" s="294"/>
      <c r="DC16" s="294"/>
      <c r="DD16" s="294"/>
      <c r="DE16" s="294"/>
      <c r="DF16" s="294"/>
      <c r="DG16" s="294"/>
      <c r="DH16" s="294"/>
      <c r="DI16" s="294"/>
      <c r="DJ16" s="294"/>
      <c r="DK16" s="294"/>
      <c r="DL16" s="294"/>
      <c r="DM16" s="294"/>
      <c r="DN16" s="294"/>
      <c r="DO16" s="294"/>
      <c r="DP16" s="294"/>
      <c r="DQ16" s="294"/>
      <c r="DR16" s="294"/>
      <c r="DS16" s="294"/>
      <c r="DT16" s="294"/>
      <c r="DU16" s="294"/>
      <c r="DV16" s="294"/>
      <c r="DW16" s="294"/>
      <c r="DX16" s="294"/>
      <c r="DY16" s="294"/>
      <c r="DZ16" s="294"/>
      <c r="EA16" s="294"/>
      <c r="EB16" s="287"/>
      <c r="EC16" s="287"/>
      <c r="ED16" s="287"/>
    </row>
    <row r="17" spans="1:134" ht="15" x14ac:dyDescent="0.25">
      <c r="A17" s="295"/>
      <c r="B17" s="273" t="b">
        <v>1</v>
      </c>
      <c r="C17" s="273" t="b">
        <v>1</v>
      </c>
      <c r="D17" s="273" t="b">
        <v>1</v>
      </c>
      <c r="E17" s="274"/>
      <c r="F17" s="274"/>
      <c r="G17" s="274"/>
      <c r="H17" s="274"/>
      <c r="I17" s="274"/>
      <c r="J17" s="274"/>
      <c r="K17" s="274"/>
      <c r="L17" s="274"/>
      <c r="M17" s="274"/>
      <c r="N17" s="274"/>
      <c r="O17" s="274"/>
      <c r="P17" s="274"/>
      <c r="Q17" s="274"/>
      <c r="R17" s="274"/>
      <c r="S17" s="274"/>
      <c r="T17" s="275"/>
      <c r="U17" s="289">
        <f t="shared" si="0"/>
        <v>44348</v>
      </c>
      <c r="V17" s="290" t="s">
        <v>229</v>
      </c>
      <c r="W17" s="291" t="s">
        <v>229</v>
      </c>
      <c r="X17" s="292">
        <v>261.05</v>
      </c>
      <c r="Y17" s="293">
        <v>307.58499999999998</v>
      </c>
      <c r="Z17" s="294">
        <v>353.7</v>
      </c>
      <c r="AA17" s="294">
        <v>672.41</v>
      </c>
      <c r="AB17" s="294">
        <v>378.36700000000002</v>
      </c>
      <c r="AC17" s="294">
        <v>391.33</v>
      </c>
      <c r="AD17" s="294">
        <v>268.803</v>
      </c>
      <c r="AE17" s="294">
        <v>169.184</v>
      </c>
      <c r="AF17" s="294">
        <v>150.69300000000001</v>
      </c>
      <c r="AG17" s="294">
        <v>173.70099999999999</v>
      </c>
      <c r="AH17" s="294">
        <v>278.38099999999997</v>
      </c>
      <c r="AI17" s="294">
        <v>169.02199999999999</v>
      </c>
      <c r="AJ17" s="294">
        <v>417.22</v>
      </c>
      <c r="AK17" s="294">
        <v>212.809</v>
      </c>
      <c r="AL17" s="294">
        <v>533.30399999999997</v>
      </c>
      <c r="AM17" s="294">
        <v>302.06099999999998</v>
      </c>
      <c r="AN17" s="294">
        <v>497.41</v>
      </c>
      <c r="AO17" s="294">
        <v>191.458</v>
      </c>
      <c r="AP17" s="294">
        <v>334.89299999999997</v>
      </c>
      <c r="AQ17" s="294">
        <v>163.22300000000001</v>
      </c>
      <c r="AR17" s="294">
        <v>196.09800000000001</v>
      </c>
      <c r="AS17" s="294">
        <v>55.203000000000003</v>
      </c>
      <c r="AT17" s="294">
        <v>231.196</v>
      </c>
      <c r="AU17" s="294">
        <v>143.792</v>
      </c>
      <c r="AV17" s="294">
        <v>286.923</v>
      </c>
      <c r="AW17" s="294">
        <v>194.88399999999999</v>
      </c>
      <c r="AX17" s="294">
        <v>172.58500000000001</v>
      </c>
      <c r="AY17" s="294">
        <v>486.06200000000001</v>
      </c>
      <c r="AZ17" s="294">
        <v>265.14499999999998</v>
      </c>
      <c r="BA17" s="294">
        <v>246.68600000000001</v>
      </c>
      <c r="BB17" s="294">
        <v>428.36700000000002</v>
      </c>
      <c r="BC17" s="294">
        <v>47.423000000000002</v>
      </c>
      <c r="BD17" s="294">
        <v>150.321</v>
      </c>
      <c r="BE17" s="294">
        <v>344.76799999999997</v>
      </c>
      <c r="BF17" s="294">
        <v>317.97300000000001</v>
      </c>
      <c r="BG17" s="294">
        <v>115.622</v>
      </c>
      <c r="BH17" s="294"/>
      <c r="BI17" s="294"/>
      <c r="BJ17" s="294"/>
      <c r="BK17" s="294"/>
      <c r="BL17" s="294"/>
      <c r="BM17" s="294"/>
      <c r="BN17" s="294"/>
      <c r="BO17" s="294"/>
      <c r="BP17" s="294"/>
      <c r="BQ17" s="294"/>
      <c r="BR17" s="294"/>
      <c r="BS17" s="294"/>
      <c r="BT17" s="294"/>
      <c r="BU17" s="294"/>
      <c r="BV17" s="294"/>
      <c r="BW17" s="294"/>
      <c r="BX17" s="294"/>
      <c r="BY17" s="294"/>
      <c r="BZ17" s="294"/>
      <c r="CA17" s="294"/>
      <c r="CB17" s="294"/>
      <c r="CC17" s="294"/>
      <c r="CD17" s="294"/>
      <c r="CE17" s="294"/>
      <c r="CF17" s="294"/>
      <c r="CG17" s="294"/>
      <c r="CH17" s="294"/>
      <c r="CI17" s="294"/>
      <c r="CJ17" s="294"/>
      <c r="CK17" s="294"/>
      <c r="CL17" s="294"/>
      <c r="CM17" s="294"/>
      <c r="CN17" s="294"/>
      <c r="CO17" s="294"/>
      <c r="CP17" s="294"/>
      <c r="CQ17" s="294"/>
      <c r="CR17" s="294"/>
      <c r="CS17" s="294"/>
      <c r="CT17" s="294"/>
      <c r="CU17" s="294"/>
      <c r="CV17" s="294"/>
      <c r="CW17" s="294"/>
      <c r="CX17" s="294"/>
      <c r="CY17" s="294"/>
      <c r="CZ17" s="294"/>
      <c r="DA17" s="294"/>
      <c r="DB17" s="294"/>
      <c r="DC17" s="294"/>
      <c r="DD17" s="294"/>
      <c r="DE17" s="294"/>
      <c r="DF17" s="294"/>
      <c r="DG17" s="294"/>
      <c r="DH17" s="294"/>
      <c r="DI17" s="294"/>
      <c r="DJ17" s="294"/>
      <c r="DK17" s="294"/>
      <c r="DL17" s="294"/>
      <c r="DM17" s="294"/>
      <c r="DN17" s="294"/>
      <c r="DO17" s="294"/>
      <c r="DP17" s="294"/>
      <c r="DQ17" s="294"/>
      <c r="DR17" s="294"/>
      <c r="DS17" s="294"/>
      <c r="DT17" s="294"/>
      <c r="DU17" s="294"/>
      <c r="DV17" s="294"/>
      <c r="DW17" s="294"/>
      <c r="DX17" s="294"/>
      <c r="DY17" s="294"/>
      <c r="DZ17" s="294"/>
      <c r="EA17" s="294"/>
      <c r="EB17" s="287"/>
      <c r="EC17" s="287"/>
      <c r="ED17" s="287"/>
    </row>
    <row r="18" spans="1:134" ht="15" x14ac:dyDescent="0.25">
      <c r="A18" s="295"/>
      <c r="B18" s="273" t="b">
        <v>1</v>
      </c>
      <c r="C18" s="273" t="b">
        <v>1</v>
      </c>
      <c r="D18" s="273" t="b">
        <v>1</v>
      </c>
      <c r="E18" s="274"/>
      <c r="F18" s="274"/>
      <c r="G18" s="274"/>
      <c r="H18" s="274"/>
      <c r="I18" s="274"/>
      <c r="J18" s="274"/>
      <c r="K18" s="274"/>
      <c r="L18" s="274"/>
      <c r="M18" s="274"/>
      <c r="N18" s="274"/>
      <c r="O18" s="274"/>
      <c r="P18" s="274"/>
      <c r="Q18" s="274"/>
      <c r="R18" s="274"/>
      <c r="S18" s="274"/>
      <c r="T18" s="275"/>
      <c r="U18" s="289">
        <f t="shared" si="0"/>
        <v>44378</v>
      </c>
      <c r="V18" s="290" t="s">
        <v>229</v>
      </c>
      <c r="W18" s="291" t="s">
        <v>229</v>
      </c>
      <c r="X18" s="292">
        <v>116.85</v>
      </c>
      <c r="Y18" s="293">
        <v>177.71799999999999</v>
      </c>
      <c r="Z18" s="294">
        <v>213.2</v>
      </c>
      <c r="AA18" s="294">
        <v>330.90600000000001</v>
      </c>
      <c r="AB18" s="294">
        <v>121.59399999999999</v>
      </c>
      <c r="AC18" s="294">
        <v>165.411</v>
      </c>
      <c r="AD18" s="294">
        <v>93.001999999999995</v>
      </c>
      <c r="AE18" s="294">
        <v>69.641000000000005</v>
      </c>
      <c r="AF18" s="294">
        <v>65.105999999999995</v>
      </c>
      <c r="AG18" s="294">
        <v>72.064999999999998</v>
      </c>
      <c r="AH18" s="294">
        <v>133.73699999999999</v>
      </c>
      <c r="AI18" s="294">
        <v>66.900999999999996</v>
      </c>
      <c r="AJ18" s="294">
        <v>199.10300000000001</v>
      </c>
      <c r="AK18" s="294">
        <v>67.739000000000004</v>
      </c>
      <c r="AL18" s="294">
        <v>498.46199999999999</v>
      </c>
      <c r="AM18" s="294">
        <v>122.408</v>
      </c>
      <c r="AN18" s="294">
        <v>185.607</v>
      </c>
      <c r="AO18" s="294">
        <v>95.855000000000004</v>
      </c>
      <c r="AP18" s="294">
        <v>214.28100000000001</v>
      </c>
      <c r="AQ18" s="294">
        <v>51.633000000000003</v>
      </c>
      <c r="AR18" s="294">
        <v>58.127000000000002</v>
      </c>
      <c r="AS18" s="294">
        <v>22.585000000000001</v>
      </c>
      <c r="AT18" s="294">
        <v>67.876000000000005</v>
      </c>
      <c r="AU18" s="294">
        <v>54.44</v>
      </c>
      <c r="AV18" s="294">
        <v>117.89100000000001</v>
      </c>
      <c r="AW18" s="294">
        <v>74.84</v>
      </c>
      <c r="AX18" s="294">
        <v>63.829000000000001</v>
      </c>
      <c r="AY18" s="294">
        <v>221.84899999999999</v>
      </c>
      <c r="AZ18" s="294">
        <v>140.964</v>
      </c>
      <c r="BA18" s="294">
        <v>75.411000000000001</v>
      </c>
      <c r="BB18" s="294">
        <v>218.113</v>
      </c>
      <c r="BC18" s="294">
        <v>23.515999999999998</v>
      </c>
      <c r="BD18" s="294">
        <v>53.747999999999998</v>
      </c>
      <c r="BE18" s="294">
        <v>109.587</v>
      </c>
      <c r="BF18" s="294">
        <v>99.364000000000004</v>
      </c>
      <c r="BG18" s="294">
        <v>45.412999999999997</v>
      </c>
      <c r="BH18" s="294"/>
      <c r="BI18" s="294"/>
      <c r="BJ18" s="294"/>
      <c r="BK18" s="294"/>
      <c r="BL18" s="294"/>
      <c r="BM18" s="294"/>
      <c r="BN18" s="294"/>
      <c r="BO18" s="294"/>
      <c r="BP18" s="294"/>
      <c r="BQ18" s="294"/>
      <c r="BR18" s="294"/>
      <c r="BS18" s="294"/>
      <c r="BT18" s="294"/>
      <c r="BU18" s="294"/>
      <c r="BV18" s="294"/>
      <c r="BW18" s="294"/>
      <c r="BX18" s="294"/>
      <c r="BY18" s="294"/>
      <c r="BZ18" s="294"/>
      <c r="CA18" s="294"/>
      <c r="CB18" s="294"/>
      <c r="CC18" s="294"/>
      <c r="CD18" s="294"/>
      <c r="CE18" s="294"/>
      <c r="CF18" s="294"/>
      <c r="CG18" s="294"/>
      <c r="CH18" s="294"/>
      <c r="CI18" s="294"/>
      <c r="CJ18" s="294"/>
      <c r="CK18" s="294"/>
      <c r="CL18" s="294"/>
      <c r="CM18" s="294"/>
      <c r="CN18" s="294"/>
      <c r="CO18" s="294"/>
      <c r="CP18" s="294"/>
      <c r="CQ18" s="294"/>
      <c r="CR18" s="294"/>
      <c r="CS18" s="294"/>
      <c r="CT18" s="294"/>
      <c r="CU18" s="294"/>
      <c r="CV18" s="294"/>
      <c r="CW18" s="294"/>
      <c r="CX18" s="294"/>
      <c r="CY18" s="294"/>
      <c r="CZ18" s="294"/>
      <c r="DA18" s="294"/>
      <c r="DB18" s="294"/>
      <c r="DC18" s="294"/>
      <c r="DD18" s="294"/>
      <c r="DE18" s="294"/>
      <c r="DF18" s="294"/>
      <c r="DG18" s="294"/>
      <c r="DH18" s="294"/>
      <c r="DI18" s="294"/>
      <c r="DJ18" s="294"/>
      <c r="DK18" s="294"/>
      <c r="DL18" s="294"/>
      <c r="DM18" s="294"/>
      <c r="DN18" s="294"/>
      <c r="DO18" s="294"/>
      <c r="DP18" s="294"/>
      <c r="DQ18" s="294"/>
      <c r="DR18" s="294"/>
      <c r="DS18" s="294"/>
      <c r="DT18" s="294"/>
      <c r="DU18" s="294"/>
      <c r="DV18" s="294"/>
      <c r="DW18" s="294"/>
      <c r="DX18" s="294"/>
      <c r="DY18" s="294"/>
      <c r="DZ18" s="294"/>
      <c r="EA18" s="294"/>
      <c r="EB18" s="287"/>
      <c r="EC18" s="287"/>
      <c r="ED18" s="287"/>
    </row>
    <row r="19" spans="1:134" ht="15" x14ac:dyDescent="0.25">
      <c r="A19" s="295"/>
      <c r="B19" s="273" t="b">
        <v>1</v>
      </c>
      <c r="C19" s="273" t="b">
        <v>1</v>
      </c>
      <c r="D19" s="273" t="b">
        <v>1</v>
      </c>
      <c r="E19" s="274"/>
      <c r="F19" s="274"/>
      <c r="G19" s="274"/>
      <c r="H19" s="274"/>
      <c r="I19" s="274"/>
      <c r="J19" s="274"/>
      <c r="K19" s="274"/>
      <c r="L19" s="274"/>
      <c r="M19" s="274"/>
      <c r="N19" s="274"/>
      <c r="O19" s="274"/>
      <c r="P19" s="274"/>
      <c r="Q19" s="274"/>
      <c r="R19" s="274"/>
      <c r="S19" s="274"/>
      <c r="T19" s="275"/>
      <c r="U19" s="289">
        <f t="shared" si="0"/>
        <v>44409</v>
      </c>
      <c r="V19" s="290" t="s">
        <v>229</v>
      </c>
      <c r="W19" s="291" t="s">
        <v>229</v>
      </c>
      <c r="X19" s="292">
        <v>63.46</v>
      </c>
      <c r="Y19" s="293">
        <v>91.003</v>
      </c>
      <c r="Z19" s="294">
        <v>81.3</v>
      </c>
      <c r="AA19" s="294">
        <v>122.404</v>
      </c>
      <c r="AB19" s="294">
        <v>54.192</v>
      </c>
      <c r="AC19" s="294">
        <v>62.244999999999997</v>
      </c>
      <c r="AD19" s="294">
        <v>50.716000000000001</v>
      </c>
      <c r="AE19" s="294">
        <v>38.988</v>
      </c>
      <c r="AF19" s="294">
        <v>48.707000000000001</v>
      </c>
      <c r="AG19" s="294">
        <v>37.420999999999999</v>
      </c>
      <c r="AH19" s="294">
        <v>56.851999999999997</v>
      </c>
      <c r="AI19" s="294">
        <v>50.378999999999998</v>
      </c>
      <c r="AJ19" s="294">
        <v>67.244</v>
      </c>
      <c r="AK19" s="294">
        <v>38.131</v>
      </c>
      <c r="AL19" s="294">
        <v>135.09399999999999</v>
      </c>
      <c r="AM19" s="294">
        <v>49.694000000000003</v>
      </c>
      <c r="AN19" s="294">
        <v>77.953000000000003</v>
      </c>
      <c r="AO19" s="294">
        <v>44.515000000000001</v>
      </c>
      <c r="AP19" s="294">
        <v>82.275999999999996</v>
      </c>
      <c r="AQ19" s="294">
        <v>41.030999999999999</v>
      </c>
      <c r="AR19" s="294">
        <v>44.423999999999999</v>
      </c>
      <c r="AS19" s="294">
        <v>18.152000000000001</v>
      </c>
      <c r="AT19" s="294">
        <v>39.704999999999998</v>
      </c>
      <c r="AU19" s="294">
        <v>34.234999999999999</v>
      </c>
      <c r="AV19" s="294">
        <v>55.18</v>
      </c>
      <c r="AW19" s="294">
        <v>51.121000000000002</v>
      </c>
      <c r="AX19" s="294">
        <v>44.058999999999997</v>
      </c>
      <c r="AY19" s="294">
        <v>76.981999999999999</v>
      </c>
      <c r="AZ19" s="294">
        <v>51.533000000000001</v>
      </c>
      <c r="BA19" s="294">
        <v>43.686999999999998</v>
      </c>
      <c r="BB19" s="294">
        <v>66.125</v>
      </c>
      <c r="BC19" s="294">
        <v>22.574999999999999</v>
      </c>
      <c r="BD19" s="294">
        <v>37.563000000000002</v>
      </c>
      <c r="BE19" s="294">
        <v>54.122</v>
      </c>
      <c r="BF19" s="294">
        <v>41.831000000000003</v>
      </c>
      <c r="BG19" s="294">
        <v>29.867000000000001</v>
      </c>
      <c r="BH19" s="294"/>
      <c r="BI19" s="294"/>
      <c r="BJ19" s="294"/>
      <c r="BK19" s="294"/>
      <c r="BL19" s="294"/>
      <c r="BM19" s="294"/>
      <c r="BN19" s="294"/>
      <c r="BO19" s="294"/>
      <c r="BP19" s="294"/>
      <c r="BQ19" s="294"/>
      <c r="BR19" s="294"/>
      <c r="BS19" s="294"/>
      <c r="BT19" s="294"/>
      <c r="BU19" s="294"/>
      <c r="BV19" s="294"/>
      <c r="BW19" s="294"/>
      <c r="BX19" s="294"/>
      <c r="BY19" s="294"/>
      <c r="BZ19" s="294"/>
      <c r="CA19" s="294"/>
      <c r="CB19" s="294"/>
      <c r="CC19" s="294"/>
      <c r="CD19" s="294"/>
      <c r="CE19" s="294"/>
      <c r="CF19" s="294"/>
      <c r="CG19" s="294"/>
      <c r="CH19" s="294"/>
      <c r="CI19" s="294"/>
      <c r="CJ19" s="294"/>
      <c r="CK19" s="294"/>
      <c r="CL19" s="294"/>
      <c r="CM19" s="294"/>
      <c r="CN19" s="294"/>
      <c r="CO19" s="294"/>
      <c r="CP19" s="294"/>
      <c r="CQ19" s="294"/>
      <c r="CR19" s="294"/>
      <c r="CS19" s="294"/>
      <c r="CT19" s="294"/>
      <c r="CU19" s="294"/>
      <c r="CV19" s="294"/>
      <c r="CW19" s="294"/>
      <c r="CX19" s="294"/>
      <c r="CY19" s="294"/>
      <c r="CZ19" s="294"/>
      <c r="DA19" s="294"/>
      <c r="DB19" s="294"/>
      <c r="DC19" s="294"/>
      <c r="DD19" s="294"/>
      <c r="DE19" s="294"/>
      <c r="DF19" s="294"/>
      <c r="DG19" s="294"/>
      <c r="DH19" s="294"/>
      <c r="DI19" s="294"/>
      <c r="DJ19" s="294"/>
      <c r="DK19" s="294"/>
      <c r="DL19" s="294"/>
      <c r="DM19" s="294"/>
      <c r="DN19" s="294"/>
      <c r="DO19" s="294"/>
      <c r="DP19" s="294"/>
      <c r="DQ19" s="294"/>
      <c r="DR19" s="294"/>
      <c r="DS19" s="294"/>
      <c r="DT19" s="294"/>
      <c r="DU19" s="294"/>
      <c r="DV19" s="294"/>
      <c r="DW19" s="294"/>
      <c r="DX19" s="294"/>
      <c r="DY19" s="294"/>
      <c r="DZ19" s="294"/>
      <c r="EA19" s="294"/>
      <c r="EB19" s="287"/>
      <c r="EC19" s="287"/>
      <c r="ED19" s="287"/>
    </row>
    <row r="20" spans="1:134" ht="15" x14ac:dyDescent="0.25">
      <c r="A20" s="295"/>
      <c r="B20" s="273" t="b">
        <v>1</v>
      </c>
      <c r="C20" s="273" t="b">
        <v>1</v>
      </c>
      <c r="D20" s="273" t="b">
        <v>1</v>
      </c>
      <c r="E20" s="274"/>
      <c r="F20" s="274"/>
      <c r="G20" s="274"/>
      <c r="H20" s="274"/>
      <c r="I20" s="274"/>
      <c r="J20" s="274"/>
      <c r="K20" s="274"/>
      <c r="L20" s="274"/>
      <c r="M20" s="274"/>
      <c r="N20" s="274"/>
      <c r="O20" s="274"/>
      <c r="P20" s="274"/>
      <c r="Q20" s="274"/>
      <c r="R20" s="274"/>
      <c r="S20" s="274"/>
      <c r="T20" s="275"/>
      <c r="U20" s="289">
        <f t="shared" si="0"/>
        <v>44440</v>
      </c>
      <c r="V20" s="290" t="s">
        <v>229</v>
      </c>
      <c r="W20" s="291" t="s">
        <v>229</v>
      </c>
      <c r="X20" s="292">
        <v>38.04</v>
      </c>
      <c r="Y20" s="293">
        <v>74.397000000000006</v>
      </c>
      <c r="Z20" s="294">
        <v>40.366999999999997</v>
      </c>
      <c r="AA20" s="294">
        <v>68.457999999999998</v>
      </c>
      <c r="AB20" s="294">
        <v>52.374000000000002</v>
      </c>
      <c r="AC20" s="294">
        <v>60.000999999999998</v>
      </c>
      <c r="AD20" s="294">
        <v>39.405000000000001</v>
      </c>
      <c r="AE20" s="294">
        <v>37.628999999999998</v>
      </c>
      <c r="AF20" s="294">
        <v>32.927</v>
      </c>
      <c r="AG20" s="294">
        <v>30.89</v>
      </c>
      <c r="AH20" s="294">
        <v>35.444000000000003</v>
      </c>
      <c r="AI20" s="294">
        <v>42.12</v>
      </c>
      <c r="AJ20" s="294">
        <v>56.38</v>
      </c>
      <c r="AK20" s="294">
        <v>34.072000000000003</v>
      </c>
      <c r="AL20" s="294">
        <v>63.091000000000001</v>
      </c>
      <c r="AM20" s="294">
        <v>37.841999999999999</v>
      </c>
      <c r="AN20" s="294">
        <v>54.854999999999997</v>
      </c>
      <c r="AO20" s="294">
        <v>30.707999999999998</v>
      </c>
      <c r="AP20" s="294">
        <v>44.709000000000003</v>
      </c>
      <c r="AQ20" s="294">
        <v>33.92</v>
      </c>
      <c r="AR20" s="294">
        <v>30.390999999999998</v>
      </c>
      <c r="AS20" s="294">
        <v>19.884</v>
      </c>
      <c r="AT20" s="294">
        <v>55.061999999999998</v>
      </c>
      <c r="AU20" s="294">
        <v>33.140999999999998</v>
      </c>
      <c r="AV20" s="294">
        <v>36.521000000000001</v>
      </c>
      <c r="AW20" s="294">
        <v>37.841999999999999</v>
      </c>
      <c r="AX20" s="294">
        <v>40.761000000000003</v>
      </c>
      <c r="AY20" s="294">
        <v>45.637</v>
      </c>
      <c r="AZ20" s="294">
        <v>35.537999999999997</v>
      </c>
      <c r="BA20" s="294">
        <v>28.308</v>
      </c>
      <c r="BB20" s="294">
        <v>39.36</v>
      </c>
      <c r="BC20" s="294">
        <v>20.488</v>
      </c>
      <c r="BD20" s="294">
        <v>54.695999999999998</v>
      </c>
      <c r="BE20" s="294">
        <v>47.905000000000001</v>
      </c>
      <c r="BF20" s="294">
        <v>33.799999999999997</v>
      </c>
      <c r="BG20" s="294">
        <v>25.484999999999999</v>
      </c>
      <c r="BH20" s="294"/>
      <c r="BI20" s="294"/>
      <c r="BJ20" s="294"/>
      <c r="BK20" s="294"/>
      <c r="BL20" s="294"/>
      <c r="BM20" s="294"/>
      <c r="BN20" s="294"/>
      <c r="BO20" s="294"/>
      <c r="BP20" s="294"/>
      <c r="BQ20" s="294"/>
      <c r="BR20" s="294"/>
      <c r="BS20" s="294"/>
      <c r="BT20" s="294"/>
      <c r="BU20" s="294"/>
      <c r="BV20" s="294"/>
      <c r="BW20" s="294"/>
      <c r="BX20" s="294"/>
      <c r="BY20" s="294"/>
      <c r="BZ20" s="294"/>
      <c r="CA20" s="294"/>
      <c r="CB20" s="294"/>
      <c r="CC20" s="294"/>
      <c r="CD20" s="294"/>
      <c r="CE20" s="294"/>
      <c r="CF20" s="294"/>
      <c r="CG20" s="294"/>
      <c r="CH20" s="294"/>
      <c r="CI20" s="294"/>
      <c r="CJ20" s="294"/>
      <c r="CK20" s="294"/>
      <c r="CL20" s="294"/>
      <c r="CM20" s="294"/>
      <c r="CN20" s="294"/>
      <c r="CO20" s="294"/>
      <c r="CP20" s="294"/>
      <c r="CQ20" s="294"/>
      <c r="CR20" s="294"/>
      <c r="CS20" s="294"/>
      <c r="CT20" s="294"/>
      <c r="CU20" s="294"/>
      <c r="CV20" s="294"/>
      <c r="CW20" s="294"/>
      <c r="CX20" s="294"/>
      <c r="CY20" s="294"/>
      <c r="CZ20" s="294"/>
      <c r="DA20" s="294"/>
      <c r="DB20" s="294"/>
      <c r="DC20" s="294"/>
      <c r="DD20" s="294"/>
      <c r="DE20" s="294"/>
      <c r="DF20" s="294"/>
      <c r="DG20" s="294"/>
      <c r="DH20" s="294"/>
      <c r="DI20" s="294"/>
      <c r="DJ20" s="294"/>
      <c r="DK20" s="294"/>
      <c r="DL20" s="294"/>
      <c r="DM20" s="294"/>
      <c r="DN20" s="294"/>
      <c r="DO20" s="294"/>
      <c r="DP20" s="294"/>
      <c r="DQ20" s="294"/>
      <c r="DR20" s="294"/>
      <c r="DS20" s="294"/>
      <c r="DT20" s="294"/>
      <c r="DU20" s="294"/>
      <c r="DV20" s="294"/>
      <c r="DW20" s="294"/>
      <c r="DX20" s="294"/>
      <c r="DY20" s="294"/>
      <c r="DZ20" s="294"/>
      <c r="EA20" s="294"/>
      <c r="EB20" s="287"/>
      <c r="EC20" s="287"/>
      <c r="ED20" s="287"/>
    </row>
    <row r="21" spans="1:134" ht="15" x14ac:dyDescent="0.25">
      <c r="A21" s="295"/>
      <c r="B21" s="273" t="b">
        <v>1</v>
      </c>
      <c r="C21" s="273" t="b">
        <v>1</v>
      </c>
      <c r="D21" s="273" t="b">
        <v>1</v>
      </c>
      <c r="E21" s="274"/>
      <c r="F21" s="274"/>
      <c r="G21" s="274"/>
      <c r="H21" s="274"/>
      <c r="I21" s="274"/>
      <c r="J21" s="274"/>
      <c r="K21" s="274"/>
      <c r="L21" s="274"/>
      <c r="M21" s="274"/>
      <c r="N21" s="274"/>
      <c r="O21" s="274"/>
      <c r="P21" s="274"/>
      <c r="Q21" s="274"/>
      <c r="R21" s="274"/>
      <c r="S21" s="274"/>
      <c r="T21" s="275"/>
      <c r="U21" s="289">
        <f t="shared" si="0"/>
        <v>44470</v>
      </c>
      <c r="V21" s="290" t="s">
        <v>229</v>
      </c>
      <c r="W21" s="291" t="s">
        <v>229</v>
      </c>
      <c r="X21" s="292">
        <v>38.25</v>
      </c>
      <c r="Y21" s="293">
        <v>47.08</v>
      </c>
      <c r="Z21" s="294">
        <v>33.482999999999997</v>
      </c>
      <c r="AA21" s="294">
        <v>57.381999999999998</v>
      </c>
      <c r="AB21" s="294">
        <v>81.769000000000005</v>
      </c>
      <c r="AC21" s="294">
        <v>66.215999999999994</v>
      </c>
      <c r="AD21" s="294">
        <v>30.885000000000002</v>
      </c>
      <c r="AE21" s="294">
        <v>29.212</v>
      </c>
      <c r="AF21" s="294">
        <v>30.762</v>
      </c>
      <c r="AG21" s="294">
        <v>46.756</v>
      </c>
      <c r="AH21" s="294">
        <v>29.756</v>
      </c>
      <c r="AI21" s="294">
        <v>28.2</v>
      </c>
      <c r="AJ21" s="294">
        <v>48.094999999999999</v>
      </c>
      <c r="AK21" s="294">
        <v>30.477</v>
      </c>
      <c r="AL21" s="294">
        <v>56.180999999999997</v>
      </c>
      <c r="AM21" s="294">
        <v>42.87</v>
      </c>
      <c r="AN21" s="294">
        <v>56.758000000000003</v>
      </c>
      <c r="AO21" s="294">
        <v>35.982999999999997</v>
      </c>
      <c r="AP21" s="294">
        <v>35.899000000000001</v>
      </c>
      <c r="AQ21" s="294">
        <v>28.594999999999999</v>
      </c>
      <c r="AR21" s="294">
        <v>26.896000000000001</v>
      </c>
      <c r="AS21" s="294">
        <v>27.16</v>
      </c>
      <c r="AT21" s="294">
        <v>35.756</v>
      </c>
      <c r="AU21" s="294">
        <v>31.838000000000001</v>
      </c>
      <c r="AV21" s="294">
        <v>49.113</v>
      </c>
      <c r="AW21" s="294">
        <v>58.265999999999998</v>
      </c>
      <c r="AX21" s="294">
        <v>37.64</v>
      </c>
      <c r="AY21" s="294">
        <v>39.598999999999997</v>
      </c>
      <c r="AZ21" s="294">
        <v>34.881</v>
      </c>
      <c r="BA21" s="294">
        <v>28.364000000000001</v>
      </c>
      <c r="BB21" s="294">
        <v>37.527000000000001</v>
      </c>
      <c r="BC21" s="294">
        <v>19.109000000000002</v>
      </c>
      <c r="BD21" s="294">
        <v>49.000999999999998</v>
      </c>
      <c r="BE21" s="294">
        <v>58.811</v>
      </c>
      <c r="BF21" s="294">
        <v>28.635999999999999</v>
      </c>
      <c r="BG21" s="294">
        <v>25.202999999999999</v>
      </c>
      <c r="BH21" s="294"/>
      <c r="BI21" s="294"/>
      <c r="BJ21" s="294"/>
      <c r="BK21" s="294"/>
      <c r="BL21" s="294"/>
      <c r="BM21" s="294"/>
      <c r="BN21" s="294"/>
      <c r="BO21" s="294"/>
      <c r="BP21" s="294"/>
      <c r="BQ21" s="294"/>
      <c r="BR21" s="294"/>
      <c r="BS21" s="294"/>
      <c r="BT21" s="294"/>
      <c r="BU21" s="294"/>
      <c r="BV21" s="294"/>
      <c r="BW21" s="294"/>
      <c r="BX21" s="294"/>
      <c r="BY21" s="294"/>
      <c r="BZ21" s="294"/>
      <c r="CA21" s="294"/>
      <c r="CB21" s="294"/>
      <c r="CC21" s="294"/>
      <c r="CD21" s="294"/>
      <c r="CE21" s="294"/>
      <c r="CF21" s="294"/>
      <c r="CG21" s="294"/>
      <c r="CH21" s="294"/>
      <c r="CI21" s="294"/>
      <c r="CJ21" s="294"/>
      <c r="CK21" s="294"/>
      <c r="CL21" s="294"/>
      <c r="CM21" s="294"/>
      <c r="CN21" s="294"/>
      <c r="CO21" s="294"/>
      <c r="CP21" s="294"/>
      <c r="CQ21" s="294"/>
      <c r="CR21" s="294"/>
      <c r="CS21" s="294"/>
      <c r="CT21" s="294"/>
      <c r="CU21" s="294"/>
      <c r="CV21" s="294"/>
      <c r="CW21" s="294"/>
      <c r="CX21" s="294"/>
      <c r="CY21" s="294"/>
      <c r="CZ21" s="294"/>
      <c r="DA21" s="294"/>
      <c r="DB21" s="294"/>
      <c r="DC21" s="294"/>
      <c r="DD21" s="294"/>
      <c r="DE21" s="294"/>
      <c r="DF21" s="294"/>
      <c r="DG21" s="294"/>
      <c r="DH21" s="294"/>
      <c r="DI21" s="294"/>
      <c r="DJ21" s="294"/>
      <c r="DK21" s="294"/>
      <c r="DL21" s="294"/>
      <c r="DM21" s="294"/>
      <c r="DN21" s="294"/>
      <c r="DO21" s="294"/>
      <c r="DP21" s="294"/>
      <c r="DQ21" s="294"/>
      <c r="DR21" s="294"/>
      <c r="DS21" s="294"/>
      <c r="DT21" s="294"/>
      <c r="DU21" s="294"/>
      <c r="DV21" s="294"/>
      <c r="DW21" s="294"/>
      <c r="DX21" s="294"/>
      <c r="DY21" s="294"/>
      <c r="DZ21" s="294"/>
      <c r="EA21" s="294"/>
      <c r="EB21" s="287"/>
      <c r="EC21" s="287"/>
      <c r="ED21" s="287"/>
    </row>
    <row r="22" spans="1:134" ht="15" x14ac:dyDescent="0.25">
      <c r="A22" s="295"/>
      <c r="B22" s="273" t="b">
        <v>1</v>
      </c>
      <c r="C22" s="273" t="b">
        <v>1</v>
      </c>
      <c r="D22" s="273" t="b">
        <v>1</v>
      </c>
      <c r="E22" s="274"/>
      <c r="F22" s="274"/>
      <c r="G22" s="274"/>
      <c r="H22" s="274"/>
      <c r="I22" s="274"/>
      <c r="J22" s="274"/>
      <c r="K22" s="274"/>
      <c r="L22" s="274"/>
      <c r="M22" s="274"/>
      <c r="N22" s="274"/>
      <c r="O22" s="274"/>
      <c r="P22" s="274"/>
      <c r="Q22" s="274"/>
      <c r="R22" s="274"/>
      <c r="S22" s="274"/>
      <c r="T22" s="275"/>
      <c r="U22" s="289">
        <f t="shared" si="0"/>
        <v>44501</v>
      </c>
      <c r="V22" s="290" t="s">
        <v>229</v>
      </c>
      <c r="W22" s="291" t="s">
        <v>229</v>
      </c>
      <c r="X22" s="292">
        <v>31.12</v>
      </c>
      <c r="Y22" s="293">
        <v>32.531999999999996</v>
      </c>
      <c r="Z22" s="294">
        <v>28.606999999999999</v>
      </c>
      <c r="AA22" s="294">
        <v>46.320999999999998</v>
      </c>
      <c r="AB22" s="294">
        <v>46.968000000000004</v>
      </c>
      <c r="AC22" s="294">
        <v>45.353999999999999</v>
      </c>
      <c r="AD22" s="294">
        <v>29.114000000000001</v>
      </c>
      <c r="AE22" s="294">
        <v>22.478000000000002</v>
      </c>
      <c r="AF22" s="294">
        <v>24.809000000000001</v>
      </c>
      <c r="AG22" s="294">
        <v>39.145000000000003</v>
      </c>
      <c r="AH22" s="294">
        <v>27.279</v>
      </c>
      <c r="AI22" s="294">
        <v>23.603999999999999</v>
      </c>
      <c r="AJ22" s="294">
        <v>37.290999999999997</v>
      </c>
      <c r="AK22" s="294">
        <v>27.803999999999998</v>
      </c>
      <c r="AL22" s="294">
        <v>42.618000000000002</v>
      </c>
      <c r="AM22" s="294">
        <v>33.335999999999999</v>
      </c>
      <c r="AN22" s="294">
        <v>40.000999999999998</v>
      </c>
      <c r="AO22" s="294">
        <v>29.58</v>
      </c>
      <c r="AP22" s="294">
        <v>28.611999999999998</v>
      </c>
      <c r="AQ22" s="294">
        <v>24.88</v>
      </c>
      <c r="AR22" s="294">
        <v>26.640999999999998</v>
      </c>
      <c r="AS22" s="294">
        <v>17.068000000000001</v>
      </c>
      <c r="AT22" s="294">
        <v>25.420999999999999</v>
      </c>
      <c r="AU22" s="294">
        <v>26.683</v>
      </c>
      <c r="AV22" s="294">
        <v>37.188000000000002</v>
      </c>
      <c r="AW22" s="294">
        <v>39.125999999999998</v>
      </c>
      <c r="AX22" s="294">
        <v>28.550999999999998</v>
      </c>
      <c r="AY22" s="294">
        <v>34.203000000000003</v>
      </c>
      <c r="AZ22" s="294">
        <v>31.908000000000001</v>
      </c>
      <c r="BA22" s="294">
        <v>27.981999999999999</v>
      </c>
      <c r="BB22" s="294">
        <v>31.13</v>
      </c>
      <c r="BC22" s="294">
        <v>16.045999999999999</v>
      </c>
      <c r="BD22" s="294">
        <v>28.673999999999999</v>
      </c>
      <c r="BE22" s="294">
        <v>36.659999999999997</v>
      </c>
      <c r="BF22" s="294">
        <v>26.803000000000001</v>
      </c>
      <c r="BG22" s="294">
        <v>23.337</v>
      </c>
      <c r="BH22" s="294"/>
      <c r="BI22" s="294"/>
      <c r="BJ22" s="294"/>
      <c r="BK22" s="294"/>
      <c r="BL22" s="294"/>
      <c r="BM22" s="294"/>
      <c r="BN22" s="294"/>
      <c r="BO22" s="294"/>
      <c r="BP22" s="294"/>
      <c r="BQ22" s="294"/>
      <c r="BR22" s="294"/>
      <c r="BS22" s="294"/>
      <c r="BT22" s="294"/>
      <c r="BU22" s="294"/>
      <c r="BV22" s="294"/>
      <c r="BW22" s="294"/>
      <c r="BX22" s="294"/>
      <c r="BY22" s="294"/>
      <c r="BZ22" s="294"/>
      <c r="CA22" s="294"/>
      <c r="CB22" s="294"/>
      <c r="CC22" s="294"/>
      <c r="CD22" s="294"/>
      <c r="CE22" s="294"/>
      <c r="CF22" s="294"/>
      <c r="CG22" s="294"/>
      <c r="CH22" s="294"/>
      <c r="CI22" s="294"/>
      <c r="CJ22" s="294"/>
      <c r="CK22" s="294"/>
      <c r="CL22" s="294"/>
      <c r="CM22" s="294"/>
      <c r="CN22" s="294"/>
      <c r="CO22" s="294"/>
      <c r="CP22" s="294"/>
      <c r="CQ22" s="294"/>
      <c r="CR22" s="294"/>
      <c r="CS22" s="294"/>
      <c r="CT22" s="294"/>
      <c r="CU22" s="294"/>
      <c r="CV22" s="294"/>
      <c r="CW22" s="294"/>
      <c r="CX22" s="294"/>
      <c r="CY22" s="294"/>
      <c r="CZ22" s="294"/>
      <c r="DA22" s="294"/>
      <c r="DB22" s="294"/>
      <c r="DC22" s="294"/>
      <c r="DD22" s="294"/>
      <c r="DE22" s="294"/>
      <c r="DF22" s="294"/>
      <c r="DG22" s="294"/>
      <c r="DH22" s="294"/>
      <c r="DI22" s="294"/>
      <c r="DJ22" s="294"/>
      <c r="DK22" s="294"/>
      <c r="DL22" s="294"/>
      <c r="DM22" s="294"/>
      <c r="DN22" s="294"/>
      <c r="DO22" s="294"/>
      <c r="DP22" s="294"/>
      <c r="DQ22" s="294"/>
      <c r="DR22" s="294"/>
      <c r="DS22" s="294"/>
      <c r="DT22" s="294"/>
      <c r="DU22" s="294"/>
      <c r="DV22" s="294"/>
      <c r="DW22" s="294"/>
      <c r="DX22" s="294"/>
      <c r="DY22" s="294"/>
      <c r="DZ22" s="294"/>
      <c r="EA22" s="294"/>
      <c r="EB22" s="287"/>
      <c r="EC22" s="287"/>
      <c r="ED22" s="287"/>
    </row>
    <row r="23" spans="1:134" ht="15" x14ac:dyDescent="0.25">
      <c r="A23" s="295"/>
      <c r="B23" s="273" t="b">
        <v>1</v>
      </c>
      <c r="C23" s="273" t="b">
        <v>1</v>
      </c>
      <c r="D23" s="273" t="b">
        <v>1</v>
      </c>
      <c r="E23" s="274"/>
      <c r="F23" s="274"/>
      <c r="G23" s="274"/>
      <c r="H23" s="274"/>
      <c r="I23" s="274"/>
      <c r="J23" s="274"/>
      <c r="K23" s="274"/>
      <c r="L23" s="274"/>
      <c r="M23" s="274"/>
      <c r="N23" s="274"/>
      <c r="O23" s="274"/>
      <c r="P23" s="274"/>
      <c r="Q23" s="274"/>
      <c r="R23" s="274"/>
      <c r="S23" s="274"/>
      <c r="T23" s="275"/>
      <c r="U23" s="289">
        <f t="shared" si="0"/>
        <v>44531</v>
      </c>
      <c r="V23" s="290" t="s">
        <v>229</v>
      </c>
      <c r="W23" s="291" t="s">
        <v>229</v>
      </c>
      <c r="X23" s="292">
        <v>25.64</v>
      </c>
      <c r="Y23" s="293">
        <v>28.667999999999999</v>
      </c>
      <c r="Z23" s="294">
        <v>27.254000000000001</v>
      </c>
      <c r="AA23" s="294">
        <v>40.652999999999999</v>
      </c>
      <c r="AB23" s="294">
        <v>33.281999999999996</v>
      </c>
      <c r="AC23" s="294">
        <v>34.630000000000003</v>
      </c>
      <c r="AD23" s="294">
        <v>26.097999999999999</v>
      </c>
      <c r="AE23" s="294">
        <v>20.507000000000001</v>
      </c>
      <c r="AF23" s="294">
        <v>22.408999999999999</v>
      </c>
      <c r="AG23" s="294">
        <v>27.763999999999999</v>
      </c>
      <c r="AH23" s="294">
        <v>24.946000000000002</v>
      </c>
      <c r="AI23" s="294">
        <v>21.773</v>
      </c>
      <c r="AJ23" s="294">
        <v>32.366999999999997</v>
      </c>
      <c r="AK23" s="294">
        <v>23.774000000000001</v>
      </c>
      <c r="AL23" s="294">
        <v>38.484999999999999</v>
      </c>
      <c r="AM23" s="294">
        <v>29.817</v>
      </c>
      <c r="AN23" s="294">
        <v>33.241</v>
      </c>
      <c r="AO23" s="294">
        <v>27.542999999999999</v>
      </c>
      <c r="AP23" s="294">
        <v>26.355</v>
      </c>
      <c r="AQ23" s="294">
        <v>22.420999999999999</v>
      </c>
      <c r="AR23" s="294">
        <v>22.890999999999998</v>
      </c>
      <c r="AS23" s="294">
        <v>14.532999999999999</v>
      </c>
      <c r="AT23" s="294">
        <v>23.641999999999999</v>
      </c>
      <c r="AU23" s="294">
        <v>22.667999999999999</v>
      </c>
      <c r="AV23" s="294">
        <v>28.324000000000002</v>
      </c>
      <c r="AW23" s="294">
        <v>28.18</v>
      </c>
      <c r="AX23" s="294">
        <v>22.619</v>
      </c>
      <c r="AY23" s="294">
        <v>31.376000000000001</v>
      </c>
      <c r="AZ23" s="294">
        <v>26.713999999999999</v>
      </c>
      <c r="BA23" s="294">
        <v>23.571000000000002</v>
      </c>
      <c r="BB23" s="294">
        <v>28.047999999999998</v>
      </c>
      <c r="BC23" s="294">
        <v>14.946999999999999</v>
      </c>
      <c r="BD23" s="294">
        <v>22.817</v>
      </c>
      <c r="BE23" s="294">
        <v>28.859000000000002</v>
      </c>
      <c r="BF23" s="294">
        <v>25.155999999999999</v>
      </c>
      <c r="BG23" s="294">
        <v>19.12</v>
      </c>
      <c r="BH23" s="294"/>
      <c r="BI23" s="294"/>
      <c r="BJ23" s="294"/>
      <c r="BK23" s="294"/>
      <c r="BL23" s="294"/>
      <c r="BM23" s="294"/>
      <c r="BN23" s="294"/>
      <c r="BO23" s="294"/>
      <c r="BP23" s="294"/>
      <c r="BQ23" s="294"/>
      <c r="BR23" s="294"/>
      <c r="BS23" s="294"/>
      <c r="BT23" s="294"/>
      <c r="BU23" s="294"/>
      <c r="BV23" s="294"/>
      <c r="BW23" s="294"/>
      <c r="BX23" s="294"/>
      <c r="BY23" s="294"/>
      <c r="BZ23" s="294"/>
      <c r="CA23" s="294"/>
      <c r="CB23" s="294"/>
      <c r="CC23" s="294"/>
      <c r="CD23" s="294"/>
      <c r="CE23" s="294"/>
      <c r="CF23" s="294"/>
      <c r="CG23" s="294"/>
      <c r="CH23" s="294"/>
      <c r="CI23" s="294"/>
      <c r="CJ23" s="294"/>
      <c r="CK23" s="294"/>
      <c r="CL23" s="294"/>
      <c r="CM23" s="294"/>
      <c r="CN23" s="294"/>
      <c r="CO23" s="294"/>
      <c r="CP23" s="294"/>
      <c r="CQ23" s="294"/>
      <c r="CR23" s="294"/>
      <c r="CS23" s="294"/>
      <c r="CT23" s="294"/>
      <c r="CU23" s="294"/>
      <c r="CV23" s="294"/>
      <c r="CW23" s="294"/>
      <c r="CX23" s="294"/>
      <c r="CY23" s="294"/>
      <c r="CZ23" s="294"/>
      <c r="DA23" s="294"/>
      <c r="DB23" s="294"/>
      <c r="DC23" s="294"/>
      <c r="DD23" s="294"/>
      <c r="DE23" s="294"/>
      <c r="DF23" s="294"/>
      <c r="DG23" s="294"/>
      <c r="DH23" s="294"/>
      <c r="DI23" s="294"/>
      <c r="DJ23" s="294"/>
      <c r="DK23" s="294"/>
      <c r="DL23" s="294"/>
      <c r="DM23" s="294"/>
      <c r="DN23" s="294"/>
      <c r="DO23" s="294"/>
      <c r="DP23" s="294"/>
      <c r="DQ23" s="294"/>
      <c r="DR23" s="294"/>
      <c r="DS23" s="294"/>
      <c r="DT23" s="294"/>
      <c r="DU23" s="294"/>
      <c r="DV23" s="294"/>
      <c r="DW23" s="294"/>
      <c r="DX23" s="294"/>
      <c r="DY23" s="294"/>
      <c r="DZ23" s="294"/>
      <c r="EA23" s="294"/>
      <c r="EB23" s="287"/>
      <c r="EC23" s="287"/>
      <c r="ED23" s="287"/>
    </row>
    <row r="24" spans="1:134" ht="15" x14ac:dyDescent="0.25">
      <c r="A24" s="295"/>
      <c r="B24" s="273" t="b">
        <v>1</v>
      </c>
      <c r="C24" s="273" t="b">
        <v>1</v>
      </c>
      <c r="D24" s="273" t="b">
        <v>1</v>
      </c>
      <c r="E24" s="274"/>
      <c r="F24" s="274"/>
      <c r="G24" s="274"/>
      <c r="H24" s="274"/>
      <c r="I24" s="274"/>
      <c r="J24" s="274"/>
      <c r="K24" s="274"/>
      <c r="L24" s="274"/>
      <c r="M24" s="274"/>
      <c r="N24" s="274"/>
      <c r="O24" s="274"/>
      <c r="P24" s="274"/>
      <c r="Q24" s="274"/>
      <c r="R24" s="274"/>
      <c r="S24" s="274"/>
      <c r="T24" s="275"/>
      <c r="U24" s="289">
        <f t="shared" si="0"/>
        <v>44562</v>
      </c>
      <c r="V24" s="290" t="s">
        <v>229</v>
      </c>
      <c r="W24" s="291" t="s">
        <v>229</v>
      </c>
      <c r="X24" s="292">
        <v>24.31</v>
      </c>
      <c r="Y24" s="293">
        <v>25.638999999999999</v>
      </c>
      <c r="Z24" s="294">
        <v>26.42</v>
      </c>
      <c r="AA24" s="294">
        <v>36.408999999999999</v>
      </c>
      <c r="AB24" s="294">
        <v>28.67</v>
      </c>
      <c r="AC24" s="294">
        <v>29.119</v>
      </c>
      <c r="AD24" s="294">
        <v>23.155999999999999</v>
      </c>
      <c r="AE24" s="294">
        <v>18.37</v>
      </c>
      <c r="AF24" s="294">
        <v>20.09</v>
      </c>
      <c r="AG24" s="294">
        <v>22.007999999999999</v>
      </c>
      <c r="AH24" s="294">
        <v>21.876000000000001</v>
      </c>
      <c r="AI24" s="294">
        <v>19.815000000000001</v>
      </c>
      <c r="AJ24" s="294">
        <v>28.971</v>
      </c>
      <c r="AK24" s="294">
        <v>21.129000000000001</v>
      </c>
      <c r="AL24" s="294">
        <v>33.533999999999999</v>
      </c>
      <c r="AM24" s="294">
        <v>25.474</v>
      </c>
      <c r="AN24" s="294">
        <v>29.837</v>
      </c>
      <c r="AO24" s="294">
        <v>23.696000000000002</v>
      </c>
      <c r="AP24" s="294">
        <v>25.533999999999999</v>
      </c>
      <c r="AQ24" s="294">
        <v>20.100999999999999</v>
      </c>
      <c r="AR24" s="294">
        <v>20.23</v>
      </c>
      <c r="AS24" s="294">
        <v>13.134</v>
      </c>
      <c r="AT24" s="294">
        <v>21.02</v>
      </c>
      <c r="AU24" s="294">
        <v>23.457999999999998</v>
      </c>
      <c r="AV24" s="294">
        <v>24.526</v>
      </c>
      <c r="AW24" s="294">
        <v>25.268999999999998</v>
      </c>
      <c r="AX24" s="294">
        <v>19.600999999999999</v>
      </c>
      <c r="AY24" s="294">
        <v>28.266999999999999</v>
      </c>
      <c r="AZ24" s="294">
        <v>23.457000000000001</v>
      </c>
      <c r="BA24" s="294">
        <v>20.960999999999999</v>
      </c>
      <c r="BB24" s="294">
        <v>25.367000000000001</v>
      </c>
      <c r="BC24" s="294">
        <v>13.454000000000001</v>
      </c>
      <c r="BD24" s="294">
        <v>20.11</v>
      </c>
      <c r="BE24" s="294">
        <v>25.436</v>
      </c>
      <c r="BF24" s="294">
        <v>23.286000000000001</v>
      </c>
      <c r="BG24" s="294">
        <v>16.606999999999999</v>
      </c>
      <c r="BH24" s="294"/>
      <c r="BI24" s="294"/>
      <c r="BJ24" s="294"/>
      <c r="BK24" s="294"/>
      <c r="BL24" s="294"/>
      <c r="BM24" s="294"/>
      <c r="BN24" s="294"/>
      <c r="BO24" s="294"/>
      <c r="BP24" s="294"/>
      <c r="BQ24" s="294"/>
      <c r="BR24" s="294"/>
      <c r="BS24" s="294"/>
      <c r="BT24" s="294"/>
      <c r="BU24" s="294"/>
      <c r="BV24" s="294"/>
      <c r="BW24" s="294"/>
      <c r="BX24" s="294"/>
      <c r="BY24" s="294"/>
      <c r="BZ24" s="294"/>
      <c r="CA24" s="294"/>
      <c r="CB24" s="294"/>
      <c r="CC24" s="294"/>
      <c r="CD24" s="294"/>
      <c r="CE24" s="294"/>
      <c r="CF24" s="294"/>
      <c r="CG24" s="294"/>
      <c r="CH24" s="294"/>
      <c r="CI24" s="294"/>
      <c r="CJ24" s="294"/>
      <c r="CK24" s="294"/>
      <c r="CL24" s="294"/>
      <c r="CM24" s="294"/>
      <c r="CN24" s="294"/>
      <c r="CO24" s="294"/>
      <c r="CP24" s="294"/>
      <c r="CQ24" s="294"/>
      <c r="CR24" s="294"/>
      <c r="CS24" s="294"/>
      <c r="CT24" s="294"/>
      <c r="CU24" s="294"/>
      <c r="CV24" s="294"/>
      <c r="CW24" s="294"/>
      <c r="CX24" s="294"/>
      <c r="CY24" s="294"/>
      <c r="CZ24" s="294"/>
      <c r="DA24" s="294"/>
      <c r="DB24" s="294"/>
      <c r="DC24" s="294"/>
      <c r="DD24" s="294"/>
      <c r="DE24" s="294"/>
      <c r="DF24" s="294"/>
      <c r="DG24" s="294"/>
      <c r="DH24" s="294"/>
      <c r="DI24" s="294"/>
      <c r="DJ24" s="294"/>
      <c r="DK24" s="294"/>
      <c r="DL24" s="294"/>
      <c r="DM24" s="294"/>
      <c r="DN24" s="294"/>
      <c r="DO24" s="294"/>
      <c r="DP24" s="294"/>
      <c r="DQ24" s="294"/>
      <c r="DR24" s="294"/>
      <c r="DS24" s="294"/>
      <c r="DT24" s="294"/>
      <c r="DU24" s="294"/>
      <c r="DV24" s="294"/>
      <c r="DW24" s="294"/>
      <c r="DX24" s="294"/>
      <c r="DY24" s="294"/>
      <c r="DZ24" s="294"/>
      <c r="EA24" s="294"/>
      <c r="EB24" s="287"/>
      <c r="EC24" s="287"/>
      <c r="ED24" s="287"/>
    </row>
    <row r="25" spans="1:134" ht="15" x14ac:dyDescent="0.25">
      <c r="A25" s="295"/>
      <c r="B25" s="273" t="b">
        <v>1</v>
      </c>
      <c r="C25" s="273" t="b">
        <v>1</v>
      </c>
      <c r="D25" s="273" t="b">
        <v>1</v>
      </c>
      <c r="E25" s="274"/>
      <c r="F25" s="274"/>
      <c r="G25" s="274"/>
      <c r="H25" s="274"/>
      <c r="I25" s="274"/>
      <c r="J25" s="274"/>
      <c r="K25" s="274"/>
      <c r="L25" s="274"/>
      <c r="M25" s="274"/>
      <c r="N25" s="274"/>
      <c r="O25" s="274"/>
      <c r="P25" s="274"/>
      <c r="Q25" s="274"/>
      <c r="R25" s="274"/>
      <c r="S25" s="274"/>
      <c r="T25" s="275"/>
      <c r="U25" s="289">
        <f t="shared" si="0"/>
        <v>44593</v>
      </c>
      <c r="V25" s="290" t="s">
        <v>229</v>
      </c>
      <c r="W25" s="291" t="s">
        <v>229</v>
      </c>
      <c r="X25" s="292">
        <v>22.39</v>
      </c>
      <c r="Y25" s="293">
        <v>21.428000000000001</v>
      </c>
      <c r="Z25" s="294">
        <v>20.25</v>
      </c>
      <c r="AA25" s="294">
        <v>30.175000000000001</v>
      </c>
      <c r="AB25" s="294">
        <v>37.447000000000003</v>
      </c>
      <c r="AC25" s="294">
        <v>26.71</v>
      </c>
      <c r="AD25" s="294">
        <v>18.986999999999998</v>
      </c>
      <c r="AE25" s="294">
        <v>15.048999999999999</v>
      </c>
      <c r="AF25" s="294">
        <v>17.018999999999998</v>
      </c>
      <c r="AG25" s="294">
        <v>19.018000000000001</v>
      </c>
      <c r="AH25" s="294">
        <v>18.677</v>
      </c>
      <c r="AI25" s="294">
        <v>18.152999999999999</v>
      </c>
      <c r="AJ25" s="294">
        <v>23.614000000000001</v>
      </c>
      <c r="AK25" s="294">
        <v>21.295000000000002</v>
      </c>
      <c r="AL25" s="294">
        <v>29.864999999999998</v>
      </c>
      <c r="AM25" s="294">
        <v>20.792000000000002</v>
      </c>
      <c r="AN25" s="294">
        <v>25.677</v>
      </c>
      <c r="AO25" s="294">
        <v>23.023</v>
      </c>
      <c r="AP25" s="294">
        <v>25.533000000000001</v>
      </c>
      <c r="AQ25" s="294">
        <v>19.55</v>
      </c>
      <c r="AR25" s="294">
        <v>16.581</v>
      </c>
      <c r="AS25" s="294">
        <v>16.047999999999998</v>
      </c>
      <c r="AT25" s="294">
        <v>17.420999999999999</v>
      </c>
      <c r="AU25" s="294">
        <v>19.992000000000001</v>
      </c>
      <c r="AV25" s="294">
        <v>19.768999999999998</v>
      </c>
      <c r="AW25" s="294">
        <v>23.132000000000001</v>
      </c>
      <c r="AX25" s="294">
        <v>16.001999999999999</v>
      </c>
      <c r="AY25" s="294">
        <v>23.658999999999999</v>
      </c>
      <c r="AZ25" s="294">
        <v>19.239999999999998</v>
      </c>
      <c r="BA25" s="294">
        <v>17.248000000000001</v>
      </c>
      <c r="BB25" s="294">
        <v>20.934999999999999</v>
      </c>
      <c r="BC25" s="294">
        <v>11.205</v>
      </c>
      <c r="BD25" s="294">
        <v>18.93</v>
      </c>
      <c r="BE25" s="294">
        <v>23.928999999999998</v>
      </c>
      <c r="BF25" s="294">
        <v>19.123999999999999</v>
      </c>
      <c r="BG25" s="294">
        <v>13.82</v>
      </c>
      <c r="BH25" s="294"/>
      <c r="BI25" s="294"/>
      <c r="BJ25" s="294"/>
      <c r="BK25" s="294"/>
      <c r="BL25" s="294"/>
      <c r="BM25" s="294"/>
      <c r="BN25" s="294"/>
      <c r="BO25" s="294"/>
      <c r="BP25" s="294"/>
      <c r="BQ25" s="294"/>
      <c r="BR25" s="294"/>
      <c r="BS25" s="294"/>
      <c r="BT25" s="294"/>
      <c r="BU25" s="294"/>
      <c r="BV25" s="294"/>
      <c r="BW25" s="294"/>
      <c r="BX25" s="294"/>
      <c r="BY25" s="294"/>
      <c r="BZ25" s="294"/>
      <c r="CA25" s="294"/>
      <c r="CB25" s="294"/>
      <c r="CC25" s="294"/>
      <c r="CD25" s="294"/>
      <c r="CE25" s="294"/>
      <c r="CF25" s="294"/>
      <c r="CG25" s="294"/>
      <c r="CH25" s="294"/>
      <c r="CI25" s="294"/>
      <c r="CJ25" s="294"/>
      <c r="CK25" s="294"/>
      <c r="CL25" s="294"/>
      <c r="CM25" s="294"/>
      <c r="CN25" s="294"/>
      <c r="CO25" s="294"/>
      <c r="CP25" s="294"/>
      <c r="CQ25" s="294"/>
      <c r="CR25" s="294"/>
      <c r="CS25" s="294"/>
      <c r="CT25" s="294"/>
      <c r="CU25" s="294"/>
      <c r="CV25" s="294"/>
      <c r="CW25" s="294"/>
      <c r="CX25" s="294"/>
      <c r="CY25" s="294"/>
      <c r="CZ25" s="294"/>
      <c r="DA25" s="294"/>
      <c r="DB25" s="294"/>
      <c r="DC25" s="294"/>
      <c r="DD25" s="294"/>
      <c r="DE25" s="294"/>
      <c r="DF25" s="294"/>
      <c r="DG25" s="294"/>
      <c r="DH25" s="294"/>
      <c r="DI25" s="294"/>
      <c r="DJ25" s="294"/>
      <c r="DK25" s="294"/>
      <c r="DL25" s="294"/>
      <c r="DM25" s="294"/>
      <c r="DN25" s="294"/>
      <c r="DO25" s="294"/>
      <c r="DP25" s="294"/>
      <c r="DQ25" s="294"/>
      <c r="DR25" s="294"/>
      <c r="DS25" s="294"/>
      <c r="DT25" s="294"/>
      <c r="DU25" s="294"/>
      <c r="DV25" s="294"/>
      <c r="DW25" s="294"/>
      <c r="DX25" s="294"/>
      <c r="DY25" s="294"/>
      <c r="DZ25" s="294"/>
      <c r="EA25" s="294"/>
      <c r="EB25" s="287"/>
      <c r="EC25" s="287"/>
      <c r="ED25" s="287"/>
    </row>
    <row r="26" spans="1:134" ht="15" x14ac:dyDescent="0.25">
      <c r="A26" s="295"/>
      <c r="B26" s="273" t="b">
        <v>1</v>
      </c>
      <c r="C26" s="273" t="b">
        <v>1</v>
      </c>
      <c r="D26" s="273" t="b">
        <v>1</v>
      </c>
      <c r="E26" s="274"/>
      <c r="F26" s="274"/>
      <c r="G26" s="274"/>
      <c r="H26" s="274"/>
      <c r="I26" s="274"/>
      <c r="J26" s="274"/>
      <c r="K26" s="274"/>
      <c r="L26" s="274"/>
      <c r="M26" s="274"/>
      <c r="N26" s="274"/>
      <c r="O26" s="274"/>
      <c r="P26" s="274"/>
      <c r="Q26" s="274"/>
      <c r="R26" s="274"/>
      <c r="S26" s="274"/>
      <c r="T26" s="275"/>
      <c r="U26" s="289">
        <f t="shared" si="0"/>
        <v>44621</v>
      </c>
      <c r="V26" s="290" t="s">
        <v>229</v>
      </c>
      <c r="W26" s="291" t="s">
        <v>229</v>
      </c>
      <c r="X26" s="292">
        <v>36.020000000000003</v>
      </c>
      <c r="Y26" s="293">
        <v>33.273000000000003</v>
      </c>
      <c r="Z26" s="294">
        <v>20.581</v>
      </c>
      <c r="AA26" s="294">
        <v>43.588999999999999</v>
      </c>
      <c r="AB26" s="294">
        <v>68.045000000000002</v>
      </c>
      <c r="AC26" s="294">
        <v>31.420999999999999</v>
      </c>
      <c r="AD26" s="294">
        <v>27.059000000000001</v>
      </c>
      <c r="AE26" s="294">
        <v>40.277000000000001</v>
      </c>
      <c r="AF26" s="294">
        <v>26.911999999999999</v>
      </c>
      <c r="AG26" s="294">
        <v>27.477</v>
      </c>
      <c r="AH26" s="294">
        <v>28.613</v>
      </c>
      <c r="AI26" s="294">
        <v>30.777999999999999</v>
      </c>
      <c r="AJ26" s="294">
        <v>41.517000000000003</v>
      </c>
      <c r="AK26" s="294">
        <v>47.293999999999997</v>
      </c>
      <c r="AL26" s="294">
        <v>39.700000000000003</v>
      </c>
      <c r="AM26" s="294">
        <v>36.36</v>
      </c>
      <c r="AN26" s="294">
        <v>38.616999999999997</v>
      </c>
      <c r="AO26" s="294">
        <v>31.541</v>
      </c>
      <c r="AP26" s="294">
        <v>28.834</v>
      </c>
      <c r="AQ26" s="294">
        <v>29.581</v>
      </c>
      <c r="AR26" s="294">
        <v>20.2</v>
      </c>
      <c r="AS26" s="294">
        <v>25.422000000000001</v>
      </c>
      <c r="AT26" s="294">
        <v>45.223999999999997</v>
      </c>
      <c r="AU26" s="294">
        <v>23.074999999999999</v>
      </c>
      <c r="AV26" s="294">
        <v>27.079000000000001</v>
      </c>
      <c r="AW26" s="294">
        <v>55.58</v>
      </c>
      <c r="AX26" s="294">
        <v>16.323</v>
      </c>
      <c r="AY26" s="294">
        <v>42.996000000000002</v>
      </c>
      <c r="AZ26" s="294">
        <v>22.613</v>
      </c>
      <c r="BA26" s="294">
        <v>30.425999999999998</v>
      </c>
      <c r="BB26" s="294">
        <v>37.951000000000001</v>
      </c>
      <c r="BC26" s="294">
        <v>17.367999999999999</v>
      </c>
      <c r="BD26" s="294">
        <v>20.829000000000001</v>
      </c>
      <c r="BE26" s="294">
        <v>41.38</v>
      </c>
      <c r="BF26" s="294">
        <v>21.151</v>
      </c>
      <c r="BG26" s="294">
        <v>23.547999999999998</v>
      </c>
      <c r="BH26" s="294"/>
      <c r="BI26" s="294"/>
      <c r="BJ26" s="294"/>
      <c r="BK26" s="294"/>
      <c r="BL26" s="294"/>
      <c r="BM26" s="294"/>
      <c r="BN26" s="294"/>
      <c r="BO26" s="294"/>
      <c r="BP26" s="294"/>
      <c r="BQ26" s="294"/>
      <c r="BR26" s="294"/>
      <c r="BS26" s="294"/>
      <c r="BT26" s="294"/>
      <c r="BU26" s="294"/>
      <c r="BV26" s="294"/>
      <c r="BW26" s="294"/>
      <c r="BX26" s="294"/>
      <c r="BY26" s="294"/>
      <c r="BZ26" s="294"/>
      <c r="CA26" s="294"/>
      <c r="CB26" s="294"/>
      <c r="CC26" s="294"/>
      <c r="CD26" s="294"/>
      <c r="CE26" s="294"/>
      <c r="CF26" s="294"/>
      <c r="CG26" s="294"/>
      <c r="CH26" s="294"/>
      <c r="CI26" s="294"/>
      <c r="CJ26" s="294"/>
      <c r="CK26" s="294"/>
      <c r="CL26" s="294"/>
      <c r="CM26" s="294"/>
      <c r="CN26" s="294"/>
      <c r="CO26" s="294"/>
      <c r="CP26" s="294"/>
      <c r="CQ26" s="294"/>
      <c r="CR26" s="294"/>
      <c r="CS26" s="294"/>
      <c r="CT26" s="294"/>
      <c r="CU26" s="294"/>
      <c r="CV26" s="294"/>
      <c r="CW26" s="294"/>
      <c r="CX26" s="294"/>
      <c r="CY26" s="294"/>
      <c r="CZ26" s="294"/>
      <c r="DA26" s="294"/>
      <c r="DB26" s="294"/>
      <c r="DC26" s="294"/>
      <c r="DD26" s="294"/>
      <c r="DE26" s="294"/>
      <c r="DF26" s="294"/>
      <c r="DG26" s="294"/>
      <c r="DH26" s="294"/>
      <c r="DI26" s="294"/>
      <c r="DJ26" s="294"/>
      <c r="DK26" s="294"/>
      <c r="DL26" s="294"/>
      <c r="DM26" s="294"/>
      <c r="DN26" s="294"/>
      <c r="DO26" s="294"/>
      <c r="DP26" s="294"/>
      <c r="DQ26" s="294"/>
      <c r="DR26" s="294"/>
      <c r="DS26" s="294"/>
      <c r="DT26" s="294"/>
      <c r="DU26" s="294"/>
      <c r="DV26" s="294"/>
      <c r="DW26" s="294"/>
      <c r="DX26" s="294"/>
      <c r="DY26" s="294"/>
      <c r="DZ26" s="294"/>
      <c r="EA26" s="294"/>
      <c r="EB26" s="287"/>
      <c r="EC26" s="287"/>
      <c r="ED26" s="287"/>
    </row>
    <row r="27" spans="1:134" ht="15" x14ac:dyDescent="0.25">
      <c r="A27" s="295"/>
      <c r="B27" s="296" t="b">
        <v>1</v>
      </c>
      <c r="C27" s="296" t="b">
        <v>1</v>
      </c>
      <c r="D27" s="273" t="b">
        <v>1</v>
      </c>
      <c r="E27" s="274"/>
      <c r="F27" s="274"/>
      <c r="G27" s="274"/>
      <c r="H27" s="274"/>
      <c r="I27" s="274"/>
      <c r="J27" s="274"/>
      <c r="K27" s="274"/>
      <c r="L27" s="274"/>
      <c r="M27" s="274"/>
      <c r="N27" s="274"/>
      <c r="O27" s="274"/>
      <c r="P27" s="274"/>
      <c r="Q27" s="274"/>
      <c r="R27" s="274"/>
      <c r="S27" s="274"/>
      <c r="T27" s="275"/>
      <c r="U27" s="289">
        <f t="shared" si="0"/>
        <v>44652</v>
      </c>
      <c r="V27" s="290" t="s">
        <v>229</v>
      </c>
      <c r="W27" s="291" t="s">
        <v>229</v>
      </c>
      <c r="X27" s="292">
        <v>77.08</v>
      </c>
      <c r="Y27" s="293">
        <v>39.823</v>
      </c>
      <c r="Z27" s="294">
        <v>43.07</v>
      </c>
      <c r="AA27" s="294">
        <v>93.396000000000001</v>
      </c>
      <c r="AB27" s="294">
        <v>118.79600000000001</v>
      </c>
      <c r="AC27" s="294">
        <v>82.215000000000003</v>
      </c>
      <c r="AD27" s="294">
        <v>62.625999999999998</v>
      </c>
      <c r="AE27" s="294">
        <v>100.83</v>
      </c>
      <c r="AF27" s="294">
        <v>57.734999999999999</v>
      </c>
      <c r="AG27" s="294">
        <v>51.695</v>
      </c>
      <c r="AH27" s="294">
        <v>71.122</v>
      </c>
      <c r="AI27" s="294">
        <v>90.664000000000001</v>
      </c>
      <c r="AJ27" s="294">
        <v>78.724000000000004</v>
      </c>
      <c r="AK27" s="294">
        <v>58.811999999999998</v>
      </c>
      <c r="AL27" s="294">
        <v>87.325000000000003</v>
      </c>
      <c r="AM27" s="294">
        <v>75.587999999999994</v>
      </c>
      <c r="AN27" s="294">
        <v>56.545000000000002</v>
      </c>
      <c r="AO27" s="294">
        <v>41.661999999999999</v>
      </c>
      <c r="AP27" s="294">
        <v>70.597999999999999</v>
      </c>
      <c r="AQ27" s="294">
        <v>55.12</v>
      </c>
      <c r="AR27" s="294">
        <v>51.116</v>
      </c>
      <c r="AS27" s="294">
        <v>49.835000000000001</v>
      </c>
      <c r="AT27" s="294">
        <v>90.843999999999994</v>
      </c>
      <c r="AU27" s="294">
        <v>56.115000000000002</v>
      </c>
      <c r="AV27" s="294">
        <v>82.022000000000006</v>
      </c>
      <c r="AW27" s="294">
        <v>77.123000000000005</v>
      </c>
      <c r="AX27" s="294">
        <v>49.710999999999999</v>
      </c>
      <c r="AY27" s="294">
        <v>66.656999999999996</v>
      </c>
      <c r="AZ27" s="294">
        <v>54.079000000000001</v>
      </c>
      <c r="BA27" s="294">
        <v>67.182000000000002</v>
      </c>
      <c r="BB27" s="294">
        <v>80.513000000000005</v>
      </c>
      <c r="BC27" s="294">
        <v>39.052999999999997</v>
      </c>
      <c r="BD27" s="294">
        <v>50.320999999999998</v>
      </c>
      <c r="BE27" s="294">
        <v>76.221000000000004</v>
      </c>
      <c r="BF27" s="294">
        <v>46.137999999999998</v>
      </c>
      <c r="BG27" s="294">
        <v>40.323</v>
      </c>
      <c r="BH27" s="294"/>
      <c r="BI27" s="294"/>
      <c r="BJ27" s="294"/>
      <c r="BK27" s="294"/>
      <c r="BL27" s="294"/>
      <c r="BM27" s="294"/>
      <c r="BN27" s="294"/>
      <c r="BO27" s="294"/>
      <c r="BP27" s="294"/>
      <c r="BQ27" s="294"/>
      <c r="BR27" s="294"/>
      <c r="BS27" s="294"/>
      <c r="BT27" s="294"/>
      <c r="BU27" s="294"/>
      <c r="BV27" s="294"/>
      <c r="BW27" s="294"/>
      <c r="BX27" s="294"/>
      <c r="BY27" s="294"/>
      <c r="BZ27" s="294"/>
      <c r="CA27" s="294"/>
      <c r="CB27" s="294"/>
      <c r="CC27" s="294"/>
      <c r="CD27" s="294"/>
      <c r="CE27" s="294"/>
      <c r="CF27" s="294"/>
      <c r="CG27" s="294"/>
      <c r="CH27" s="294"/>
      <c r="CI27" s="294"/>
      <c r="CJ27" s="294"/>
      <c r="CK27" s="294"/>
      <c r="CL27" s="294"/>
      <c r="CM27" s="294"/>
      <c r="CN27" s="294"/>
      <c r="CO27" s="294"/>
      <c r="CP27" s="294"/>
      <c r="CQ27" s="294"/>
      <c r="CR27" s="294"/>
      <c r="CS27" s="294"/>
      <c r="CT27" s="294"/>
      <c r="CU27" s="294"/>
      <c r="CV27" s="294"/>
      <c r="CW27" s="294"/>
      <c r="CX27" s="294"/>
      <c r="CY27" s="294"/>
      <c r="CZ27" s="294"/>
      <c r="DA27" s="294"/>
      <c r="DB27" s="294"/>
      <c r="DC27" s="294"/>
      <c r="DD27" s="294"/>
      <c r="DE27" s="294"/>
      <c r="DF27" s="294"/>
      <c r="DG27" s="294"/>
      <c r="DH27" s="294"/>
      <c r="DI27" s="294"/>
      <c r="DJ27" s="294"/>
      <c r="DK27" s="294"/>
      <c r="DL27" s="294"/>
      <c r="DM27" s="294"/>
      <c r="DN27" s="294"/>
      <c r="DO27" s="294"/>
      <c r="DP27" s="294"/>
      <c r="DQ27" s="294"/>
      <c r="DR27" s="294"/>
      <c r="DS27" s="294"/>
      <c r="DT27" s="294"/>
      <c r="DU27" s="294"/>
      <c r="DV27" s="294"/>
      <c r="DW27" s="294"/>
      <c r="DX27" s="294"/>
      <c r="DY27" s="294"/>
      <c r="DZ27" s="294"/>
      <c r="EA27" s="294"/>
      <c r="EB27" s="287"/>
      <c r="EC27" s="287"/>
      <c r="ED27" s="287"/>
    </row>
    <row r="28" spans="1:134" ht="15" x14ac:dyDescent="0.25">
      <c r="A28" s="295"/>
      <c r="B28" s="296" t="b">
        <v>1</v>
      </c>
      <c r="C28" s="296" t="b">
        <v>1</v>
      </c>
      <c r="D28" s="273" t="b">
        <v>1</v>
      </c>
      <c r="E28" s="274"/>
      <c r="F28" s="274"/>
      <c r="G28" s="274"/>
      <c r="H28" s="274"/>
      <c r="I28" s="274"/>
      <c r="J28" s="274"/>
      <c r="K28" s="274"/>
      <c r="L28" s="274"/>
      <c r="M28" s="274"/>
      <c r="N28" s="274"/>
      <c r="O28" s="274"/>
      <c r="P28" s="274"/>
      <c r="Q28" s="274"/>
      <c r="R28" s="274"/>
      <c r="S28" s="274"/>
      <c r="T28" s="275"/>
      <c r="U28" s="289">
        <f t="shared" si="0"/>
        <v>44682</v>
      </c>
      <c r="V28" s="290" t="s">
        <v>229</v>
      </c>
      <c r="W28" s="291" t="s">
        <v>229</v>
      </c>
      <c r="X28" s="292">
        <v>221.07</v>
      </c>
      <c r="Y28" s="293">
        <v>136.49299999999999</v>
      </c>
      <c r="Z28" s="294">
        <v>421.49299999999999</v>
      </c>
      <c r="AA28" s="294">
        <v>368.738</v>
      </c>
      <c r="AB28" s="294">
        <v>321.96800000000002</v>
      </c>
      <c r="AC28" s="294">
        <v>290.012</v>
      </c>
      <c r="AD28" s="294">
        <v>139.89699999999999</v>
      </c>
      <c r="AE28" s="294">
        <v>175.744</v>
      </c>
      <c r="AF28" s="294">
        <v>114.244</v>
      </c>
      <c r="AG28" s="294">
        <v>158.95599999999999</v>
      </c>
      <c r="AH28" s="294">
        <v>197.738</v>
      </c>
      <c r="AI28" s="294">
        <v>261.91300000000001</v>
      </c>
      <c r="AJ28" s="294">
        <v>214.74100000000001</v>
      </c>
      <c r="AK28" s="294">
        <v>184.55699999999999</v>
      </c>
      <c r="AL28" s="294">
        <v>344.54300000000001</v>
      </c>
      <c r="AM28" s="294">
        <v>297.71499999999997</v>
      </c>
      <c r="AN28" s="294">
        <v>188.63499999999999</v>
      </c>
      <c r="AO28" s="294">
        <v>187.79</v>
      </c>
      <c r="AP28" s="294">
        <v>219.208</v>
      </c>
      <c r="AQ28" s="294">
        <v>233.666</v>
      </c>
      <c r="AR28" s="294">
        <v>72.756</v>
      </c>
      <c r="AS28" s="294">
        <v>147.91800000000001</v>
      </c>
      <c r="AT28" s="294">
        <v>210.02600000000001</v>
      </c>
      <c r="AU28" s="294">
        <v>233.94300000000001</v>
      </c>
      <c r="AV28" s="294">
        <v>206.66200000000001</v>
      </c>
      <c r="AW28" s="294">
        <v>214.292</v>
      </c>
      <c r="AX28" s="294">
        <v>235.893</v>
      </c>
      <c r="AY28" s="294">
        <v>267.07900000000001</v>
      </c>
      <c r="AZ28" s="294">
        <v>107.11199999999999</v>
      </c>
      <c r="BA28" s="294">
        <v>141.44300000000001</v>
      </c>
      <c r="BB28" s="294">
        <v>120.001</v>
      </c>
      <c r="BC28" s="294">
        <v>100.143</v>
      </c>
      <c r="BD28" s="294">
        <v>224.26</v>
      </c>
      <c r="BE28" s="294">
        <v>183.178</v>
      </c>
      <c r="BF28" s="294">
        <v>105.131</v>
      </c>
      <c r="BG28" s="294">
        <v>139.76499999999999</v>
      </c>
      <c r="BH28" s="294"/>
      <c r="BI28" s="294"/>
      <c r="BJ28" s="294"/>
      <c r="BK28" s="294"/>
      <c r="BL28" s="294"/>
      <c r="BM28" s="294"/>
      <c r="BN28" s="294"/>
      <c r="BO28" s="294"/>
      <c r="BP28" s="294"/>
      <c r="BQ28" s="294"/>
      <c r="BR28" s="294"/>
      <c r="BS28" s="294"/>
      <c r="BT28" s="294"/>
      <c r="BU28" s="294"/>
      <c r="BV28" s="294"/>
      <c r="BW28" s="294"/>
      <c r="BX28" s="294"/>
      <c r="BY28" s="294"/>
      <c r="BZ28" s="294"/>
      <c r="CA28" s="294"/>
      <c r="CB28" s="294"/>
      <c r="CC28" s="294"/>
      <c r="CD28" s="294"/>
      <c r="CE28" s="294"/>
      <c r="CF28" s="294"/>
      <c r="CG28" s="294"/>
      <c r="CH28" s="294"/>
      <c r="CI28" s="294"/>
      <c r="CJ28" s="294"/>
      <c r="CK28" s="294"/>
      <c r="CL28" s="294"/>
      <c r="CM28" s="294"/>
      <c r="CN28" s="294"/>
      <c r="CO28" s="294"/>
      <c r="CP28" s="294"/>
      <c r="CQ28" s="294"/>
      <c r="CR28" s="294"/>
      <c r="CS28" s="294"/>
      <c r="CT28" s="294"/>
      <c r="CU28" s="294"/>
      <c r="CV28" s="294"/>
      <c r="CW28" s="294"/>
      <c r="CX28" s="294"/>
      <c r="CY28" s="294"/>
      <c r="CZ28" s="294"/>
      <c r="DA28" s="294"/>
      <c r="DB28" s="294"/>
      <c r="DC28" s="294"/>
      <c r="DD28" s="294"/>
      <c r="DE28" s="294"/>
      <c r="DF28" s="294"/>
      <c r="DG28" s="294"/>
      <c r="DH28" s="294"/>
      <c r="DI28" s="294"/>
      <c r="DJ28" s="294"/>
      <c r="DK28" s="294"/>
      <c r="DL28" s="294"/>
      <c r="DM28" s="294"/>
      <c r="DN28" s="294"/>
      <c r="DO28" s="294"/>
      <c r="DP28" s="294"/>
      <c r="DQ28" s="294"/>
      <c r="DR28" s="294"/>
      <c r="DS28" s="294"/>
      <c r="DT28" s="294"/>
      <c r="DU28" s="294"/>
      <c r="DV28" s="294"/>
      <c r="DW28" s="294"/>
      <c r="DX28" s="294"/>
      <c r="DY28" s="294"/>
      <c r="DZ28" s="294"/>
      <c r="EA28" s="294"/>
      <c r="EB28" s="287"/>
      <c r="EC28" s="287"/>
      <c r="ED28" s="287"/>
    </row>
    <row r="29" spans="1:134" ht="15" x14ac:dyDescent="0.25">
      <c r="A29" s="295"/>
      <c r="B29" s="296" t="b">
        <v>1</v>
      </c>
      <c r="C29" s="296" t="b">
        <v>1</v>
      </c>
      <c r="D29" s="273"/>
      <c r="E29" s="274"/>
      <c r="F29" s="274"/>
      <c r="G29" s="274"/>
      <c r="H29" s="274"/>
      <c r="I29" s="274"/>
      <c r="J29" s="274"/>
      <c r="K29" s="274"/>
      <c r="L29" s="274"/>
      <c r="M29" s="274"/>
      <c r="N29" s="274"/>
      <c r="O29" s="274"/>
      <c r="P29" s="274"/>
      <c r="Q29" s="274"/>
      <c r="R29" s="274"/>
      <c r="S29" s="274"/>
      <c r="T29" s="275"/>
      <c r="U29" s="289">
        <f t="shared" si="0"/>
        <v>44713</v>
      </c>
      <c r="V29" s="290" t="s">
        <v>229</v>
      </c>
      <c r="W29" s="291" t="s">
        <v>229</v>
      </c>
      <c r="X29" s="292">
        <v>261.05</v>
      </c>
      <c r="Y29" s="293">
        <v>368.81099999999998</v>
      </c>
      <c r="Z29" s="294">
        <v>683.99900000000002</v>
      </c>
      <c r="AA29" s="294">
        <v>405.63</v>
      </c>
      <c r="AB29" s="294">
        <v>400.53500000000003</v>
      </c>
      <c r="AC29" s="294">
        <v>276.197</v>
      </c>
      <c r="AD29" s="294">
        <v>174.05699999999999</v>
      </c>
      <c r="AE29" s="294">
        <v>152.792</v>
      </c>
      <c r="AF29" s="294">
        <v>174.48099999999999</v>
      </c>
      <c r="AG29" s="294">
        <v>275.77499999999998</v>
      </c>
      <c r="AH29" s="294">
        <v>172.10400000000001</v>
      </c>
      <c r="AI29" s="294">
        <v>415.23599999999999</v>
      </c>
      <c r="AJ29" s="294">
        <v>224.13900000000001</v>
      </c>
      <c r="AK29" s="294">
        <v>539.21</v>
      </c>
      <c r="AL29" s="294">
        <v>314.13499999999999</v>
      </c>
      <c r="AM29" s="294">
        <v>509.62099999999998</v>
      </c>
      <c r="AN29" s="294">
        <v>197.61600000000001</v>
      </c>
      <c r="AO29" s="294">
        <v>336.43400000000003</v>
      </c>
      <c r="AP29" s="294">
        <v>161.49799999999999</v>
      </c>
      <c r="AQ29" s="294">
        <v>202.00299999999999</v>
      </c>
      <c r="AR29" s="294">
        <v>54.247999999999998</v>
      </c>
      <c r="AS29" s="294">
        <v>222.36500000000001</v>
      </c>
      <c r="AT29" s="294">
        <v>143.22499999999999</v>
      </c>
      <c r="AU29" s="294">
        <v>287.98099999999999</v>
      </c>
      <c r="AV29" s="294">
        <v>197.73099999999999</v>
      </c>
      <c r="AW29" s="294">
        <v>173.57</v>
      </c>
      <c r="AX29" s="294">
        <v>480.57100000000003</v>
      </c>
      <c r="AY29" s="294">
        <v>276.57600000000002</v>
      </c>
      <c r="AZ29" s="294">
        <v>248.42</v>
      </c>
      <c r="BA29" s="294">
        <v>425.14600000000002</v>
      </c>
      <c r="BB29" s="294">
        <v>49.218000000000004</v>
      </c>
      <c r="BC29" s="294">
        <v>145.822</v>
      </c>
      <c r="BD29" s="294">
        <v>334.04399999999998</v>
      </c>
      <c r="BE29" s="294">
        <v>323.60300000000001</v>
      </c>
      <c r="BF29" s="294">
        <v>113.07</v>
      </c>
      <c r="BG29" s="294">
        <v>289.733</v>
      </c>
      <c r="BH29" s="294"/>
      <c r="BI29" s="294"/>
      <c r="BJ29" s="294"/>
      <c r="BK29" s="294"/>
      <c r="BL29" s="294"/>
      <c r="BM29" s="294"/>
      <c r="BN29" s="294"/>
      <c r="BO29" s="294"/>
      <c r="BP29" s="294"/>
      <c r="BQ29" s="294"/>
      <c r="BR29" s="294"/>
      <c r="BS29" s="294"/>
      <c r="BT29" s="294"/>
      <c r="BU29" s="294"/>
      <c r="BV29" s="294"/>
      <c r="BW29" s="294"/>
      <c r="BX29" s="294"/>
      <c r="BY29" s="294"/>
      <c r="BZ29" s="294"/>
      <c r="CA29" s="294"/>
      <c r="CB29" s="294"/>
      <c r="CC29" s="294"/>
      <c r="CD29" s="294"/>
      <c r="CE29" s="294"/>
      <c r="CF29" s="294"/>
      <c r="CG29" s="294"/>
      <c r="CH29" s="294"/>
      <c r="CI29" s="294"/>
      <c r="CJ29" s="294"/>
      <c r="CK29" s="294"/>
      <c r="CL29" s="294"/>
      <c r="CM29" s="294"/>
      <c r="CN29" s="294"/>
      <c r="CO29" s="294"/>
      <c r="CP29" s="294"/>
      <c r="CQ29" s="294"/>
      <c r="CR29" s="294"/>
      <c r="CS29" s="294"/>
      <c r="CT29" s="294"/>
      <c r="CU29" s="294"/>
      <c r="CV29" s="294"/>
      <c r="CW29" s="294"/>
      <c r="CX29" s="294"/>
      <c r="CY29" s="294"/>
      <c r="CZ29" s="294"/>
      <c r="DA29" s="294"/>
      <c r="DB29" s="294"/>
      <c r="DC29" s="294"/>
      <c r="DD29" s="294"/>
      <c r="DE29" s="294"/>
      <c r="DF29" s="294"/>
      <c r="DG29" s="294"/>
      <c r="DH29" s="294"/>
      <c r="DI29" s="294"/>
      <c r="DJ29" s="294"/>
      <c r="DK29" s="294"/>
      <c r="DL29" s="294"/>
      <c r="DM29" s="294"/>
      <c r="DN29" s="294"/>
      <c r="DO29" s="294"/>
      <c r="DP29" s="294"/>
      <c r="DQ29" s="294"/>
      <c r="DR29" s="294"/>
      <c r="DS29" s="294"/>
      <c r="DT29" s="294"/>
      <c r="DU29" s="294"/>
      <c r="DV29" s="294"/>
      <c r="DW29" s="294"/>
      <c r="DX29" s="294"/>
      <c r="DY29" s="294"/>
      <c r="DZ29" s="294"/>
      <c r="EA29" s="294"/>
      <c r="EB29" s="287"/>
      <c r="EC29" s="287"/>
      <c r="ED29" s="287"/>
    </row>
    <row r="30" spans="1:134" ht="15" x14ac:dyDescent="0.25">
      <c r="A30" s="295"/>
      <c r="B30" s="273" t="b">
        <v>1</v>
      </c>
      <c r="C30" s="273"/>
      <c r="D30" s="273"/>
      <c r="E30" s="274"/>
      <c r="F30" s="274"/>
      <c r="G30" s="274"/>
      <c r="H30" s="274"/>
      <c r="I30" s="274"/>
      <c r="J30" s="274"/>
      <c r="K30" s="274"/>
      <c r="L30" s="274"/>
      <c r="M30" s="274"/>
      <c r="N30" s="274"/>
      <c r="O30" s="274"/>
      <c r="P30" s="274"/>
      <c r="Q30" s="274"/>
      <c r="R30" s="274"/>
      <c r="S30" s="274"/>
      <c r="T30" s="275"/>
      <c r="U30" s="289">
        <f t="shared" si="0"/>
        <v>44743</v>
      </c>
      <c r="V30" s="290" t="s">
        <v>229</v>
      </c>
      <c r="W30" s="291" t="s">
        <v>229</v>
      </c>
      <c r="X30" s="292">
        <v>116.85</v>
      </c>
      <c r="Y30" s="293">
        <v>217.51400000000001</v>
      </c>
      <c r="Z30" s="294">
        <v>332.791</v>
      </c>
      <c r="AA30" s="294">
        <v>131.93100000000001</v>
      </c>
      <c r="AB30" s="294">
        <v>168.161</v>
      </c>
      <c r="AC30" s="294">
        <v>95.781000000000006</v>
      </c>
      <c r="AD30" s="294">
        <v>71.305000000000007</v>
      </c>
      <c r="AE30" s="294">
        <v>65.441999999999993</v>
      </c>
      <c r="AF30" s="294">
        <v>72.444000000000003</v>
      </c>
      <c r="AG30" s="294">
        <v>132.66200000000001</v>
      </c>
      <c r="AH30" s="294">
        <v>67.903999999999996</v>
      </c>
      <c r="AI30" s="294">
        <v>205.43</v>
      </c>
      <c r="AJ30" s="294">
        <v>72.203000000000003</v>
      </c>
      <c r="AK30" s="294">
        <v>500.411</v>
      </c>
      <c r="AL30" s="294">
        <v>126.702</v>
      </c>
      <c r="AM30" s="294">
        <v>195.48099999999999</v>
      </c>
      <c r="AN30" s="294">
        <v>98.591999999999999</v>
      </c>
      <c r="AO30" s="294">
        <v>214.548</v>
      </c>
      <c r="AP30" s="294">
        <v>50.616999999999997</v>
      </c>
      <c r="AQ30" s="294">
        <v>60.192999999999998</v>
      </c>
      <c r="AR30" s="294">
        <v>21.771999999999998</v>
      </c>
      <c r="AS30" s="294">
        <v>65.293999999999997</v>
      </c>
      <c r="AT30" s="294">
        <v>54.027000000000001</v>
      </c>
      <c r="AU30" s="294">
        <v>121.56699999999999</v>
      </c>
      <c r="AV30" s="294">
        <v>75.808000000000007</v>
      </c>
      <c r="AW30" s="294">
        <v>64.073999999999998</v>
      </c>
      <c r="AX30" s="294">
        <v>220.34700000000001</v>
      </c>
      <c r="AY30" s="294">
        <v>152.08500000000001</v>
      </c>
      <c r="AZ30" s="294">
        <v>75.822999999999993</v>
      </c>
      <c r="BA30" s="294">
        <v>216.96299999999999</v>
      </c>
      <c r="BB30" s="294">
        <v>24.94</v>
      </c>
      <c r="BC30" s="294">
        <v>51.997</v>
      </c>
      <c r="BD30" s="294">
        <v>106.741</v>
      </c>
      <c r="BE30" s="294">
        <v>100.985</v>
      </c>
      <c r="BF30" s="294">
        <v>43.64</v>
      </c>
      <c r="BG30" s="294">
        <v>178.23599999999999</v>
      </c>
      <c r="BH30" s="294"/>
      <c r="BI30" s="294"/>
      <c r="BJ30" s="294"/>
      <c r="BK30" s="294"/>
      <c r="BL30" s="294"/>
      <c r="BM30" s="294"/>
      <c r="BN30" s="294"/>
      <c r="BO30" s="294"/>
      <c r="BP30" s="294"/>
      <c r="BQ30" s="294"/>
      <c r="BR30" s="294"/>
      <c r="BS30" s="294"/>
      <c r="BT30" s="294"/>
      <c r="BU30" s="294"/>
      <c r="BV30" s="294"/>
      <c r="BW30" s="294"/>
      <c r="BX30" s="294"/>
      <c r="BY30" s="294"/>
      <c r="BZ30" s="294"/>
      <c r="CA30" s="294"/>
      <c r="CB30" s="294"/>
      <c r="CC30" s="294"/>
      <c r="CD30" s="294"/>
      <c r="CE30" s="294"/>
      <c r="CF30" s="294"/>
      <c r="CG30" s="294"/>
      <c r="CH30" s="294"/>
      <c r="CI30" s="294"/>
      <c r="CJ30" s="294"/>
      <c r="CK30" s="294"/>
      <c r="CL30" s="294"/>
      <c r="CM30" s="294"/>
      <c r="CN30" s="294"/>
      <c r="CO30" s="294"/>
      <c r="CP30" s="294"/>
      <c r="CQ30" s="294"/>
      <c r="CR30" s="294"/>
      <c r="CS30" s="294"/>
      <c r="CT30" s="294"/>
      <c r="CU30" s="294"/>
      <c r="CV30" s="294"/>
      <c r="CW30" s="294"/>
      <c r="CX30" s="294"/>
      <c r="CY30" s="294"/>
      <c r="CZ30" s="294"/>
      <c r="DA30" s="294"/>
      <c r="DB30" s="294"/>
      <c r="DC30" s="294"/>
      <c r="DD30" s="294"/>
      <c r="DE30" s="294"/>
      <c r="DF30" s="294"/>
      <c r="DG30" s="294"/>
      <c r="DH30" s="294"/>
      <c r="DI30" s="294"/>
      <c r="DJ30" s="294"/>
      <c r="DK30" s="294"/>
      <c r="DL30" s="294"/>
      <c r="DM30" s="294"/>
      <c r="DN30" s="294"/>
      <c r="DO30" s="294"/>
      <c r="DP30" s="294"/>
      <c r="DQ30" s="294"/>
      <c r="DR30" s="294"/>
      <c r="DS30" s="294"/>
      <c r="DT30" s="294"/>
      <c r="DU30" s="294"/>
      <c r="DV30" s="294"/>
      <c r="DW30" s="294"/>
      <c r="DX30" s="294"/>
      <c r="DY30" s="294"/>
      <c r="DZ30" s="294"/>
      <c r="EA30" s="294"/>
      <c r="EB30" s="287"/>
      <c r="EC30" s="287"/>
      <c r="ED30" s="287"/>
    </row>
    <row r="31" spans="1:134" ht="15" x14ac:dyDescent="0.25">
      <c r="A31" s="295"/>
      <c r="B31" s="273"/>
      <c r="C31" s="273"/>
      <c r="D31" s="273"/>
      <c r="E31" s="274"/>
      <c r="F31" s="274"/>
      <c r="G31" s="274"/>
      <c r="H31" s="274"/>
      <c r="I31" s="274"/>
      <c r="J31" s="274"/>
      <c r="K31" s="274"/>
      <c r="L31" s="274"/>
      <c r="M31" s="274"/>
      <c r="N31" s="274"/>
      <c r="O31" s="274"/>
      <c r="P31" s="274"/>
      <c r="Q31" s="274"/>
      <c r="R31" s="274"/>
      <c r="S31" s="274"/>
      <c r="T31" s="275"/>
      <c r="U31" s="289">
        <f t="shared" si="0"/>
        <v>44774</v>
      </c>
      <c r="V31" s="290" t="s">
        <v>229</v>
      </c>
      <c r="W31" s="291" t="s">
        <v>229</v>
      </c>
      <c r="X31" s="292">
        <v>63.46</v>
      </c>
      <c r="Y31" s="293">
        <v>83.209000000000003</v>
      </c>
      <c r="Z31" s="294">
        <v>122.979</v>
      </c>
      <c r="AA31" s="294">
        <v>60.03</v>
      </c>
      <c r="AB31" s="294">
        <v>63.795999999999999</v>
      </c>
      <c r="AC31" s="294">
        <v>52.728999999999999</v>
      </c>
      <c r="AD31" s="294">
        <v>40.302999999999997</v>
      </c>
      <c r="AE31" s="294">
        <v>48.838000000000001</v>
      </c>
      <c r="AF31" s="294">
        <v>37.710999999999999</v>
      </c>
      <c r="AG31" s="294">
        <v>56.033999999999999</v>
      </c>
      <c r="AH31" s="294">
        <v>51.171999999999997</v>
      </c>
      <c r="AI31" s="294">
        <v>67.421999999999997</v>
      </c>
      <c r="AJ31" s="294">
        <v>41.375</v>
      </c>
      <c r="AK31" s="294">
        <v>135.44999999999999</v>
      </c>
      <c r="AL31" s="294">
        <v>52.487000000000002</v>
      </c>
      <c r="AM31" s="294">
        <v>81.171000000000006</v>
      </c>
      <c r="AN31" s="294">
        <v>46.45</v>
      </c>
      <c r="AO31" s="294">
        <v>82.278000000000006</v>
      </c>
      <c r="AP31" s="294">
        <v>40.137</v>
      </c>
      <c r="AQ31" s="294">
        <v>44.887999999999998</v>
      </c>
      <c r="AR31" s="294">
        <v>17.388999999999999</v>
      </c>
      <c r="AS31" s="294">
        <v>37.831000000000003</v>
      </c>
      <c r="AT31" s="294">
        <v>33.881999999999998</v>
      </c>
      <c r="AU31" s="294">
        <v>55.087000000000003</v>
      </c>
      <c r="AV31" s="294">
        <v>51.765000000000001</v>
      </c>
      <c r="AW31" s="294">
        <v>44.192</v>
      </c>
      <c r="AX31" s="294">
        <v>76.138999999999996</v>
      </c>
      <c r="AY31" s="294">
        <v>55.527999999999999</v>
      </c>
      <c r="AZ31" s="294">
        <v>43.896000000000001</v>
      </c>
      <c r="BA31" s="294">
        <v>65.430000000000007</v>
      </c>
      <c r="BB31" s="294">
        <v>23.768000000000001</v>
      </c>
      <c r="BC31" s="294">
        <v>36.606999999999999</v>
      </c>
      <c r="BD31" s="294">
        <v>52.213999999999999</v>
      </c>
      <c r="BE31" s="294">
        <v>42.853000000000002</v>
      </c>
      <c r="BF31" s="294">
        <v>28.245000000000001</v>
      </c>
      <c r="BG31" s="294">
        <v>89.988</v>
      </c>
      <c r="BH31" s="294"/>
      <c r="BI31" s="294"/>
      <c r="BJ31" s="294"/>
      <c r="BK31" s="294"/>
      <c r="BL31" s="294"/>
      <c r="BM31" s="294"/>
      <c r="BN31" s="294"/>
      <c r="BO31" s="294"/>
      <c r="BP31" s="294"/>
      <c r="BQ31" s="294"/>
      <c r="BR31" s="294"/>
      <c r="BS31" s="294"/>
      <c r="BT31" s="294"/>
      <c r="BU31" s="294"/>
      <c r="BV31" s="294"/>
      <c r="BW31" s="294"/>
      <c r="BX31" s="294"/>
      <c r="BY31" s="294"/>
      <c r="BZ31" s="294"/>
      <c r="CA31" s="294"/>
      <c r="CB31" s="294"/>
      <c r="CC31" s="294"/>
      <c r="CD31" s="294"/>
      <c r="CE31" s="294"/>
      <c r="CF31" s="294"/>
      <c r="CG31" s="294"/>
      <c r="CH31" s="294"/>
      <c r="CI31" s="294"/>
      <c r="CJ31" s="294"/>
      <c r="CK31" s="294"/>
      <c r="CL31" s="294"/>
      <c r="CM31" s="294"/>
      <c r="CN31" s="294"/>
      <c r="CO31" s="294"/>
      <c r="CP31" s="294"/>
      <c r="CQ31" s="294"/>
      <c r="CR31" s="294"/>
      <c r="CS31" s="294"/>
      <c r="CT31" s="294"/>
      <c r="CU31" s="294"/>
      <c r="CV31" s="294"/>
      <c r="CW31" s="294"/>
      <c r="CX31" s="294"/>
      <c r="CY31" s="294"/>
      <c r="CZ31" s="294"/>
      <c r="DA31" s="294"/>
      <c r="DB31" s="294"/>
      <c r="DC31" s="294"/>
      <c r="DD31" s="294"/>
      <c r="DE31" s="294"/>
      <c r="DF31" s="294"/>
      <c r="DG31" s="294"/>
      <c r="DH31" s="294"/>
      <c r="DI31" s="294"/>
      <c r="DJ31" s="294"/>
      <c r="DK31" s="294"/>
      <c r="DL31" s="294"/>
      <c r="DM31" s="294"/>
      <c r="DN31" s="294"/>
      <c r="DO31" s="294"/>
      <c r="DP31" s="294"/>
      <c r="DQ31" s="294"/>
      <c r="DR31" s="294"/>
      <c r="DS31" s="294"/>
      <c r="DT31" s="294"/>
      <c r="DU31" s="294"/>
      <c r="DV31" s="294"/>
      <c r="DW31" s="294"/>
      <c r="DX31" s="294"/>
      <c r="DY31" s="294"/>
      <c r="DZ31" s="294"/>
      <c r="EA31" s="294"/>
      <c r="EB31" s="287"/>
      <c r="EC31" s="287"/>
      <c r="ED31" s="287"/>
    </row>
    <row r="32" spans="1:134" ht="15" x14ac:dyDescent="0.25">
      <c r="A32" s="295"/>
      <c r="B32" s="274"/>
      <c r="C32" s="274"/>
      <c r="D32" s="274"/>
      <c r="E32" s="274"/>
      <c r="F32" s="274"/>
      <c r="G32" s="274"/>
      <c r="H32" s="274"/>
      <c r="I32" s="274"/>
      <c r="J32" s="274"/>
      <c r="K32" s="274"/>
      <c r="L32" s="274"/>
      <c r="M32" s="274"/>
      <c r="N32" s="274"/>
      <c r="O32" s="274"/>
      <c r="P32" s="274"/>
      <c r="Q32" s="274"/>
      <c r="R32" s="274"/>
      <c r="S32" s="274"/>
      <c r="T32" s="275"/>
      <c r="U32" s="289">
        <f t="shared" si="0"/>
        <v>44805</v>
      </c>
      <c r="V32" s="290" t="s">
        <v>229</v>
      </c>
      <c r="W32" s="291" t="s">
        <v>229</v>
      </c>
      <c r="X32" s="292">
        <v>38.04</v>
      </c>
      <c r="Y32" s="293">
        <v>41.677</v>
      </c>
      <c r="Z32" s="294">
        <v>68.823999999999998</v>
      </c>
      <c r="AA32" s="294">
        <v>55.677999999999997</v>
      </c>
      <c r="AB32" s="294">
        <v>61.405000000000001</v>
      </c>
      <c r="AC32" s="294">
        <v>41.058999999999997</v>
      </c>
      <c r="AD32" s="294">
        <v>38.726999999999997</v>
      </c>
      <c r="AE32" s="294">
        <v>32.384999999999998</v>
      </c>
      <c r="AF32" s="294">
        <v>31.123000000000001</v>
      </c>
      <c r="AG32" s="294">
        <v>34.776000000000003</v>
      </c>
      <c r="AH32" s="294">
        <v>42.706000000000003</v>
      </c>
      <c r="AI32" s="294">
        <v>56.067999999999998</v>
      </c>
      <c r="AJ32" s="294">
        <v>36.863</v>
      </c>
      <c r="AK32" s="294">
        <v>63.235999999999997</v>
      </c>
      <c r="AL32" s="294">
        <v>40.279000000000003</v>
      </c>
      <c r="AM32" s="294">
        <v>55.996000000000002</v>
      </c>
      <c r="AN32" s="294">
        <v>32.32</v>
      </c>
      <c r="AO32" s="294">
        <v>44.695</v>
      </c>
      <c r="AP32" s="294">
        <v>33.17</v>
      </c>
      <c r="AQ32" s="294">
        <v>30.861000000000001</v>
      </c>
      <c r="AR32" s="294">
        <v>19.187999999999999</v>
      </c>
      <c r="AS32" s="294">
        <v>53.137</v>
      </c>
      <c r="AT32" s="294">
        <v>32.823</v>
      </c>
      <c r="AU32" s="294">
        <v>35.378999999999998</v>
      </c>
      <c r="AV32" s="294">
        <v>38.365000000000002</v>
      </c>
      <c r="AW32" s="294">
        <v>40.851999999999997</v>
      </c>
      <c r="AX32" s="294">
        <v>44.957999999999998</v>
      </c>
      <c r="AY32" s="294">
        <v>38.104999999999997</v>
      </c>
      <c r="AZ32" s="294">
        <v>28.478000000000002</v>
      </c>
      <c r="BA32" s="294">
        <v>38.793999999999997</v>
      </c>
      <c r="BB32" s="294">
        <v>21.521000000000001</v>
      </c>
      <c r="BC32" s="294">
        <v>51.57</v>
      </c>
      <c r="BD32" s="294">
        <v>46.258000000000003</v>
      </c>
      <c r="BE32" s="294">
        <v>34.677</v>
      </c>
      <c r="BF32" s="294">
        <v>24.04</v>
      </c>
      <c r="BG32" s="294">
        <v>73.563000000000002</v>
      </c>
      <c r="BH32" s="294"/>
      <c r="BI32" s="294"/>
      <c r="BJ32" s="294"/>
      <c r="BK32" s="294"/>
      <c r="BL32" s="294"/>
      <c r="BM32" s="294"/>
      <c r="BN32" s="294"/>
      <c r="BO32" s="294"/>
      <c r="BP32" s="294"/>
      <c r="BQ32" s="294"/>
      <c r="BR32" s="294"/>
      <c r="BS32" s="294"/>
      <c r="BT32" s="294"/>
      <c r="BU32" s="294"/>
      <c r="BV32" s="294"/>
      <c r="BW32" s="294"/>
      <c r="BX32" s="294"/>
      <c r="BY32" s="294"/>
      <c r="BZ32" s="294"/>
      <c r="CA32" s="294"/>
      <c r="CB32" s="294"/>
      <c r="CC32" s="294"/>
      <c r="CD32" s="294"/>
      <c r="CE32" s="294"/>
      <c r="CF32" s="294"/>
      <c r="CG32" s="294"/>
      <c r="CH32" s="294"/>
      <c r="CI32" s="294"/>
      <c r="CJ32" s="294"/>
      <c r="CK32" s="294"/>
      <c r="CL32" s="294"/>
      <c r="CM32" s="294"/>
      <c r="CN32" s="294"/>
      <c r="CO32" s="294"/>
      <c r="CP32" s="294"/>
      <c r="CQ32" s="294"/>
      <c r="CR32" s="294"/>
      <c r="CS32" s="294"/>
      <c r="CT32" s="294"/>
      <c r="CU32" s="294"/>
      <c r="CV32" s="294"/>
      <c r="CW32" s="294"/>
      <c r="CX32" s="294"/>
      <c r="CY32" s="294"/>
      <c r="CZ32" s="294"/>
      <c r="DA32" s="294"/>
      <c r="DB32" s="294"/>
      <c r="DC32" s="294"/>
      <c r="DD32" s="294"/>
      <c r="DE32" s="294"/>
      <c r="DF32" s="294"/>
      <c r="DG32" s="294"/>
      <c r="DH32" s="294"/>
      <c r="DI32" s="294"/>
      <c r="DJ32" s="294"/>
      <c r="DK32" s="294"/>
      <c r="DL32" s="294"/>
      <c r="DM32" s="294"/>
      <c r="DN32" s="294"/>
      <c r="DO32" s="294"/>
      <c r="DP32" s="294"/>
      <c r="DQ32" s="294"/>
      <c r="DR32" s="294"/>
      <c r="DS32" s="294"/>
      <c r="DT32" s="294"/>
      <c r="DU32" s="294"/>
      <c r="DV32" s="294"/>
      <c r="DW32" s="294"/>
      <c r="DX32" s="294"/>
      <c r="DY32" s="294"/>
      <c r="DZ32" s="294"/>
      <c r="EA32" s="294"/>
      <c r="EB32" s="287"/>
      <c r="EC32" s="287"/>
      <c r="ED32" s="287"/>
    </row>
    <row r="33" spans="1:134" ht="15" x14ac:dyDescent="0.25">
      <c r="A33" s="295"/>
      <c r="B33" s="274"/>
      <c r="C33" s="274"/>
      <c r="D33" s="274"/>
      <c r="E33" s="274"/>
      <c r="F33" s="274"/>
      <c r="G33" s="274"/>
      <c r="H33" s="274"/>
      <c r="I33" s="274"/>
      <c r="J33" s="274"/>
      <c r="K33" s="274"/>
      <c r="L33" s="274"/>
      <c r="M33" s="274"/>
      <c r="N33" s="274"/>
      <c r="O33" s="274"/>
      <c r="P33" s="274"/>
      <c r="Q33" s="274"/>
      <c r="R33" s="274"/>
      <c r="S33" s="274"/>
      <c r="T33" s="275"/>
      <c r="U33" s="289">
        <f t="shared" si="0"/>
        <v>44835</v>
      </c>
      <c r="V33" s="290" t="s">
        <v>229</v>
      </c>
      <c r="W33" s="291" t="s">
        <v>229</v>
      </c>
      <c r="X33" s="292">
        <v>38.25</v>
      </c>
      <c r="Y33" s="293">
        <v>34.610999999999997</v>
      </c>
      <c r="Z33" s="294">
        <v>57.697000000000003</v>
      </c>
      <c r="AA33" s="294">
        <v>86.415000000000006</v>
      </c>
      <c r="AB33" s="294">
        <v>67.540000000000006</v>
      </c>
      <c r="AC33" s="294">
        <v>32.302999999999997</v>
      </c>
      <c r="AD33" s="294">
        <v>30.134</v>
      </c>
      <c r="AE33" s="294">
        <v>30.63</v>
      </c>
      <c r="AF33" s="294">
        <v>46.968000000000004</v>
      </c>
      <c r="AG33" s="294">
        <v>29.193999999999999</v>
      </c>
      <c r="AH33" s="294">
        <v>28.667999999999999</v>
      </c>
      <c r="AI33" s="294">
        <v>47.9</v>
      </c>
      <c r="AJ33" s="294">
        <v>33.070999999999998</v>
      </c>
      <c r="AK33" s="294">
        <v>56.319000000000003</v>
      </c>
      <c r="AL33" s="294">
        <v>45.216000000000001</v>
      </c>
      <c r="AM33" s="294">
        <v>58.43</v>
      </c>
      <c r="AN33" s="294">
        <v>37.518999999999998</v>
      </c>
      <c r="AO33" s="294">
        <v>35.881</v>
      </c>
      <c r="AP33" s="294">
        <v>27.956</v>
      </c>
      <c r="AQ33" s="294">
        <v>27.064</v>
      </c>
      <c r="AR33" s="294">
        <v>26.507000000000001</v>
      </c>
      <c r="AS33" s="294">
        <v>34.317</v>
      </c>
      <c r="AT33" s="294">
        <v>31.539000000000001</v>
      </c>
      <c r="AU33" s="294">
        <v>49.04</v>
      </c>
      <c r="AV33" s="294">
        <v>58.802</v>
      </c>
      <c r="AW33" s="294">
        <v>37.695999999999998</v>
      </c>
      <c r="AX33" s="294">
        <v>38.966999999999999</v>
      </c>
      <c r="AY33" s="294">
        <v>37.283999999999999</v>
      </c>
      <c r="AZ33" s="294">
        <v>28.530999999999999</v>
      </c>
      <c r="BA33" s="294">
        <v>37.012</v>
      </c>
      <c r="BB33" s="294">
        <v>20.064</v>
      </c>
      <c r="BC33" s="294">
        <v>49.113999999999997</v>
      </c>
      <c r="BD33" s="294">
        <v>57.18</v>
      </c>
      <c r="BE33" s="294">
        <v>29.337</v>
      </c>
      <c r="BF33" s="294">
        <v>23.873000000000001</v>
      </c>
      <c r="BG33" s="294">
        <v>46.494</v>
      </c>
      <c r="BH33" s="294"/>
      <c r="BI33" s="294"/>
      <c r="BJ33" s="294"/>
      <c r="BK33" s="294"/>
      <c r="BL33" s="294"/>
      <c r="BM33" s="294"/>
      <c r="BN33" s="294"/>
      <c r="BO33" s="294"/>
      <c r="BP33" s="294"/>
      <c r="BQ33" s="294"/>
      <c r="BR33" s="294"/>
      <c r="BS33" s="294"/>
      <c r="BT33" s="294"/>
      <c r="BU33" s="294"/>
      <c r="BV33" s="294"/>
      <c r="BW33" s="294"/>
      <c r="BX33" s="294"/>
      <c r="BY33" s="294"/>
      <c r="BZ33" s="294"/>
      <c r="CA33" s="294"/>
      <c r="CB33" s="294"/>
      <c r="CC33" s="294"/>
      <c r="CD33" s="294"/>
      <c r="CE33" s="294"/>
      <c r="CF33" s="294"/>
      <c r="CG33" s="294"/>
      <c r="CH33" s="294"/>
      <c r="CI33" s="294"/>
      <c r="CJ33" s="294"/>
      <c r="CK33" s="294"/>
      <c r="CL33" s="294"/>
      <c r="CM33" s="294"/>
      <c r="CN33" s="294"/>
      <c r="CO33" s="294"/>
      <c r="CP33" s="294"/>
      <c r="CQ33" s="294"/>
      <c r="CR33" s="294"/>
      <c r="CS33" s="294"/>
      <c r="CT33" s="294"/>
      <c r="CU33" s="294"/>
      <c r="CV33" s="294"/>
      <c r="CW33" s="294"/>
      <c r="CX33" s="294"/>
      <c r="CY33" s="294"/>
      <c r="CZ33" s="294"/>
      <c r="DA33" s="294"/>
      <c r="DB33" s="294"/>
      <c r="DC33" s="294"/>
      <c r="DD33" s="294"/>
      <c r="DE33" s="294"/>
      <c r="DF33" s="294"/>
      <c r="DG33" s="294"/>
      <c r="DH33" s="294"/>
      <c r="DI33" s="294"/>
      <c r="DJ33" s="294"/>
      <c r="DK33" s="294"/>
      <c r="DL33" s="294"/>
      <c r="DM33" s="294"/>
      <c r="DN33" s="294"/>
      <c r="DO33" s="294"/>
      <c r="DP33" s="294"/>
      <c r="DQ33" s="294"/>
      <c r="DR33" s="294"/>
      <c r="DS33" s="294"/>
      <c r="DT33" s="294"/>
      <c r="DU33" s="294"/>
      <c r="DV33" s="294"/>
      <c r="DW33" s="294"/>
      <c r="DX33" s="294"/>
      <c r="DY33" s="294"/>
      <c r="DZ33" s="294"/>
      <c r="EA33" s="294"/>
      <c r="EB33" s="287"/>
      <c r="EC33" s="287"/>
      <c r="ED33" s="287"/>
    </row>
    <row r="34" spans="1:134" ht="15" x14ac:dyDescent="0.25">
      <c r="A34" s="295"/>
      <c r="B34" s="273" t="b">
        <v>0</v>
      </c>
      <c r="C34" s="273" t="b">
        <v>0</v>
      </c>
      <c r="D34" s="273" t="b">
        <v>1</v>
      </c>
      <c r="E34" s="273"/>
      <c r="F34" s="274"/>
      <c r="G34" s="274"/>
      <c r="H34" s="274"/>
      <c r="I34" s="274"/>
      <c r="J34" s="274"/>
      <c r="K34" s="274"/>
      <c r="L34" s="274"/>
      <c r="M34" s="274"/>
      <c r="N34" s="274"/>
      <c r="O34" s="274"/>
      <c r="P34" s="274"/>
      <c r="Q34" s="274"/>
      <c r="R34" s="274"/>
      <c r="S34" s="274"/>
      <c r="T34" s="275"/>
      <c r="U34" s="289">
        <f t="shared" si="0"/>
        <v>44866</v>
      </c>
      <c r="V34" s="290" t="s">
        <v>229</v>
      </c>
      <c r="W34" s="291" t="s">
        <v>229</v>
      </c>
      <c r="X34" s="292">
        <v>31.12</v>
      </c>
      <c r="Y34" s="293">
        <v>29.504999999999999</v>
      </c>
      <c r="Z34" s="294">
        <v>46.570999999999998</v>
      </c>
      <c r="AA34" s="294">
        <v>51.384</v>
      </c>
      <c r="AB34" s="294">
        <v>46.414000000000001</v>
      </c>
      <c r="AC34" s="294">
        <v>30.286999999999999</v>
      </c>
      <c r="AD34" s="294">
        <v>23.277000000000001</v>
      </c>
      <c r="AE34" s="294">
        <v>24.565999999999999</v>
      </c>
      <c r="AF34" s="294">
        <v>39.299999999999997</v>
      </c>
      <c r="AG34" s="294">
        <v>26.77</v>
      </c>
      <c r="AH34" s="294">
        <v>24.024000000000001</v>
      </c>
      <c r="AI34" s="294">
        <v>37.183999999999997</v>
      </c>
      <c r="AJ34" s="294">
        <v>30.108000000000001</v>
      </c>
      <c r="AK34" s="294">
        <v>42.749000000000002</v>
      </c>
      <c r="AL34" s="294">
        <v>35.396000000000001</v>
      </c>
      <c r="AM34" s="294">
        <v>41.365000000000002</v>
      </c>
      <c r="AN34" s="294">
        <v>30.776</v>
      </c>
      <c r="AO34" s="294">
        <v>28.591999999999999</v>
      </c>
      <c r="AP34" s="294">
        <v>24.37</v>
      </c>
      <c r="AQ34" s="294">
        <v>26.835000000000001</v>
      </c>
      <c r="AR34" s="294">
        <v>16.489000000000001</v>
      </c>
      <c r="AS34" s="294">
        <v>24.274999999999999</v>
      </c>
      <c r="AT34" s="294">
        <v>26.41</v>
      </c>
      <c r="AU34" s="294">
        <v>37.171999999999997</v>
      </c>
      <c r="AV34" s="294">
        <v>39.555999999999997</v>
      </c>
      <c r="AW34" s="294">
        <v>28.594999999999999</v>
      </c>
      <c r="AX34" s="294">
        <v>33.646999999999998</v>
      </c>
      <c r="AY34" s="294">
        <v>34.171999999999997</v>
      </c>
      <c r="AZ34" s="294">
        <v>28.068000000000001</v>
      </c>
      <c r="BA34" s="294">
        <v>30.689</v>
      </c>
      <c r="BB34" s="294">
        <v>16.876000000000001</v>
      </c>
      <c r="BC34" s="294">
        <v>28.06</v>
      </c>
      <c r="BD34" s="294">
        <v>35.387999999999998</v>
      </c>
      <c r="BE34" s="294">
        <v>27.35</v>
      </c>
      <c r="BF34" s="294">
        <v>22.169</v>
      </c>
      <c r="BG34" s="294">
        <v>31.343</v>
      </c>
      <c r="BH34" s="294"/>
      <c r="BI34" s="294"/>
      <c r="BJ34" s="294"/>
      <c r="BK34" s="294"/>
      <c r="BL34" s="294"/>
      <c r="BM34" s="294"/>
      <c r="BN34" s="294"/>
      <c r="BO34" s="294"/>
      <c r="BP34" s="294"/>
      <c r="BQ34" s="294"/>
      <c r="BR34" s="294"/>
      <c r="BS34" s="294"/>
      <c r="BT34" s="294"/>
      <c r="BU34" s="294"/>
      <c r="BV34" s="294"/>
      <c r="BW34" s="294"/>
      <c r="BX34" s="294"/>
      <c r="BY34" s="294"/>
      <c r="BZ34" s="294"/>
      <c r="CA34" s="294"/>
      <c r="CB34" s="294"/>
      <c r="CC34" s="294"/>
      <c r="CD34" s="294"/>
      <c r="CE34" s="294"/>
      <c r="CF34" s="294"/>
      <c r="CG34" s="294"/>
      <c r="CH34" s="294"/>
      <c r="CI34" s="294"/>
      <c r="CJ34" s="294"/>
      <c r="CK34" s="294"/>
      <c r="CL34" s="294"/>
      <c r="CM34" s="294"/>
      <c r="CN34" s="294"/>
      <c r="CO34" s="294"/>
      <c r="CP34" s="294"/>
      <c r="CQ34" s="294"/>
      <c r="CR34" s="294"/>
      <c r="CS34" s="294"/>
      <c r="CT34" s="294"/>
      <c r="CU34" s="294"/>
      <c r="CV34" s="294"/>
      <c r="CW34" s="294"/>
      <c r="CX34" s="294"/>
      <c r="CY34" s="294"/>
      <c r="CZ34" s="294"/>
      <c r="DA34" s="294"/>
      <c r="DB34" s="294"/>
      <c r="DC34" s="294"/>
      <c r="DD34" s="294"/>
      <c r="DE34" s="294"/>
      <c r="DF34" s="294"/>
      <c r="DG34" s="294"/>
      <c r="DH34" s="294"/>
      <c r="DI34" s="294"/>
      <c r="DJ34" s="294"/>
      <c r="DK34" s="294"/>
      <c r="DL34" s="294"/>
      <c r="DM34" s="294"/>
      <c r="DN34" s="294"/>
      <c r="DO34" s="294"/>
      <c r="DP34" s="294"/>
      <c r="DQ34" s="294"/>
      <c r="DR34" s="294"/>
      <c r="DS34" s="294"/>
      <c r="DT34" s="294"/>
      <c r="DU34" s="294"/>
      <c r="DV34" s="294"/>
      <c r="DW34" s="294"/>
      <c r="DX34" s="294"/>
      <c r="DY34" s="294"/>
      <c r="DZ34" s="294"/>
      <c r="EA34" s="294"/>
      <c r="EB34" s="287"/>
      <c r="EC34" s="287"/>
      <c r="ED34" s="287"/>
    </row>
    <row r="35" spans="1:134" ht="15" x14ac:dyDescent="0.25">
      <c r="A35" s="297"/>
      <c r="B35" s="298"/>
      <c r="C35" s="298"/>
      <c r="D35" s="298"/>
      <c r="E35" s="298"/>
      <c r="F35" s="298"/>
      <c r="G35" s="298"/>
      <c r="H35" s="298"/>
      <c r="I35" s="298"/>
      <c r="J35" s="298"/>
      <c r="K35" s="298"/>
      <c r="L35" s="298"/>
      <c r="M35" s="298"/>
      <c r="N35" s="298"/>
      <c r="O35" s="298"/>
      <c r="P35" s="298"/>
      <c r="Q35" s="298"/>
      <c r="R35" s="298"/>
      <c r="S35" s="298"/>
      <c r="T35" s="299"/>
      <c r="U35" s="300">
        <f t="shared" si="0"/>
        <v>44896</v>
      </c>
      <c r="V35" s="290" t="s">
        <v>229</v>
      </c>
      <c r="W35" s="291" t="s">
        <v>229</v>
      </c>
      <c r="X35" s="292">
        <v>25.64</v>
      </c>
      <c r="Y35" s="293">
        <v>28.152000000000001</v>
      </c>
      <c r="Z35" s="294">
        <v>40.874000000000002</v>
      </c>
      <c r="AA35" s="294">
        <v>36.468000000000004</v>
      </c>
      <c r="AB35" s="294">
        <v>35.569000000000003</v>
      </c>
      <c r="AC35" s="294">
        <v>27.280999999999999</v>
      </c>
      <c r="AD35" s="294">
        <v>21.254999999999999</v>
      </c>
      <c r="AE35" s="294">
        <v>22.111000000000001</v>
      </c>
      <c r="AF35" s="294">
        <v>27.928000000000001</v>
      </c>
      <c r="AG35" s="294">
        <v>24.428999999999998</v>
      </c>
      <c r="AH35" s="294">
        <v>22.164999999999999</v>
      </c>
      <c r="AI35" s="294">
        <v>32.049999999999997</v>
      </c>
      <c r="AJ35" s="294">
        <v>25.972999999999999</v>
      </c>
      <c r="AK35" s="294">
        <v>38.603999999999999</v>
      </c>
      <c r="AL35" s="294">
        <v>31.733000000000001</v>
      </c>
      <c r="AM35" s="294">
        <v>34.201999999999998</v>
      </c>
      <c r="AN35" s="294">
        <v>28.821999999999999</v>
      </c>
      <c r="AO35" s="294">
        <v>26.338999999999999</v>
      </c>
      <c r="AP35" s="294">
        <v>21.876999999999999</v>
      </c>
      <c r="AQ35" s="294">
        <v>23.158000000000001</v>
      </c>
      <c r="AR35" s="294">
        <v>13.99</v>
      </c>
      <c r="AS35" s="294">
        <v>22.52</v>
      </c>
      <c r="AT35" s="294">
        <v>22.42</v>
      </c>
      <c r="AU35" s="294">
        <v>28.013999999999999</v>
      </c>
      <c r="AV35" s="294">
        <v>28.538</v>
      </c>
      <c r="AW35" s="294">
        <v>22.661000000000001</v>
      </c>
      <c r="AX35" s="294">
        <v>30.853000000000002</v>
      </c>
      <c r="AY35" s="294">
        <v>28.773</v>
      </c>
      <c r="AZ35" s="294">
        <v>23.709</v>
      </c>
      <c r="BA35" s="294">
        <v>27.599</v>
      </c>
      <c r="BB35" s="294">
        <v>15.722</v>
      </c>
      <c r="BC35" s="294">
        <v>21.933</v>
      </c>
      <c r="BD35" s="294">
        <v>27.690999999999999</v>
      </c>
      <c r="BE35" s="294">
        <v>25.783999999999999</v>
      </c>
      <c r="BF35" s="294">
        <v>18.04</v>
      </c>
      <c r="BG35" s="294">
        <v>27.411999999999999</v>
      </c>
      <c r="BH35" s="294"/>
      <c r="BI35" s="294"/>
      <c r="BJ35" s="294"/>
      <c r="BK35" s="294"/>
      <c r="BL35" s="294"/>
      <c r="BM35" s="294"/>
      <c r="BN35" s="294"/>
      <c r="BO35" s="294"/>
      <c r="BP35" s="294"/>
      <c r="BQ35" s="294"/>
      <c r="BR35" s="294"/>
      <c r="BS35" s="294"/>
      <c r="BT35" s="294"/>
      <c r="BU35" s="294"/>
      <c r="BV35" s="294"/>
      <c r="BW35" s="294"/>
      <c r="BX35" s="294"/>
      <c r="BY35" s="294"/>
      <c r="BZ35" s="294"/>
      <c r="CA35" s="294"/>
      <c r="CB35" s="294"/>
      <c r="CC35" s="294"/>
      <c r="CD35" s="294"/>
      <c r="CE35" s="294"/>
      <c r="CF35" s="294"/>
      <c r="CG35" s="294"/>
      <c r="CH35" s="294"/>
      <c r="CI35" s="294"/>
      <c r="CJ35" s="294"/>
      <c r="CK35" s="294"/>
      <c r="CL35" s="294"/>
      <c r="CM35" s="294"/>
      <c r="CN35" s="294"/>
      <c r="CO35" s="294"/>
      <c r="CP35" s="294"/>
      <c r="CQ35" s="294"/>
      <c r="CR35" s="294"/>
      <c r="CS35" s="294"/>
      <c r="CT35" s="294"/>
      <c r="CU35" s="294"/>
      <c r="CV35" s="294"/>
      <c r="CW35" s="294"/>
      <c r="CX35" s="294"/>
      <c r="CY35" s="294"/>
      <c r="CZ35" s="294"/>
      <c r="DA35" s="294"/>
      <c r="DB35" s="294"/>
      <c r="DC35" s="294"/>
      <c r="DD35" s="294"/>
      <c r="DE35" s="294"/>
      <c r="DF35" s="294"/>
      <c r="DG35" s="294"/>
      <c r="DH35" s="294"/>
      <c r="DI35" s="294"/>
      <c r="DJ35" s="294"/>
      <c r="DK35" s="294"/>
      <c r="DL35" s="294"/>
      <c r="DM35" s="294"/>
      <c r="DN35" s="294"/>
      <c r="DO35" s="294"/>
      <c r="DP35" s="294"/>
      <c r="DQ35" s="294"/>
      <c r="DR35" s="294"/>
      <c r="DS35" s="294"/>
      <c r="DT35" s="294"/>
      <c r="DU35" s="294"/>
      <c r="DV35" s="294"/>
      <c r="DW35" s="294"/>
      <c r="DX35" s="294"/>
      <c r="DY35" s="294"/>
      <c r="DZ35" s="294"/>
      <c r="EA35" s="294"/>
      <c r="EB35" s="287"/>
      <c r="EC35" s="287"/>
      <c r="ED35" s="287"/>
    </row>
    <row r="36" spans="1:134" ht="15" x14ac:dyDescent="0.25">
      <c r="U36" s="289">
        <f t="shared" si="0"/>
        <v>44927</v>
      </c>
      <c r="V36" s="290" t="s">
        <v>229</v>
      </c>
      <c r="W36" s="291" t="s">
        <v>229</v>
      </c>
      <c r="X36" s="292">
        <v>24.31</v>
      </c>
      <c r="Y36" s="293">
        <v>27.260999999999999</v>
      </c>
      <c r="Z36" s="294">
        <v>36.597999999999999</v>
      </c>
      <c r="AA36" s="294">
        <v>31.408000000000001</v>
      </c>
      <c r="AB36" s="294">
        <v>29.971</v>
      </c>
      <c r="AC36" s="294">
        <v>24.239000000000001</v>
      </c>
      <c r="AD36" s="294">
        <v>19.050999999999998</v>
      </c>
      <c r="AE36" s="294">
        <v>19.789000000000001</v>
      </c>
      <c r="AF36" s="294">
        <v>22.161999999999999</v>
      </c>
      <c r="AG36" s="294">
        <v>21.4</v>
      </c>
      <c r="AH36" s="294">
        <v>20.169</v>
      </c>
      <c r="AI36" s="294">
        <v>28.646999999999998</v>
      </c>
      <c r="AJ36" s="294">
        <v>23.125</v>
      </c>
      <c r="AK36" s="294">
        <v>33.636000000000003</v>
      </c>
      <c r="AL36" s="294">
        <v>27.18</v>
      </c>
      <c r="AM36" s="294">
        <v>30.667999999999999</v>
      </c>
      <c r="AN36" s="294">
        <v>24.831</v>
      </c>
      <c r="AO36" s="294">
        <v>25.521999999999998</v>
      </c>
      <c r="AP36" s="294">
        <v>19.573</v>
      </c>
      <c r="AQ36" s="294">
        <v>20.422000000000001</v>
      </c>
      <c r="AR36" s="294">
        <v>12.638</v>
      </c>
      <c r="AS36" s="294">
        <v>19.986000000000001</v>
      </c>
      <c r="AT36" s="294">
        <v>23.241</v>
      </c>
      <c r="AU36" s="294">
        <v>24.134</v>
      </c>
      <c r="AV36" s="294">
        <v>25.577999999999999</v>
      </c>
      <c r="AW36" s="294">
        <v>19.632000000000001</v>
      </c>
      <c r="AX36" s="294">
        <v>27.79</v>
      </c>
      <c r="AY36" s="294">
        <v>25.274000000000001</v>
      </c>
      <c r="AZ36" s="294">
        <v>21.074000000000002</v>
      </c>
      <c r="BA36" s="294">
        <v>24.952000000000002</v>
      </c>
      <c r="BB36" s="294">
        <v>14.154999999999999</v>
      </c>
      <c r="BC36" s="294">
        <v>19.207000000000001</v>
      </c>
      <c r="BD36" s="294">
        <v>24.37</v>
      </c>
      <c r="BE36" s="294">
        <v>23.870999999999999</v>
      </c>
      <c r="BF36" s="294">
        <v>15.625999999999999</v>
      </c>
      <c r="BG36" s="294">
        <v>24.46</v>
      </c>
      <c r="BH36" s="294"/>
      <c r="BI36" s="294"/>
      <c r="BJ36" s="294"/>
      <c r="BK36" s="294"/>
      <c r="BL36" s="294"/>
      <c r="BM36" s="294"/>
      <c r="BN36" s="294"/>
      <c r="BO36" s="294"/>
      <c r="BP36" s="294"/>
      <c r="BQ36" s="294"/>
      <c r="BR36" s="294"/>
      <c r="BS36" s="294"/>
      <c r="BT36" s="294"/>
      <c r="BU36" s="294"/>
      <c r="BV36" s="294"/>
      <c r="BW36" s="294"/>
      <c r="BX36" s="294"/>
      <c r="BY36" s="294"/>
      <c r="BZ36" s="294"/>
      <c r="CA36" s="294"/>
      <c r="CB36" s="294"/>
      <c r="CC36" s="294"/>
      <c r="CD36" s="294"/>
      <c r="CE36" s="294"/>
      <c r="CF36" s="294"/>
      <c r="CG36" s="294"/>
      <c r="CH36" s="294"/>
      <c r="CI36" s="294"/>
      <c r="CJ36" s="294"/>
      <c r="CK36" s="294"/>
      <c r="CL36" s="294"/>
      <c r="CM36" s="294"/>
      <c r="CN36" s="294"/>
      <c r="CO36" s="294"/>
      <c r="CP36" s="294"/>
      <c r="CQ36" s="294"/>
      <c r="CR36" s="294"/>
      <c r="CS36" s="294"/>
      <c r="CT36" s="294"/>
      <c r="CU36" s="294"/>
      <c r="CV36" s="294"/>
      <c r="CW36" s="294"/>
      <c r="CX36" s="294"/>
      <c r="CY36" s="294"/>
      <c r="CZ36" s="294"/>
      <c r="DA36" s="294"/>
      <c r="DB36" s="294"/>
      <c r="DC36" s="294"/>
      <c r="DD36" s="294"/>
      <c r="DE36" s="294"/>
      <c r="DF36" s="294"/>
      <c r="DG36" s="294"/>
      <c r="DH36" s="294"/>
      <c r="DI36" s="294"/>
      <c r="DJ36" s="294"/>
      <c r="DK36" s="294"/>
      <c r="DL36" s="294"/>
      <c r="DM36" s="294"/>
      <c r="DN36" s="294"/>
      <c r="DO36" s="294"/>
      <c r="DP36" s="294"/>
      <c r="DQ36" s="294"/>
      <c r="DR36" s="294"/>
      <c r="DS36" s="294"/>
      <c r="DT36" s="294"/>
      <c r="DU36" s="294"/>
      <c r="DV36" s="294"/>
      <c r="DW36" s="294"/>
      <c r="DX36" s="294"/>
      <c r="DY36" s="294"/>
      <c r="DZ36" s="294"/>
      <c r="EA36" s="294"/>
      <c r="EB36" s="287"/>
      <c r="EC36" s="287"/>
      <c r="ED36" s="287"/>
    </row>
    <row r="37" spans="1:134" ht="15" x14ac:dyDescent="0.25">
      <c r="B37" s="314" t="s">
        <v>164</v>
      </c>
      <c r="C37" s="314"/>
      <c r="D37" s="314"/>
      <c r="E37" s="314"/>
      <c r="F37" s="314"/>
      <c r="G37" s="314"/>
      <c r="H37" s="314"/>
      <c r="I37" s="314"/>
      <c r="J37" s="314"/>
      <c r="K37" s="314"/>
      <c r="L37" s="314"/>
      <c r="M37" s="314"/>
      <c r="N37" s="314"/>
      <c r="O37" s="314"/>
      <c r="P37" s="314"/>
      <c r="Q37" s="314"/>
      <c r="U37" s="289">
        <f t="shared" ref="U37:U68" si="1">IF((ROW()-3)&lt;=LOOKUP($B$6,TimestepID,Duration),EDATE(U36,1),"")</f>
        <v>44958</v>
      </c>
      <c r="V37" s="290" t="s">
        <v>229</v>
      </c>
      <c r="W37" s="291" t="s">
        <v>229</v>
      </c>
      <c r="X37" s="292">
        <v>22.39</v>
      </c>
      <c r="Y37" s="293">
        <v>20.91</v>
      </c>
      <c r="Z37" s="294">
        <v>30.324000000000002</v>
      </c>
      <c r="AA37" s="294">
        <v>39.036999999999999</v>
      </c>
      <c r="AB37" s="294">
        <v>27.41</v>
      </c>
      <c r="AC37" s="294">
        <v>19.843</v>
      </c>
      <c r="AD37" s="294">
        <v>15.613</v>
      </c>
      <c r="AE37" s="294">
        <v>16.693999999999999</v>
      </c>
      <c r="AF37" s="294">
        <v>19.146999999999998</v>
      </c>
      <c r="AG37" s="294">
        <v>18.28</v>
      </c>
      <c r="AH37" s="294">
        <v>18.439</v>
      </c>
      <c r="AI37" s="294">
        <v>23.332999999999998</v>
      </c>
      <c r="AJ37" s="294">
        <v>22.975999999999999</v>
      </c>
      <c r="AK37" s="294">
        <v>29.945</v>
      </c>
      <c r="AL37" s="294">
        <v>22.201000000000001</v>
      </c>
      <c r="AM37" s="294">
        <v>26.259</v>
      </c>
      <c r="AN37" s="294">
        <v>23.977</v>
      </c>
      <c r="AO37" s="294">
        <v>25.524999999999999</v>
      </c>
      <c r="AP37" s="294">
        <v>19.111000000000001</v>
      </c>
      <c r="AQ37" s="294">
        <v>16.72</v>
      </c>
      <c r="AR37" s="294">
        <v>15.614000000000001</v>
      </c>
      <c r="AS37" s="294">
        <v>16.565999999999999</v>
      </c>
      <c r="AT37" s="294">
        <v>19.806000000000001</v>
      </c>
      <c r="AU37" s="294">
        <v>19.434999999999999</v>
      </c>
      <c r="AV37" s="294">
        <v>23.359000000000002</v>
      </c>
      <c r="AW37" s="294">
        <v>16.024000000000001</v>
      </c>
      <c r="AX37" s="294">
        <v>23.260999999999999</v>
      </c>
      <c r="AY37" s="294">
        <v>20.654</v>
      </c>
      <c r="AZ37" s="294">
        <v>17.334</v>
      </c>
      <c r="BA37" s="294">
        <v>20.614999999999998</v>
      </c>
      <c r="BB37" s="294">
        <v>11.782</v>
      </c>
      <c r="BC37" s="294">
        <v>18.030999999999999</v>
      </c>
      <c r="BD37" s="294">
        <v>23.015000000000001</v>
      </c>
      <c r="BE37" s="294">
        <v>19.561</v>
      </c>
      <c r="BF37" s="294">
        <v>13.007</v>
      </c>
      <c r="BG37" s="294">
        <v>20.382999999999999</v>
      </c>
      <c r="BH37" s="294"/>
      <c r="BI37" s="294"/>
      <c r="BJ37" s="294"/>
      <c r="BK37" s="294"/>
      <c r="BL37" s="294"/>
      <c r="BM37" s="294"/>
      <c r="BN37" s="294"/>
      <c r="BO37" s="294"/>
      <c r="BP37" s="294"/>
      <c r="BQ37" s="294"/>
      <c r="BR37" s="294"/>
      <c r="BS37" s="294"/>
      <c r="BT37" s="294"/>
      <c r="BU37" s="294"/>
      <c r="BV37" s="294"/>
      <c r="BW37" s="294"/>
      <c r="BX37" s="294"/>
      <c r="BY37" s="294"/>
      <c r="BZ37" s="294"/>
      <c r="CA37" s="294"/>
      <c r="CB37" s="294"/>
      <c r="CC37" s="294"/>
      <c r="CD37" s="294"/>
      <c r="CE37" s="294"/>
      <c r="CF37" s="294"/>
      <c r="CG37" s="294"/>
      <c r="CH37" s="294"/>
      <c r="CI37" s="294"/>
      <c r="CJ37" s="294"/>
      <c r="CK37" s="294"/>
      <c r="CL37" s="294"/>
      <c r="CM37" s="294"/>
      <c r="CN37" s="294"/>
      <c r="CO37" s="294"/>
      <c r="CP37" s="294"/>
      <c r="CQ37" s="294"/>
      <c r="CR37" s="294"/>
      <c r="CS37" s="294"/>
      <c r="CT37" s="294"/>
      <c r="CU37" s="294"/>
      <c r="CV37" s="294"/>
      <c r="CW37" s="294"/>
      <c r="CX37" s="294"/>
      <c r="CY37" s="294"/>
      <c r="CZ37" s="294"/>
      <c r="DA37" s="294"/>
      <c r="DB37" s="294"/>
      <c r="DC37" s="294"/>
      <c r="DD37" s="294"/>
      <c r="DE37" s="294"/>
      <c r="DF37" s="294"/>
      <c r="DG37" s="294"/>
      <c r="DH37" s="294"/>
      <c r="DI37" s="294"/>
      <c r="DJ37" s="294"/>
      <c r="DK37" s="294"/>
      <c r="DL37" s="294"/>
      <c r="DM37" s="294"/>
      <c r="DN37" s="294"/>
      <c r="DO37" s="294"/>
      <c r="DP37" s="294"/>
      <c r="DQ37" s="294"/>
      <c r="DR37" s="294"/>
      <c r="DS37" s="294"/>
      <c r="DT37" s="294"/>
      <c r="DU37" s="294"/>
      <c r="DV37" s="294"/>
      <c r="DW37" s="294"/>
      <c r="DX37" s="294"/>
      <c r="DY37" s="294"/>
      <c r="DZ37" s="294"/>
      <c r="EA37" s="294"/>
      <c r="EB37" s="287"/>
      <c r="EC37" s="287"/>
      <c r="ED37" s="287"/>
    </row>
    <row r="38" spans="1:134" ht="15" x14ac:dyDescent="0.25">
      <c r="B38" s="314"/>
      <c r="C38" s="314"/>
      <c r="D38" s="314"/>
      <c r="E38" s="314"/>
      <c r="F38" s="314"/>
      <c r="G38" s="314"/>
      <c r="H38" s="314"/>
      <c r="I38" s="314"/>
      <c r="J38" s="314"/>
      <c r="K38" s="314"/>
      <c r="L38" s="314"/>
      <c r="M38" s="314"/>
      <c r="N38" s="314"/>
      <c r="O38" s="314"/>
      <c r="P38" s="314"/>
      <c r="Q38" s="314"/>
      <c r="U38" s="289">
        <f t="shared" si="1"/>
        <v>44986</v>
      </c>
      <c r="V38" s="290" t="s">
        <v>229</v>
      </c>
      <c r="W38" s="291" t="s">
        <v>229</v>
      </c>
      <c r="X38" s="292">
        <v>36.020000000000003</v>
      </c>
      <c r="Y38" s="293">
        <v>21.277000000000001</v>
      </c>
      <c r="Z38" s="294">
        <v>43.715000000000003</v>
      </c>
      <c r="AA38" s="294">
        <v>69.858999999999995</v>
      </c>
      <c r="AB38" s="294">
        <v>32.143999999999998</v>
      </c>
      <c r="AC38" s="294">
        <v>27.983000000000001</v>
      </c>
      <c r="AD38" s="294">
        <v>40.969000000000001</v>
      </c>
      <c r="AE38" s="294">
        <v>25.923999999999999</v>
      </c>
      <c r="AF38" s="294">
        <v>27.638000000000002</v>
      </c>
      <c r="AG38" s="294">
        <v>28.138999999999999</v>
      </c>
      <c r="AH38" s="294">
        <v>31.073</v>
      </c>
      <c r="AI38" s="294">
        <v>40.505000000000003</v>
      </c>
      <c r="AJ38" s="294">
        <v>49.664000000000001</v>
      </c>
      <c r="AK38" s="294">
        <v>39.758000000000003</v>
      </c>
      <c r="AL38" s="294">
        <v>38.012</v>
      </c>
      <c r="AM38" s="294">
        <v>38.271999999999998</v>
      </c>
      <c r="AN38" s="294">
        <v>32.61</v>
      </c>
      <c r="AO38" s="294">
        <v>28.832000000000001</v>
      </c>
      <c r="AP38" s="294">
        <v>29.044</v>
      </c>
      <c r="AQ38" s="294">
        <v>19.957999999999998</v>
      </c>
      <c r="AR38" s="294">
        <v>24.922999999999998</v>
      </c>
      <c r="AS38" s="294">
        <v>44.106000000000002</v>
      </c>
      <c r="AT38" s="294">
        <v>22.887</v>
      </c>
      <c r="AU38" s="294">
        <v>26.388000000000002</v>
      </c>
      <c r="AV38" s="294">
        <v>55.948999999999998</v>
      </c>
      <c r="AW38" s="294">
        <v>16.338000000000001</v>
      </c>
      <c r="AX38" s="294">
        <v>42.561999999999998</v>
      </c>
      <c r="AY38" s="294">
        <v>23.818999999999999</v>
      </c>
      <c r="AZ38" s="294">
        <v>30.513999999999999</v>
      </c>
      <c r="BA38" s="294">
        <v>37.509</v>
      </c>
      <c r="BB38" s="294">
        <v>17.966000000000001</v>
      </c>
      <c r="BC38" s="294">
        <v>20.088000000000001</v>
      </c>
      <c r="BD38" s="294">
        <v>40.265000000000001</v>
      </c>
      <c r="BE38" s="294">
        <v>21.6</v>
      </c>
      <c r="BF38" s="294">
        <v>22.64</v>
      </c>
      <c r="BG38" s="294">
        <v>31.928999999999998</v>
      </c>
      <c r="BH38" s="294"/>
      <c r="BI38" s="294"/>
      <c r="BJ38" s="294"/>
      <c r="BK38" s="294"/>
      <c r="BL38" s="294"/>
      <c r="BM38" s="294"/>
      <c r="BN38" s="294"/>
      <c r="BO38" s="294"/>
      <c r="BP38" s="294"/>
      <c r="BQ38" s="294"/>
      <c r="BR38" s="294"/>
      <c r="BS38" s="294"/>
      <c r="BT38" s="294"/>
      <c r="BU38" s="294"/>
      <c r="BV38" s="294"/>
      <c r="BW38" s="294"/>
      <c r="BX38" s="294"/>
      <c r="BY38" s="294"/>
      <c r="BZ38" s="294"/>
      <c r="CA38" s="294"/>
      <c r="CB38" s="294"/>
      <c r="CC38" s="294"/>
      <c r="CD38" s="294"/>
      <c r="CE38" s="294"/>
      <c r="CF38" s="294"/>
      <c r="CG38" s="294"/>
      <c r="CH38" s="294"/>
      <c r="CI38" s="294"/>
      <c r="CJ38" s="294"/>
      <c r="CK38" s="294"/>
      <c r="CL38" s="294"/>
      <c r="CM38" s="294"/>
      <c r="CN38" s="294"/>
      <c r="CO38" s="294"/>
      <c r="CP38" s="294"/>
      <c r="CQ38" s="294"/>
      <c r="CR38" s="294"/>
      <c r="CS38" s="294"/>
      <c r="CT38" s="294"/>
      <c r="CU38" s="294"/>
      <c r="CV38" s="294"/>
      <c r="CW38" s="294"/>
      <c r="CX38" s="294"/>
      <c r="CY38" s="294"/>
      <c r="CZ38" s="294"/>
      <c r="DA38" s="294"/>
      <c r="DB38" s="294"/>
      <c r="DC38" s="294"/>
      <c r="DD38" s="294"/>
      <c r="DE38" s="294"/>
      <c r="DF38" s="294"/>
      <c r="DG38" s="294"/>
      <c r="DH38" s="294"/>
      <c r="DI38" s="294"/>
      <c r="DJ38" s="294"/>
      <c r="DK38" s="294"/>
      <c r="DL38" s="294"/>
      <c r="DM38" s="294"/>
      <c r="DN38" s="294"/>
      <c r="DO38" s="294"/>
      <c r="DP38" s="294"/>
      <c r="DQ38" s="294"/>
      <c r="DR38" s="294"/>
      <c r="DS38" s="294"/>
      <c r="DT38" s="294"/>
      <c r="DU38" s="294"/>
      <c r="DV38" s="294"/>
      <c r="DW38" s="294"/>
      <c r="DX38" s="294"/>
      <c r="DY38" s="294"/>
      <c r="DZ38" s="294"/>
      <c r="EA38" s="294"/>
      <c r="EB38" s="287"/>
      <c r="EC38" s="287"/>
      <c r="ED38" s="287"/>
    </row>
    <row r="39" spans="1:134" ht="15" x14ac:dyDescent="0.25">
      <c r="B39" s="314"/>
      <c r="C39" s="314"/>
      <c r="D39" s="314"/>
      <c r="E39" s="314"/>
      <c r="F39" s="314"/>
      <c r="G39" s="314"/>
      <c r="H39" s="314"/>
      <c r="I39" s="314"/>
      <c r="J39" s="314"/>
      <c r="K39" s="314"/>
      <c r="L39" s="314"/>
      <c r="M39" s="314"/>
      <c r="N39" s="314"/>
      <c r="O39" s="314"/>
      <c r="P39" s="314"/>
      <c r="Q39" s="314"/>
      <c r="U39" s="289">
        <f t="shared" si="1"/>
        <v>45017</v>
      </c>
      <c r="V39" s="290" t="s">
        <v>229</v>
      </c>
      <c r="W39" s="291" t="s">
        <v>229</v>
      </c>
      <c r="X39" s="292">
        <v>77.08</v>
      </c>
      <c r="Y39" s="293">
        <v>43.826999999999998</v>
      </c>
      <c r="Z39" s="294">
        <v>93.662999999999997</v>
      </c>
      <c r="AA39" s="294">
        <v>121.92400000000001</v>
      </c>
      <c r="AB39" s="294">
        <v>83.421999999999997</v>
      </c>
      <c r="AC39" s="294">
        <v>63.826999999999998</v>
      </c>
      <c r="AD39" s="294">
        <v>101.80800000000001</v>
      </c>
      <c r="AE39" s="294">
        <v>56.073999999999998</v>
      </c>
      <c r="AF39" s="294">
        <v>51.872</v>
      </c>
      <c r="AG39" s="294">
        <v>70.513999999999996</v>
      </c>
      <c r="AH39" s="294">
        <v>91.117999999999995</v>
      </c>
      <c r="AI39" s="294">
        <v>76.921999999999997</v>
      </c>
      <c r="AJ39" s="294">
        <v>61.103999999999999</v>
      </c>
      <c r="AK39" s="294">
        <v>87.457999999999998</v>
      </c>
      <c r="AL39" s="294">
        <v>77.771000000000001</v>
      </c>
      <c r="AM39" s="294">
        <v>56.094999999999999</v>
      </c>
      <c r="AN39" s="294">
        <v>42.709000000000003</v>
      </c>
      <c r="AO39" s="294">
        <v>70.600999999999999</v>
      </c>
      <c r="AP39" s="294">
        <v>54.518999999999998</v>
      </c>
      <c r="AQ39" s="294">
        <v>50.585999999999999</v>
      </c>
      <c r="AR39" s="294">
        <v>49.304000000000002</v>
      </c>
      <c r="AS39" s="294">
        <v>89.47</v>
      </c>
      <c r="AT39" s="294">
        <v>55.829000000000001</v>
      </c>
      <c r="AU39" s="294">
        <v>78.945999999999998</v>
      </c>
      <c r="AV39" s="294">
        <v>77.540999999999997</v>
      </c>
      <c r="AW39" s="294">
        <v>49.65</v>
      </c>
      <c r="AX39" s="294">
        <v>66.082999999999998</v>
      </c>
      <c r="AY39" s="294">
        <v>54.122</v>
      </c>
      <c r="AZ39" s="294">
        <v>67.356999999999999</v>
      </c>
      <c r="BA39" s="294">
        <v>80.048000000000002</v>
      </c>
      <c r="BB39" s="294">
        <v>39.692999999999998</v>
      </c>
      <c r="BC39" s="294">
        <v>48.185000000000002</v>
      </c>
      <c r="BD39" s="294">
        <v>75.018000000000001</v>
      </c>
      <c r="BE39" s="294">
        <v>46.698999999999998</v>
      </c>
      <c r="BF39" s="294">
        <v>39.314999999999998</v>
      </c>
      <c r="BG39" s="294">
        <v>37.274999999999999</v>
      </c>
      <c r="BH39" s="294"/>
      <c r="BI39" s="294"/>
      <c r="BJ39" s="294"/>
      <c r="BK39" s="294"/>
      <c r="BL39" s="294"/>
      <c r="BM39" s="294"/>
      <c r="BN39" s="294"/>
      <c r="BO39" s="294"/>
      <c r="BP39" s="294"/>
      <c r="BQ39" s="294"/>
      <c r="BR39" s="294"/>
      <c r="BS39" s="294"/>
      <c r="BT39" s="294"/>
      <c r="BU39" s="294"/>
      <c r="BV39" s="294"/>
      <c r="BW39" s="294"/>
      <c r="BX39" s="294"/>
      <c r="BY39" s="294"/>
      <c r="BZ39" s="294"/>
      <c r="CA39" s="294"/>
      <c r="CB39" s="294"/>
      <c r="CC39" s="294"/>
      <c r="CD39" s="294"/>
      <c r="CE39" s="294"/>
      <c r="CF39" s="294"/>
      <c r="CG39" s="294"/>
      <c r="CH39" s="294"/>
      <c r="CI39" s="294"/>
      <c r="CJ39" s="294"/>
      <c r="CK39" s="294"/>
      <c r="CL39" s="294"/>
      <c r="CM39" s="294"/>
      <c r="CN39" s="294"/>
      <c r="CO39" s="294"/>
      <c r="CP39" s="294"/>
      <c r="CQ39" s="294"/>
      <c r="CR39" s="294"/>
      <c r="CS39" s="294"/>
      <c r="CT39" s="294"/>
      <c r="CU39" s="294"/>
      <c r="CV39" s="294"/>
      <c r="CW39" s="294"/>
      <c r="CX39" s="294"/>
      <c r="CY39" s="294"/>
      <c r="CZ39" s="294"/>
      <c r="DA39" s="294"/>
      <c r="DB39" s="294"/>
      <c r="DC39" s="294"/>
      <c r="DD39" s="294"/>
      <c r="DE39" s="294"/>
      <c r="DF39" s="294"/>
      <c r="DG39" s="294"/>
      <c r="DH39" s="294"/>
      <c r="DI39" s="294"/>
      <c r="DJ39" s="294"/>
      <c r="DK39" s="294"/>
      <c r="DL39" s="294"/>
      <c r="DM39" s="294"/>
      <c r="DN39" s="294"/>
      <c r="DO39" s="294"/>
      <c r="DP39" s="294"/>
      <c r="DQ39" s="294"/>
      <c r="DR39" s="294"/>
      <c r="DS39" s="294"/>
      <c r="DT39" s="294"/>
      <c r="DU39" s="294"/>
      <c r="DV39" s="294"/>
      <c r="DW39" s="294"/>
      <c r="DX39" s="294"/>
      <c r="DY39" s="294"/>
      <c r="DZ39" s="294"/>
      <c r="EA39" s="294"/>
      <c r="EB39" s="287"/>
      <c r="EC39" s="287"/>
      <c r="ED39" s="287"/>
    </row>
    <row r="40" spans="1:134" ht="15" x14ac:dyDescent="0.25">
      <c r="O40" s="302"/>
      <c r="P40" s="302"/>
      <c r="U40" s="289">
        <f t="shared" si="1"/>
        <v>45047</v>
      </c>
      <c r="V40" s="290" t="s">
        <v>229</v>
      </c>
      <c r="W40" s="291" t="s">
        <v>229</v>
      </c>
      <c r="X40" s="292">
        <v>221.07</v>
      </c>
      <c r="Y40" s="293">
        <v>424.56</v>
      </c>
      <c r="Z40" s="294">
        <v>369.42099999999999</v>
      </c>
      <c r="AA40" s="294">
        <v>318.89499999999998</v>
      </c>
      <c r="AB40" s="294">
        <v>291.93599999999998</v>
      </c>
      <c r="AC40" s="294">
        <v>141.244</v>
      </c>
      <c r="AD40" s="294">
        <v>176.78399999999999</v>
      </c>
      <c r="AE40" s="294">
        <v>110.646</v>
      </c>
      <c r="AF40" s="294">
        <v>158.96899999999999</v>
      </c>
      <c r="AG40" s="294">
        <v>197.09700000000001</v>
      </c>
      <c r="AH40" s="294">
        <v>263.01299999999998</v>
      </c>
      <c r="AI40" s="294">
        <v>206.73699999999999</v>
      </c>
      <c r="AJ40" s="294">
        <v>188.31800000000001</v>
      </c>
      <c r="AK40" s="294">
        <v>344.78699999999998</v>
      </c>
      <c r="AL40" s="294">
        <v>301.661</v>
      </c>
      <c r="AM40" s="294">
        <v>182.78200000000001</v>
      </c>
      <c r="AN40" s="294">
        <v>189.815</v>
      </c>
      <c r="AO40" s="294">
        <v>219.22399999999999</v>
      </c>
      <c r="AP40" s="294">
        <v>232.78899999999999</v>
      </c>
      <c r="AQ40" s="294">
        <v>71.03</v>
      </c>
      <c r="AR40" s="294">
        <v>147.25700000000001</v>
      </c>
      <c r="AS40" s="294">
        <v>208.386</v>
      </c>
      <c r="AT40" s="294">
        <v>233.53200000000001</v>
      </c>
      <c r="AU40" s="294">
        <v>202.095</v>
      </c>
      <c r="AV40" s="294">
        <v>214.82300000000001</v>
      </c>
      <c r="AW40" s="294">
        <v>236.02</v>
      </c>
      <c r="AX40" s="294">
        <v>266.03199999999998</v>
      </c>
      <c r="AY40" s="294">
        <v>102.251</v>
      </c>
      <c r="AZ40" s="294">
        <v>141.54900000000001</v>
      </c>
      <c r="BA40" s="294">
        <v>119.617</v>
      </c>
      <c r="BB40" s="294">
        <v>101.01300000000001</v>
      </c>
      <c r="BC40" s="294">
        <v>209.46799999999999</v>
      </c>
      <c r="BD40" s="294">
        <v>181.47399999999999</v>
      </c>
      <c r="BE40" s="294">
        <v>105.726</v>
      </c>
      <c r="BF40" s="294">
        <v>138.38399999999999</v>
      </c>
      <c r="BG40" s="294">
        <v>122.242</v>
      </c>
      <c r="BH40" s="294"/>
      <c r="BI40" s="294"/>
      <c r="BJ40" s="294"/>
      <c r="BK40" s="294"/>
      <c r="BL40" s="294"/>
      <c r="BM40" s="294"/>
      <c r="BN40" s="294"/>
      <c r="BO40" s="294"/>
      <c r="BP40" s="294"/>
      <c r="BQ40" s="294"/>
      <c r="BR40" s="294"/>
      <c r="BS40" s="294"/>
      <c r="BT40" s="294"/>
      <c r="BU40" s="294"/>
      <c r="BV40" s="294"/>
      <c r="BW40" s="294"/>
      <c r="BX40" s="294"/>
      <c r="BY40" s="294"/>
      <c r="BZ40" s="294"/>
      <c r="CA40" s="294"/>
      <c r="CB40" s="294"/>
      <c r="CC40" s="294"/>
      <c r="CD40" s="294"/>
      <c r="CE40" s="294"/>
      <c r="CF40" s="294"/>
      <c r="CG40" s="294"/>
      <c r="CH40" s="294"/>
      <c r="CI40" s="294"/>
      <c r="CJ40" s="294"/>
      <c r="CK40" s="294"/>
      <c r="CL40" s="294"/>
      <c r="CM40" s="294"/>
      <c r="CN40" s="294"/>
      <c r="CO40" s="294"/>
      <c r="CP40" s="294"/>
      <c r="CQ40" s="294"/>
      <c r="CR40" s="294"/>
      <c r="CS40" s="294"/>
      <c r="CT40" s="294"/>
      <c r="CU40" s="294"/>
      <c r="CV40" s="294"/>
      <c r="CW40" s="294"/>
      <c r="CX40" s="294"/>
      <c r="CY40" s="294"/>
      <c r="CZ40" s="294"/>
      <c r="DA40" s="294"/>
      <c r="DB40" s="294"/>
      <c r="DC40" s="294"/>
      <c r="DD40" s="294"/>
      <c r="DE40" s="294"/>
      <c r="DF40" s="294"/>
      <c r="DG40" s="294"/>
      <c r="DH40" s="294"/>
      <c r="DI40" s="294"/>
      <c r="DJ40" s="294"/>
      <c r="DK40" s="294"/>
      <c r="DL40" s="294"/>
      <c r="DM40" s="294"/>
      <c r="DN40" s="294"/>
      <c r="DO40" s="294"/>
      <c r="DP40" s="294"/>
      <c r="DQ40" s="294"/>
      <c r="DR40" s="294"/>
      <c r="DS40" s="294"/>
      <c r="DT40" s="294"/>
      <c r="DU40" s="294"/>
      <c r="DV40" s="294"/>
      <c r="DW40" s="294"/>
      <c r="DX40" s="294"/>
      <c r="DY40" s="294"/>
      <c r="DZ40" s="294"/>
      <c r="EA40" s="294"/>
      <c r="EB40" s="287"/>
      <c r="EC40" s="287"/>
      <c r="ED40" s="287"/>
    </row>
    <row r="41" spans="1:134" ht="15" x14ac:dyDescent="0.25">
      <c r="C41" s="301">
        <v>2</v>
      </c>
      <c r="O41" s="302"/>
      <c r="P41" s="302"/>
      <c r="U41" s="289">
        <f t="shared" si="1"/>
        <v>45078</v>
      </c>
      <c r="V41" s="290" t="s">
        <v>229</v>
      </c>
      <c r="W41" s="291" t="s">
        <v>229</v>
      </c>
      <c r="X41" s="292">
        <v>261.05</v>
      </c>
      <c r="Y41" s="293">
        <v>686.36</v>
      </c>
      <c r="Z41" s="294">
        <v>405.80900000000003</v>
      </c>
      <c r="AA41" s="294">
        <v>403.565</v>
      </c>
      <c r="AB41" s="294">
        <v>276.988</v>
      </c>
      <c r="AC41" s="294">
        <v>174.94399999999999</v>
      </c>
      <c r="AD41" s="294">
        <v>153.36799999999999</v>
      </c>
      <c r="AE41" s="294">
        <v>175.48699999999999</v>
      </c>
      <c r="AF41" s="294">
        <v>275.87400000000002</v>
      </c>
      <c r="AG41" s="294">
        <v>171.72800000000001</v>
      </c>
      <c r="AH41" s="294">
        <v>416.12400000000002</v>
      </c>
      <c r="AI41" s="294">
        <v>228.80799999999999</v>
      </c>
      <c r="AJ41" s="294">
        <v>544.06200000000001</v>
      </c>
      <c r="AK41" s="294">
        <v>314.23</v>
      </c>
      <c r="AL41" s="294">
        <v>512.226</v>
      </c>
      <c r="AM41" s="294">
        <v>202.333</v>
      </c>
      <c r="AN41" s="294">
        <v>337.83</v>
      </c>
      <c r="AO41" s="294">
        <v>161.47800000000001</v>
      </c>
      <c r="AP41" s="294">
        <v>201.58199999999999</v>
      </c>
      <c r="AQ41" s="294">
        <v>56.247999999999998</v>
      </c>
      <c r="AR41" s="294">
        <v>221.78700000000001</v>
      </c>
      <c r="AS41" s="294">
        <v>142.37899999999999</v>
      </c>
      <c r="AT41" s="294">
        <v>287.74</v>
      </c>
      <c r="AU41" s="294">
        <v>200.63800000000001</v>
      </c>
      <c r="AV41" s="294">
        <v>173.798</v>
      </c>
      <c r="AW41" s="294">
        <v>480.87299999999999</v>
      </c>
      <c r="AX41" s="294">
        <v>276.10599999999999</v>
      </c>
      <c r="AY41" s="294">
        <v>254.43600000000001</v>
      </c>
      <c r="AZ41" s="294">
        <v>425.49400000000003</v>
      </c>
      <c r="BA41" s="294">
        <v>49.018999999999998</v>
      </c>
      <c r="BB41" s="294">
        <v>146.54599999999999</v>
      </c>
      <c r="BC41" s="294">
        <v>341.19299999999998</v>
      </c>
      <c r="BD41" s="294">
        <v>322.38299999999998</v>
      </c>
      <c r="BE41" s="294">
        <v>113.483</v>
      </c>
      <c r="BF41" s="294">
        <v>288.64299999999997</v>
      </c>
      <c r="BG41" s="294">
        <v>368.34100000000001</v>
      </c>
      <c r="BH41" s="294"/>
      <c r="BI41" s="294"/>
      <c r="BJ41" s="294"/>
      <c r="BK41" s="294"/>
      <c r="BL41" s="294"/>
      <c r="BM41" s="294"/>
      <c r="BN41" s="294"/>
      <c r="BO41" s="294"/>
      <c r="BP41" s="294"/>
      <c r="BQ41" s="294"/>
      <c r="BR41" s="294"/>
      <c r="BS41" s="294"/>
      <c r="BT41" s="294"/>
      <c r="BU41" s="294"/>
      <c r="BV41" s="294"/>
      <c r="BW41" s="294"/>
      <c r="BX41" s="294"/>
      <c r="BY41" s="294"/>
      <c r="BZ41" s="294"/>
      <c r="CA41" s="294"/>
      <c r="CB41" s="294"/>
      <c r="CC41" s="294"/>
      <c r="CD41" s="294"/>
      <c r="CE41" s="294"/>
      <c r="CF41" s="294"/>
      <c r="CG41" s="294"/>
      <c r="CH41" s="294"/>
      <c r="CI41" s="294"/>
      <c r="CJ41" s="294"/>
      <c r="CK41" s="294"/>
      <c r="CL41" s="294"/>
      <c r="CM41" s="294"/>
      <c r="CN41" s="294"/>
      <c r="CO41" s="294"/>
      <c r="CP41" s="294"/>
      <c r="CQ41" s="294"/>
      <c r="CR41" s="294"/>
      <c r="CS41" s="294"/>
      <c r="CT41" s="294"/>
      <c r="CU41" s="294"/>
      <c r="CV41" s="294"/>
      <c r="CW41" s="294"/>
      <c r="CX41" s="294"/>
      <c r="CY41" s="294"/>
      <c r="CZ41" s="294"/>
      <c r="DA41" s="294"/>
      <c r="DB41" s="294"/>
      <c r="DC41" s="294"/>
      <c r="DD41" s="294"/>
      <c r="DE41" s="294"/>
      <c r="DF41" s="294"/>
      <c r="DG41" s="294"/>
      <c r="DH41" s="294"/>
      <c r="DI41" s="294"/>
      <c r="DJ41" s="294"/>
      <c r="DK41" s="294"/>
      <c r="DL41" s="294"/>
      <c r="DM41" s="294"/>
      <c r="DN41" s="294"/>
      <c r="DO41" s="294"/>
      <c r="DP41" s="294"/>
      <c r="DQ41" s="294"/>
      <c r="DR41" s="294"/>
      <c r="DS41" s="294"/>
      <c r="DT41" s="294"/>
      <c r="DU41" s="294"/>
      <c r="DV41" s="294"/>
      <c r="DW41" s="294"/>
      <c r="DX41" s="294"/>
      <c r="DY41" s="294"/>
      <c r="DZ41" s="294"/>
      <c r="EA41" s="294"/>
      <c r="EB41" s="287"/>
      <c r="EC41" s="287"/>
      <c r="ED41" s="287"/>
    </row>
    <row r="42" spans="1:134" ht="15" x14ac:dyDescent="0.25">
      <c r="A42" s="303" t="str">
        <f ca="1">LEFT(CELL("filename"),FIND("[",CELL("filename"),1)-1)</f>
        <v>C:\Users\apivarnik\Desktop\GIT\MTOM\Inflow Forecasts\</v>
      </c>
      <c r="O42" s="302"/>
      <c r="P42" s="302"/>
      <c r="U42" s="289">
        <f t="shared" si="1"/>
        <v>45108</v>
      </c>
      <c r="V42" s="290" t="s">
        <v>229</v>
      </c>
      <c r="W42" s="291" t="s">
        <v>229</v>
      </c>
      <c r="X42" s="292">
        <v>116.85</v>
      </c>
      <c r="Y42" s="293">
        <v>333.34899999999999</v>
      </c>
      <c r="Z42" s="294">
        <v>131.983</v>
      </c>
      <c r="AA42" s="294">
        <v>175.708</v>
      </c>
      <c r="AB42" s="294">
        <v>96.186999999999998</v>
      </c>
      <c r="AC42" s="294">
        <v>71.908000000000001</v>
      </c>
      <c r="AD42" s="294">
        <v>65.768000000000001</v>
      </c>
      <c r="AE42" s="294">
        <v>73.933999999999997</v>
      </c>
      <c r="AF42" s="294">
        <v>132.74700000000001</v>
      </c>
      <c r="AG42" s="294">
        <v>67.641000000000005</v>
      </c>
      <c r="AH42" s="294">
        <v>205.67599999999999</v>
      </c>
      <c r="AI42" s="294">
        <v>74.462000000000003</v>
      </c>
      <c r="AJ42" s="294">
        <v>502.23500000000001</v>
      </c>
      <c r="AK42" s="294">
        <v>126.736</v>
      </c>
      <c r="AL42" s="294">
        <v>196.34700000000001</v>
      </c>
      <c r="AM42" s="294">
        <v>101.514</v>
      </c>
      <c r="AN42" s="294">
        <v>215.25200000000001</v>
      </c>
      <c r="AO42" s="294">
        <v>50.595999999999997</v>
      </c>
      <c r="AP42" s="294">
        <v>59.908000000000001</v>
      </c>
      <c r="AQ42" s="294">
        <v>22.132000000000001</v>
      </c>
      <c r="AR42" s="294">
        <v>64.980999999999995</v>
      </c>
      <c r="AS42" s="294">
        <v>53.530999999999999</v>
      </c>
      <c r="AT42" s="294">
        <v>121.431</v>
      </c>
      <c r="AU42" s="294">
        <v>76.721000000000004</v>
      </c>
      <c r="AV42" s="294">
        <v>64.206000000000003</v>
      </c>
      <c r="AW42" s="294">
        <v>220.393</v>
      </c>
      <c r="AX42" s="294">
        <v>151.83799999999999</v>
      </c>
      <c r="AY42" s="294">
        <v>79.554000000000002</v>
      </c>
      <c r="AZ42" s="294">
        <v>217.03899999999999</v>
      </c>
      <c r="BA42" s="294">
        <v>24.702999999999999</v>
      </c>
      <c r="BB42" s="294">
        <v>52.393000000000001</v>
      </c>
      <c r="BC42" s="294">
        <v>108.889</v>
      </c>
      <c r="BD42" s="294">
        <v>100.423</v>
      </c>
      <c r="BE42" s="294">
        <v>43.960999999999999</v>
      </c>
      <c r="BF42" s="294">
        <v>177.64099999999999</v>
      </c>
      <c r="BG42" s="294">
        <v>224.51599999999999</v>
      </c>
      <c r="BH42" s="294"/>
      <c r="BI42" s="294"/>
      <c r="BJ42" s="294"/>
      <c r="BK42" s="294"/>
      <c r="BL42" s="294"/>
      <c r="BM42" s="294"/>
      <c r="BN42" s="294"/>
      <c r="BO42" s="294"/>
      <c r="BP42" s="294"/>
      <c r="BQ42" s="294"/>
      <c r="BR42" s="294"/>
      <c r="BS42" s="294"/>
      <c r="BT42" s="294"/>
      <c r="BU42" s="294"/>
      <c r="BV42" s="294"/>
      <c r="BW42" s="294"/>
      <c r="BX42" s="294"/>
      <c r="BY42" s="294"/>
      <c r="BZ42" s="294"/>
      <c r="CA42" s="294"/>
      <c r="CB42" s="294"/>
      <c r="CC42" s="294"/>
      <c r="CD42" s="294"/>
      <c r="CE42" s="294"/>
      <c r="CF42" s="294"/>
      <c r="CG42" s="294"/>
      <c r="CH42" s="294"/>
      <c r="CI42" s="294"/>
      <c r="CJ42" s="294"/>
      <c r="CK42" s="294"/>
      <c r="CL42" s="294"/>
      <c r="CM42" s="294"/>
      <c r="CN42" s="294"/>
      <c r="CO42" s="294"/>
      <c r="CP42" s="294"/>
      <c r="CQ42" s="294"/>
      <c r="CR42" s="294"/>
      <c r="CS42" s="294"/>
      <c r="CT42" s="294"/>
      <c r="CU42" s="294"/>
      <c r="CV42" s="294"/>
      <c r="CW42" s="294"/>
      <c r="CX42" s="294"/>
      <c r="CY42" s="294"/>
      <c r="CZ42" s="294"/>
      <c r="DA42" s="294"/>
      <c r="DB42" s="294"/>
      <c r="DC42" s="294"/>
      <c r="DD42" s="294"/>
      <c r="DE42" s="294"/>
      <c r="DF42" s="294"/>
      <c r="DG42" s="294"/>
      <c r="DH42" s="294"/>
      <c r="DI42" s="294"/>
      <c r="DJ42" s="294"/>
      <c r="DK42" s="294"/>
      <c r="DL42" s="294"/>
      <c r="DM42" s="294"/>
      <c r="DN42" s="294"/>
      <c r="DO42" s="294"/>
      <c r="DP42" s="294"/>
      <c r="DQ42" s="294"/>
      <c r="DR42" s="294"/>
      <c r="DS42" s="294"/>
      <c r="DT42" s="294"/>
      <c r="DU42" s="294"/>
      <c r="DV42" s="294"/>
      <c r="DW42" s="294"/>
      <c r="DX42" s="294"/>
      <c r="DY42" s="294"/>
      <c r="DZ42" s="294"/>
      <c r="EA42" s="294"/>
      <c r="EB42" s="287"/>
      <c r="EC42" s="287"/>
      <c r="ED42" s="287"/>
    </row>
    <row r="43" spans="1:134" ht="15" x14ac:dyDescent="0.25">
      <c r="A43" s="304" t="str">
        <f ca="1">LEFT(A42,1)</f>
        <v>C</v>
      </c>
      <c r="O43" s="302"/>
      <c r="P43" s="302"/>
      <c r="U43" s="289">
        <f t="shared" si="1"/>
        <v>45139</v>
      </c>
      <c r="V43" s="290" t="s">
        <v>229</v>
      </c>
      <c r="W43" s="291" t="s">
        <v>229</v>
      </c>
      <c r="X43" s="292">
        <v>63.46</v>
      </c>
      <c r="Y43" s="293">
        <v>123.218</v>
      </c>
      <c r="Z43" s="294">
        <v>60.055</v>
      </c>
      <c r="AA43" s="294">
        <v>65.998000000000005</v>
      </c>
      <c r="AB43" s="294">
        <v>53.055</v>
      </c>
      <c r="AC43" s="294">
        <v>40.814999999999998</v>
      </c>
      <c r="AD43" s="294">
        <v>49.137</v>
      </c>
      <c r="AE43" s="294">
        <v>37.947000000000003</v>
      </c>
      <c r="AF43" s="294">
        <v>56.097000000000001</v>
      </c>
      <c r="AG43" s="294">
        <v>50.927999999999997</v>
      </c>
      <c r="AH43" s="294">
        <v>67.519000000000005</v>
      </c>
      <c r="AI43" s="294">
        <v>41.579000000000001</v>
      </c>
      <c r="AJ43" s="294">
        <v>136.13200000000001</v>
      </c>
      <c r="AK43" s="294">
        <v>52.512999999999998</v>
      </c>
      <c r="AL43" s="294">
        <v>81.757000000000005</v>
      </c>
      <c r="AM43" s="294">
        <v>47.756</v>
      </c>
      <c r="AN43" s="294">
        <v>82.734999999999999</v>
      </c>
      <c r="AO43" s="294">
        <v>40.131999999999998</v>
      </c>
      <c r="AP43" s="294">
        <v>44.636000000000003</v>
      </c>
      <c r="AQ43" s="294">
        <v>17.603000000000002</v>
      </c>
      <c r="AR43" s="294">
        <v>37.595999999999997</v>
      </c>
      <c r="AS43" s="294">
        <v>33.454000000000001</v>
      </c>
      <c r="AT43" s="294">
        <v>54.978000000000002</v>
      </c>
      <c r="AU43" s="294">
        <v>51.771000000000001</v>
      </c>
      <c r="AV43" s="294">
        <v>44.314</v>
      </c>
      <c r="AW43" s="294">
        <v>76.114000000000004</v>
      </c>
      <c r="AX43" s="294">
        <v>55.332999999999998</v>
      </c>
      <c r="AY43" s="294">
        <v>45.258000000000003</v>
      </c>
      <c r="AZ43" s="294">
        <v>65.444000000000003</v>
      </c>
      <c r="BA43" s="294">
        <v>23.54</v>
      </c>
      <c r="BB43" s="294">
        <v>36.926000000000002</v>
      </c>
      <c r="BC43" s="294">
        <v>52.901000000000003</v>
      </c>
      <c r="BD43" s="294">
        <v>42.408999999999999</v>
      </c>
      <c r="BE43" s="294">
        <v>28.526</v>
      </c>
      <c r="BF43" s="294">
        <v>89.534000000000006</v>
      </c>
      <c r="BG43" s="294">
        <v>84.944999999999993</v>
      </c>
      <c r="BH43" s="294"/>
      <c r="BI43" s="294"/>
      <c r="BJ43" s="294"/>
      <c r="BK43" s="294"/>
      <c r="BL43" s="294"/>
      <c r="BM43" s="294"/>
      <c r="BN43" s="294"/>
      <c r="BO43" s="294"/>
      <c r="BP43" s="294"/>
      <c r="BQ43" s="294"/>
      <c r="BR43" s="294"/>
      <c r="BS43" s="294"/>
      <c r="BT43" s="294"/>
      <c r="BU43" s="294"/>
      <c r="BV43" s="294"/>
      <c r="BW43" s="294"/>
      <c r="BX43" s="294"/>
      <c r="BY43" s="294"/>
      <c r="BZ43" s="294"/>
      <c r="CA43" s="294"/>
      <c r="CB43" s="294"/>
      <c r="CC43" s="294"/>
      <c r="CD43" s="294"/>
      <c r="CE43" s="294"/>
      <c r="CF43" s="294"/>
      <c r="CG43" s="294"/>
      <c r="CH43" s="294"/>
      <c r="CI43" s="294"/>
      <c r="CJ43" s="294"/>
      <c r="CK43" s="294"/>
      <c r="CL43" s="294"/>
      <c r="CM43" s="294"/>
      <c r="CN43" s="294"/>
      <c r="CO43" s="294"/>
      <c r="CP43" s="294"/>
      <c r="CQ43" s="294"/>
      <c r="CR43" s="294"/>
      <c r="CS43" s="294"/>
      <c r="CT43" s="294"/>
      <c r="CU43" s="294"/>
      <c r="CV43" s="294"/>
      <c r="CW43" s="294"/>
      <c r="CX43" s="294"/>
      <c r="CY43" s="294"/>
      <c r="CZ43" s="294"/>
      <c r="DA43" s="294"/>
      <c r="DB43" s="294"/>
      <c r="DC43" s="294"/>
      <c r="DD43" s="294"/>
      <c r="DE43" s="294"/>
      <c r="DF43" s="294"/>
      <c r="DG43" s="294"/>
      <c r="DH43" s="294"/>
      <c r="DI43" s="294"/>
      <c r="DJ43" s="294"/>
      <c r="DK43" s="294"/>
      <c r="DL43" s="294"/>
      <c r="DM43" s="294"/>
      <c r="DN43" s="294"/>
      <c r="DO43" s="294"/>
      <c r="DP43" s="294"/>
      <c r="DQ43" s="294"/>
      <c r="DR43" s="294"/>
      <c r="DS43" s="294"/>
      <c r="DT43" s="294"/>
      <c r="DU43" s="294"/>
      <c r="DV43" s="294"/>
      <c r="DW43" s="294"/>
      <c r="DX43" s="294"/>
      <c r="DY43" s="294"/>
      <c r="DZ43" s="294"/>
      <c r="EA43" s="294"/>
      <c r="EB43" s="287"/>
      <c r="EC43" s="287"/>
      <c r="ED43" s="287"/>
    </row>
    <row r="44" spans="1:134" ht="15" x14ac:dyDescent="0.25">
      <c r="A44" s="271" t="s">
        <v>193</v>
      </c>
      <c r="O44" s="302"/>
      <c r="P44" s="302"/>
      <c r="U44" s="289">
        <f t="shared" si="1"/>
        <v>45170</v>
      </c>
      <c r="V44" s="290" t="s">
        <v>229</v>
      </c>
      <c r="W44" s="291" t="s">
        <v>229</v>
      </c>
      <c r="X44" s="292">
        <v>38.04</v>
      </c>
      <c r="Y44" s="293">
        <v>68.994</v>
      </c>
      <c r="Z44" s="294">
        <v>55.69</v>
      </c>
      <c r="AA44" s="294">
        <v>61.164999999999999</v>
      </c>
      <c r="AB44" s="294">
        <v>41.34</v>
      </c>
      <c r="AC44" s="294">
        <v>39.186</v>
      </c>
      <c r="AD44" s="294">
        <v>32.640999999999998</v>
      </c>
      <c r="AE44" s="294">
        <v>30.518999999999998</v>
      </c>
      <c r="AF44" s="294">
        <v>34.832999999999998</v>
      </c>
      <c r="AG44" s="294">
        <v>42.49</v>
      </c>
      <c r="AH44" s="294">
        <v>56.149000000000001</v>
      </c>
      <c r="AI44" s="294">
        <v>36.746000000000002</v>
      </c>
      <c r="AJ44" s="294">
        <v>63.802</v>
      </c>
      <c r="AK44" s="294">
        <v>40.298000000000002</v>
      </c>
      <c r="AL44" s="294">
        <v>56.481999999999999</v>
      </c>
      <c r="AM44" s="294">
        <v>32.808999999999997</v>
      </c>
      <c r="AN44" s="294">
        <v>45.075000000000003</v>
      </c>
      <c r="AO44" s="294">
        <v>33.168999999999997</v>
      </c>
      <c r="AP44" s="294">
        <v>30.654</v>
      </c>
      <c r="AQ44" s="294">
        <v>19.114999999999998</v>
      </c>
      <c r="AR44" s="294">
        <v>52.896999999999998</v>
      </c>
      <c r="AS44" s="294">
        <v>32.450000000000003</v>
      </c>
      <c r="AT44" s="294">
        <v>35.292999999999999</v>
      </c>
      <c r="AU44" s="294">
        <v>37.968000000000004</v>
      </c>
      <c r="AV44" s="294">
        <v>40.957000000000001</v>
      </c>
      <c r="AW44" s="294">
        <v>44.927</v>
      </c>
      <c r="AX44" s="294">
        <v>37.935000000000002</v>
      </c>
      <c r="AY44" s="294">
        <v>29.402000000000001</v>
      </c>
      <c r="AZ44" s="294">
        <v>38.798000000000002</v>
      </c>
      <c r="BA44" s="294">
        <v>21.32</v>
      </c>
      <c r="BB44" s="294">
        <v>51.893999999999998</v>
      </c>
      <c r="BC44" s="294">
        <v>45.904000000000003</v>
      </c>
      <c r="BD44" s="294">
        <v>34.286999999999999</v>
      </c>
      <c r="BE44" s="294">
        <v>24.283000000000001</v>
      </c>
      <c r="BF44" s="294">
        <v>73.150000000000006</v>
      </c>
      <c r="BG44" s="294">
        <v>41.783999999999999</v>
      </c>
      <c r="BH44" s="294"/>
      <c r="BI44" s="294"/>
      <c r="BJ44" s="294"/>
      <c r="BK44" s="294"/>
      <c r="BL44" s="294"/>
      <c r="BM44" s="294"/>
      <c r="BN44" s="294"/>
      <c r="BO44" s="294"/>
      <c r="BP44" s="294"/>
      <c r="BQ44" s="294"/>
      <c r="BR44" s="294"/>
      <c r="BS44" s="294"/>
      <c r="BT44" s="294"/>
      <c r="BU44" s="294"/>
      <c r="BV44" s="294"/>
      <c r="BW44" s="294"/>
      <c r="BX44" s="294"/>
      <c r="BY44" s="294"/>
      <c r="BZ44" s="294"/>
      <c r="CA44" s="294"/>
      <c r="CB44" s="294"/>
      <c r="CC44" s="294"/>
      <c r="CD44" s="294"/>
      <c r="CE44" s="294"/>
      <c r="CF44" s="294"/>
      <c r="CG44" s="294"/>
      <c r="CH44" s="294"/>
      <c r="CI44" s="294"/>
      <c r="CJ44" s="294"/>
      <c r="CK44" s="294"/>
      <c r="CL44" s="294"/>
      <c r="CM44" s="294"/>
      <c r="CN44" s="294"/>
      <c r="CO44" s="294"/>
      <c r="CP44" s="294"/>
      <c r="CQ44" s="294"/>
      <c r="CR44" s="294"/>
      <c r="CS44" s="294"/>
      <c r="CT44" s="294"/>
      <c r="CU44" s="294"/>
      <c r="CV44" s="294"/>
      <c r="CW44" s="294"/>
      <c r="CX44" s="294"/>
      <c r="CY44" s="294"/>
      <c r="CZ44" s="294"/>
      <c r="DA44" s="294"/>
      <c r="DB44" s="294"/>
      <c r="DC44" s="294"/>
      <c r="DD44" s="294"/>
      <c r="DE44" s="294"/>
      <c r="DF44" s="294"/>
      <c r="DG44" s="294"/>
      <c r="DH44" s="294"/>
      <c r="DI44" s="294"/>
      <c r="DJ44" s="294"/>
      <c r="DK44" s="294"/>
      <c r="DL44" s="294"/>
      <c r="DM44" s="294"/>
      <c r="DN44" s="294"/>
      <c r="DO44" s="294"/>
      <c r="DP44" s="294"/>
      <c r="DQ44" s="294"/>
      <c r="DR44" s="294"/>
      <c r="DS44" s="294"/>
      <c r="DT44" s="294"/>
      <c r="DU44" s="294"/>
      <c r="DV44" s="294"/>
      <c r="DW44" s="294"/>
      <c r="DX44" s="294"/>
      <c r="DY44" s="294"/>
      <c r="DZ44" s="294"/>
      <c r="EA44" s="294"/>
      <c r="EB44" s="287"/>
      <c r="EC44" s="287"/>
      <c r="ED44" s="287"/>
    </row>
    <row r="45" spans="1:134" ht="15" x14ac:dyDescent="0.25">
      <c r="U45" s="289">
        <f t="shared" si="1"/>
        <v>45200</v>
      </c>
      <c r="V45" s="290" t="s">
        <v>229</v>
      </c>
      <c r="W45" s="291" t="s">
        <v>229</v>
      </c>
      <c r="X45" s="292">
        <v>38.25</v>
      </c>
      <c r="Y45" s="293">
        <v>57.85</v>
      </c>
      <c r="Z45" s="294">
        <v>86.433999999999997</v>
      </c>
      <c r="AA45" s="294">
        <v>69.561000000000007</v>
      </c>
      <c r="AB45" s="294">
        <v>32.552999999999997</v>
      </c>
      <c r="AC45" s="294">
        <v>30.512</v>
      </c>
      <c r="AD45" s="294">
        <v>30.858000000000001</v>
      </c>
      <c r="AE45" s="294">
        <v>46.845999999999997</v>
      </c>
      <c r="AF45" s="294">
        <v>29.228999999999999</v>
      </c>
      <c r="AG45" s="294">
        <v>28.497</v>
      </c>
      <c r="AH45" s="294">
        <v>47.969000000000001</v>
      </c>
      <c r="AI45" s="294">
        <v>33.033000000000001</v>
      </c>
      <c r="AJ45" s="294">
        <v>56.826000000000001</v>
      </c>
      <c r="AK45" s="294">
        <v>45.234000000000002</v>
      </c>
      <c r="AL45" s="294">
        <v>58.89</v>
      </c>
      <c r="AM45" s="294">
        <v>37.665999999999997</v>
      </c>
      <c r="AN45" s="294">
        <v>36.237000000000002</v>
      </c>
      <c r="AO45" s="294">
        <v>27.954000000000001</v>
      </c>
      <c r="AP45" s="294">
        <v>26.870999999999999</v>
      </c>
      <c r="AQ45" s="294">
        <v>26.861000000000001</v>
      </c>
      <c r="AR45" s="294">
        <v>34.133000000000003</v>
      </c>
      <c r="AS45" s="294">
        <v>31.198</v>
      </c>
      <c r="AT45" s="294">
        <v>48.947000000000003</v>
      </c>
      <c r="AU45" s="294">
        <v>59.287999999999997</v>
      </c>
      <c r="AV45" s="294">
        <v>37.777999999999999</v>
      </c>
      <c r="AW45" s="294">
        <v>38.936</v>
      </c>
      <c r="AX45" s="294">
        <v>37.122999999999998</v>
      </c>
      <c r="AY45" s="294">
        <v>29.22</v>
      </c>
      <c r="AZ45" s="294">
        <v>37.012999999999998</v>
      </c>
      <c r="BA45" s="294">
        <v>19.873000000000001</v>
      </c>
      <c r="BB45" s="294">
        <v>49.386000000000003</v>
      </c>
      <c r="BC45" s="294">
        <v>57.302999999999997</v>
      </c>
      <c r="BD45" s="294">
        <v>28.981999999999999</v>
      </c>
      <c r="BE45" s="294">
        <v>24.114000000000001</v>
      </c>
      <c r="BF45" s="294">
        <v>46.128999999999998</v>
      </c>
      <c r="BG45" s="294">
        <v>34.345999999999997</v>
      </c>
      <c r="BH45" s="294"/>
      <c r="BI45" s="294"/>
      <c r="BJ45" s="294"/>
      <c r="BK45" s="294"/>
      <c r="BL45" s="294"/>
      <c r="BM45" s="294"/>
      <c r="BN45" s="294"/>
      <c r="BO45" s="294"/>
      <c r="BP45" s="294"/>
      <c r="BQ45" s="294"/>
      <c r="BR45" s="294"/>
      <c r="BS45" s="294"/>
      <c r="BT45" s="294"/>
      <c r="BU45" s="294"/>
      <c r="BV45" s="294"/>
      <c r="BW45" s="294"/>
      <c r="BX45" s="294"/>
      <c r="BY45" s="294"/>
      <c r="BZ45" s="294"/>
      <c r="CA45" s="294"/>
      <c r="CB45" s="294"/>
      <c r="CC45" s="294"/>
      <c r="CD45" s="294"/>
      <c r="CE45" s="294"/>
      <c r="CF45" s="294"/>
      <c r="CG45" s="294"/>
      <c r="CH45" s="294"/>
      <c r="CI45" s="294"/>
      <c r="CJ45" s="294"/>
      <c r="CK45" s="294"/>
      <c r="CL45" s="294"/>
      <c r="CM45" s="294"/>
      <c r="CN45" s="294"/>
      <c r="CO45" s="294"/>
      <c r="CP45" s="294"/>
      <c r="CQ45" s="294"/>
      <c r="CR45" s="294"/>
      <c r="CS45" s="294"/>
      <c r="CT45" s="294"/>
      <c r="CU45" s="294"/>
      <c r="CV45" s="294"/>
      <c r="CW45" s="294"/>
      <c r="CX45" s="294"/>
      <c r="CY45" s="294"/>
      <c r="CZ45" s="294"/>
      <c r="DA45" s="294"/>
      <c r="DB45" s="294"/>
      <c r="DC45" s="294"/>
      <c r="DD45" s="294"/>
      <c r="DE45" s="294"/>
      <c r="DF45" s="294"/>
      <c r="DG45" s="294"/>
      <c r="DH45" s="294"/>
      <c r="DI45" s="294"/>
      <c r="DJ45" s="294"/>
      <c r="DK45" s="294"/>
      <c r="DL45" s="294"/>
      <c r="DM45" s="294"/>
      <c r="DN45" s="294"/>
      <c r="DO45" s="294"/>
      <c r="DP45" s="294"/>
      <c r="DQ45" s="294"/>
      <c r="DR45" s="294"/>
      <c r="DS45" s="294"/>
      <c r="DT45" s="294"/>
      <c r="DU45" s="294"/>
      <c r="DV45" s="294"/>
      <c r="DW45" s="294"/>
      <c r="DX45" s="294"/>
      <c r="DY45" s="294"/>
      <c r="DZ45" s="294"/>
      <c r="EA45" s="294"/>
      <c r="EB45" s="287"/>
      <c r="EC45" s="287"/>
      <c r="ED45" s="287"/>
    </row>
    <row r="46" spans="1:134" ht="15" x14ac:dyDescent="0.25">
      <c r="U46" s="289">
        <f t="shared" si="1"/>
        <v>45231</v>
      </c>
      <c r="V46" s="290" t="s">
        <v>229</v>
      </c>
      <c r="W46" s="291" t="s">
        <v>229</v>
      </c>
      <c r="X46" s="292">
        <v>31.12</v>
      </c>
      <c r="Y46" s="293">
        <v>46.704999999999998</v>
      </c>
      <c r="Z46" s="294">
        <v>51.389000000000003</v>
      </c>
      <c r="AA46" s="294">
        <v>47.996000000000002</v>
      </c>
      <c r="AB46" s="294">
        <v>30.501999999999999</v>
      </c>
      <c r="AC46" s="294">
        <v>23.632000000000001</v>
      </c>
      <c r="AD46" s="294">
        <v>24.76</v>
      </c>
      <c r="AE46" s="294">
        <v>40.003999999999998</v>
      </c>
      <c r="AF46" s="294">
        <v>26.806000000000001</v>
      </c>
      <c r="AG46" s="294">
        <v>23.86</v>
      </c>
      <c r="AH46" s="294">
        <v>37.241</v>
      </c>
      <c r="AI46" s="294">
        <v>30.236999999999998</v>
      </c>
      <c r="AJ46" s="294">
        <v>43.161000000000001</v>
      </c>
      <c r="AK46" s="294">
        <v>35.411999999999999</v>
      </c>
      <c r="AL46" s="294">
        <v>41.761000000000003</v>
      </c>
      <c r="AM46" s="294">
        <v>31.25</v>
      </c>
      <c r="AN46" s="294">
        <v>28.861999999999998</v>
      </c>
      <c r="AO46" s="294">
        <v>24.369</v>
      </c>
      <c r="AP46" s="294">
        <v>26.696000000000002</v>
      </c>
      <c r="AQ46" s="294">
        <v>16.774999999999999</v>
      </c>
      <c r="AR46" s="294">
        <v>24.123999999999999</v>
      </c>
      <c r="AS46" s="294">
        <v>26.106999999999999</v>
      </c>
      <c r="AT46" s="294">
        <v>37.095999999999997</v>
      </c>
      <c r="AU46" s="294">
        <v>40.161999999999999</v>
      </c>
      <c r="AV46" s="294">
        <v>28.651</v>
      </c>
      <c r="AW46" s="294">
        <v>33.618000000000002</v>
      </c>
      <c r="AX46" s="294">
        <v>34.027999999999999</v>
      </c>
      <c r="AY46" s="294">
        <v>28.795999999999999</v>
      </c>
      <c r="AZ46" s="294">
        <v>30.677</v>
      </c>
      <c r="BA46" s="294">
        <v>16.706</v>
      </c>
      <c r="BB46" s="294">
        <v>28.247</v>
      </c>
      <c r="BC46" s="294">
        <v>35.933</v>
      </c>
      <c r="BD46" s="294">
        <v>27.065999999999999</v>
      </c>
      <c r="BE46" s="294">
        <v>22.385999999999999</v>
      </c>
      <c r="BF46" s="294">
        <v>31.059000000000001</v>
      </c>
      <c r="BG46" s="294">
        <v>29.23</v>
      </c>
      <c r="BH46" s="294"/>
      <c r="BI46" s="294"/>
      <c r="BJ46" s="294"/>
      <c r="BK46" s="294"/>
      <c r="BL46" s="294"/>
      <c r="BM46" s="294"/>
      <c r="BN46" s="294"/>
      <c r="BO46" s="294"/>
      <c r="BP46" s="294"/>
      <c r="BQ46" s="294"/>
      <c r="BR46" s="294"/>
      <c r="BS46" s="294"/>
      <c r="BT46" s="294"/>
      <c r="BU46" s="294"/>
      <c r="BV46" s="294"/>
      <c r="BW46" s="294"/>
      <c r="BX46" s="294"/>
      <c r="BY46" s="294"/>
      <c r="BZ46" s="294"/>
      <c r="CA46" s="294"/>
      <c r="CB46" s="294"/>
      <c r="CC46" s="294"/>
      <c r="CD46" s="294"/>
      <c r="CE46" s="294"/>
      <c r="CF46" s="294"/>
      <c r="CG46" s="294"/>
      <c r="CH46" s="294"/>
      <c r="CI46" s="294"/>
      <c r="CJ46" s="294"/>
      <c r="CK46" s="294"/>
      <c r="CL46" s="294"/>
      <c r="CM46" s="294"/>
      <c r="CN46" s="294"/>
      <c r="CO46" s="294"/>
      <c r="CP46" s="294"/>
      <c r="CQ46" s="294"/>
      <c r="CR46" s="294"/>
      <c r="CS46" s="294"/>
      <c r="CT46" s="294"/>
      <c r="CU46" s="294"/>
      <c r="CV46" s="294"/>
      <c r="CW46" s="294"/>
      <c r="CX46" s="294"/>
      <c r="CY46" s="294"/>
      <c r="CZ46" s="294"/>
      <c r="DA46" s="294"/>
      <c r="DB46" s="294"/>
      <c r="DC46" s="294"/>
      <c r="DD46" s="294"/>
      <c r="DE46" s="294"/>
      <c r="DF46" s="294"/>
      <c r="DG46" s="294"/>
      <c r="DH46" s="294"/>
      <c r="DI46" s="294"/>
      <c r="DJ46" s="294"/>
      <c r="DK46" s="294"/>
      <c r="DL46" s="294"/>
      <c r="DM46" s="294"/>
      <c r="DN46" s="294"/>
      <c r="DO46" s="294"/>
      <c r="DP46" s="294"/>
      <c r="DQ46" s="294"/>
      <c r="DR46" s="294"/>
      <c r="DS46" s="294"/>
      <c r="DT46" s="294"/>
      <c r="DU46" s="294"/>
      <c r="DV46" s="294"/>
      <c r="DW46" s="294"/>
      <c r="DX46" s="294"/>
      <c r="DY46" s="294"/>
      <c r="DZ46" s="294"/>
      <c r="EA46" s="294"/>
      <c r="EB46" s="287"/>
      <c r="EC46" s="287"/>
      <c r="ED46" s="287"/>
    </row>
    <row r="47" spans="1:134" ht="15" x14ac:dyDescent="0.25">
      <c r="U47" s="289">
        <f t="shared" si="1"/>
        <v>45261</v>
      </c>
      <c r="V47" s="290" t="s">
        <v>229</v>
      </c>
      <c r="W47" s="291" t="s">
        <v>229</v>
      </c>
      <c r="X47" s="292">
        <v>25.64</v>
      </c>
      <c r="Y47" s="293">
        <v>40.997</v>
      </c>
      <c r="Z47" s="294">
        <v>36.468000000000004</v>
      </c>
      <c r="AA47" s="294">
        <v>36.677</v>
      </c>
      <c r="AB47" s="294">
        <v>27.494</v>
      </c>
      <c r="AC47" s="294">
        <v>21.594999999999999</v>
      </c>
      <c r="AD47" s="294">
        <v>22.305</v>
      </c>
      <c r="AE47" s="294">
        <v>28.262</v>
      </c>
      <c r="AF47" s="294">
        <v>24.468</v>
      </c>
      <c r="AG47" s="294">
        <v>22.007999999999999</v>
      </c>
      <c r="AH47" s="294">
        <v>32.101999999999997</v>
      </c>
      <c r="AI47" s="294">
        <v>26.006</v>
      </c>
      <c r="AJ47" s="294">
        <v>38.996000000000002</v>
      </c>
      <c r="AK47" s="294">
        <v>31.748999999999999</v>
      </c>
      <c r="AL47" s="294">
        <v>34.573</v>
      </c>
      <c r="AM47" s="294">
        <v>29.315000000000001</v>
      </c>
      <c r="AN47" s="294">
        <v>26.63</v>
      </c>
      <c r="AO47" s="294">
        <v>21.876999999999999</v>
      </c>
      <c r="AP47" s="294">
        <v>22.984000000000002</v>
      </c>
      <c r="AQ47" s="294">
        <v>14.156000000000001</v>
      </c>
      <c r="AR47" s="294">
        <v>22.366</v>
      </c>
      <c r="AS47" s="294">
        <v>22.122</v>
      </c>
      <c r="AT47" s="294">
        <v>27.945</v>
      </c>
      <c r="AU47" s="294">
        <v>28.681000000000001</v>
      </c>
      <c r="AV47" s="294">
        <v>22.744</v>
      </c>
      <c r="AW47" s="294">
        <v>30.824999999999999</v>
      </c>
      <c r="AX47" s="294">
        <v>28.638999999999999</v>
      </c>
      <c r="AY47" s="294">
        <v>24.388999999999999</v>
      </c>
      <c r="AZ47" s="294">
        <v>27.6</v>
      </c>
      <c r="BA47" s="294">
        <v>15.558999999999999</v>
      </c>
      <c r="BB47" s="294">
        <v>22.116</v>
      </c>
      <c r="BC47" s="294">
        <v>27.681000000000001</v>
      </c>
      <c r="BD47" s="294">
        <v>25.489000000000001</v>
      </c>
      <c r="BE47" s="294">
        <v>18.242000000000001</v>
      </c>
      <c r="BF47" s="294">
        <v>27.129000000000001</v>
      </c>
      <c r="BG47" s="294">
        <v>27.698</v>
      </c>
      <c r="BH47" s="294"/>
      <c r="BI47" s="294"/>
      <c r="BJ47" s="294"/>
      <c r="BK47" s="294"/>
      <c r="BL47" s="294"/>
      <c r="BM47" s="294"/>
      <c r="BN47" s="294"/>
      <c r="BO47" s="294"/>
      <c r="BP47" s="294"/>
      <c r="BQ47" s="294"/>
      <c r="BR47" s="294"/>
      <c r="BS47" s="294"/>
      <c r="BT47" s="294"/>
      <c r="BU47" s="294"/>
      <c r="BV47" s="294"/>
      <c r="BW47" s="294"/>
      <c r="BX47" s="294"/>
      <c r="BY47" s="294"/>
      <c r="BZ47" s="294"/>
      <c r="CA47" s="294"/>
      <c r="CB47" s="294"/>
      <c r="CC47" s="294"/>
      <c r="CD47" s="294"/>
      <c r="CE47" s="294"/>
      <c r="CF47" s="294"/>
      <c r="CG47" s="294"/>
      <c r="CH47" s="294"/>
      <c r="CI47" s="294"/>
      <c r="CJ47" s="294"/>
      <c r="CK47" s="294"/>
      <c r="CL47" s="294"/>
      <c r="CM47" s="294"/>
      <c r="CN47" s="294"/>
      <c r="CO47" s="294"/>
      <c r="CP47" s="294"/>
      <c r="CQ47" s="294"/>
      <c r="CR47" s="294"/>
      <c r="CS47" s="294"/>
      <c r="CT47" s="294"/>
      <c r="CU47" s="294"/>
      <c r="CV47" s="294"/>
      <c r="CW47" s="294"/>
      <c r="CX47" s="294"/>
      <c r="CY47" s="294"/>
      <c r="CZ47" s="294"/>
      <c r="DA47" s="294"/>
      <c r="DB47" s="294"/>
      <c r="DC47" s="294"/>
      <c r="DD47" s="294"/>
      <c r="DE47" s="294"/>
      <c r="DF47" s="294"/>
      <c r="DG47" s="294"/>
      <c r="DH47" s="294"/>
      <c r="DI47" s="294"/>
      <c r="DJ47" s="294"/>
      <c r="DK47" s="294"/>
      <c r="DL47" s="294"/>
      <c r="DM47" s="294"/>
      <c r="DN47" s="294"/>
      <c r="DO47" s="294"/>
      <c r="DP47" s="294"/>
      <c r="DQ47" s="294"/>
      <c r="DR47" s="294"/>
      <c r="DS47" s="294"/>
      <c r="DT47" s="294"/>
      <c r="DU47" s="294"/>
      <c r="DV47" s="294"/>
      <c r="DW47" s="294"/>
      <c r="DX47" s="294"/>
      <c r="DY47" s="294"/>
      <c r="DZ47" s="294"/>
      <c r="EA47" s="294"/>
      <c r="EB47" s="287"/>
      <c r="EC47" s="287"/>
      <c r="ED47" s="287"/>
    </row>
    <row r="48" spans="1:134" ht="15" x14ac:dyDescent="0.25">
      <c r="U48" s="289">
        <f t="shared" si="1"/>
        <v>45292</v>
      </c>
      <c r="V48" s="290" t="s">
        <v>229</v>
      </c>
      <c r="W48" s="291" t="s">
        <v>229</v>
      </c>
      <c r="X48" s="292">
        <v>24.31</v>
      </c>
      <c r="Y48" s="293">
        <v>36.709000000000003</v>
      </c>
      <c r="Z48" s="294">
        <v>31.405999999999999</v>
      </c>
      <c r="AA48" s="294">
        <v>30.699000000000002</v>
      </c>
      <c r="AB48" s="294">
        <v>24.434000000000001</v>
      </c>
      <c r="AC48" s="294">
        <v>19.363</v>
      </c>
      <c r="AD48" s="294">
        <v>19.968</v>
      </c>
      <c r="AE48" s="294">
        <v>22.202999999999999</v>
      </c>
      <c r="AF48" s="294">
        <v>21.44</v>
      </c>
      <c r="AG48" s="294">
        <v>20.024999999999999</v>
      </c>
      <c r="AH48" s="294">
        <v>28.693999999999999</v>
      </c>
      <c r="AI48" s="294">
        <v>23.091999999999999</v>
      </c>
      <c r="AJ48" s="294">
        <v>33.991999999999997</v>
      </c>
      <c r="AK48" s="294">
        <v>27.193999999999999</v>
      </c>
      <c r="AL48" s="294">
        <v>31.007999999999999</v>
      </c>
      <c r="AM48" s="294">
        <v>25.129000000000001</v>
      </c>
      <c r="AN48" s="294">
        <v>25.798999999999999</v>
      </c>
      <c r="AO48" s="294">
        <v>19.574000000000002</v>
      </c>
      <c r="AP48" s="294">
        <v>20.260000000000002</v>
      </c>
      <c r="AQ48" s="294">
        <v>12.712</v>
      </c>
      <c r="AR48" s="294">
        <v>19.84</v>
      </c>
      <c r="AS48" s="294">
        <v>22.952000000000002</v>
      </c>
      <c r="AT48" s="294">
        <v>24.071000000000002</v>
      </c>
      <c r="AU48" s="294">
        <v>25.581</v>
      </c>
      <c r="AV48" s="294">
        <v>19.709</v>
      </c>
      <c r="AW48" s="294">
        <v>27.763000000000002</v>
      </c>
      <c r="AX48" s="294">
        <v>25.152000000000001</v>
      </c>
      <c r="AY48" s="294">
        <v>21.78</v>
      </c>
      <c r="AZ48" s="294">
        <v>24.952999999999999</v>
      </c>
      <c r="BA48" s="294">
        <v>14.005000000000001</v>
      </c>
      <c r="BB48" s="294">
        <v>19.385000000000002</v>
      </c>
      <c r="BC48" s="294">
        <v>24.260999999999999</v>
      </c>
      <c r="BD48" s="294">
        <v>23.582999999999998</v>
      </c>
      <c r="BE48" s="294">
        <v>15.811</v>
      </c>
      <c r="BF48" s="294">
        <v>24.19</v>
      </c>
      <c r="BG48" s="294">
        <v>27.169</v>
      </c>
      <c r="BH48" s="294"/>
      <c r="BI48" s="294"/>
      <c r="BJ48" s="294"/>
      <c r="BK48" s="294"/>
      <c r="BL48" s="294"/>
      <c r="BM48" s="294"/>
      <c r="BN48" s="294"/>
      <c r="BO48" s="294"/>
      <c r="BP48" s="294"/>
      <c r="BQ48" s="294"/>
      <c r="BR48" s="294"/>
      <c r="BS48" s="294"/>
      <c r="BT48" s="294"/>
      <c r="BU48" s="294"/>
      <c r="BV48" s="294"/>
      <c r="BW48" s="294"/>
      <c r="BX48" s="294"/>
      <c r="BY48" s="294"/>
      <c r="BZ48" s="294"/>
      <c r="CA48" s="294"/>
      <c r="CB48" s="294"/>
      <c r="CC48" s="294"/>
      <c r="CD48" s="294"/>
      <c r="CE48" s="294"/>
      <c r="CF48" s="294"/>
      <c r="CG48" s="294"/>
      <c r="CH48" s="294"/>
      <c r="CI48" s="294"/>
      <c r="CJ48" s="294"/>
      <c r="CK48" s="294"/>
      <c r="CL48" s="294"/>
      <c r="CM48" s="294"/>
      <c r="CN48" s="294"/>
      <c r="CO48" s="294"/>
      <c r="CP48" s="294"/>
      <c r="CQ48" s="294"/>
      <c r="CR48" s="294"/>
      <c r="CS48" s="294"/>
      <c r="CT48" s="294"/>
      <c r="CU48" s="294"/>
      <c r="CV48" s="294"/>
      <c r="CW48" s="294"/>
      <c r="CX48" s="294"/>
      <c r="CY48" s="294"/>
      <c r="CZ48" s="294"/>
      <c r="DA48" s="294"/>
      <c r="DB48" s="294"/>
      <c r="DC48" s="294"/>
      <c r="DD48" s="294"/>
      <c r="DE48" s="294"/>
      <c r="DF48" s="294"/>
      <c r="DG48" s="294"/>
      <c r="DH48" s="294"/>
      <c r="DI48" s="294"/>
      <c r="DJ48" s="294"/>
      <c r="DK48" s="294"/>
      <c r="DL48" s="294"/>
      <c r="DM48" s="294"/>
      <c r="DN48" s="294"/>
      <c r="DO48" s="294"/>
      <c r="DP48" s="294"/>
      <c r="DQ48" s="294"/>
      <c r="DR48" s="294"/>
      <c r="DS48" s="294"/>
      <c r="DT48" s="294"/>
      <c r="DU48" s="294"/>
      <c r="DV48" s="294"/>
      <c r="DW48" s="294"/>
      <c r="DX48" s="294"/>
      <c r="DY48" s="294"/>
      <c r="DZ48" s="294"/>
      <c r="EA48" s="294"/>
      <c r="EB48" s="287"/>
      <c r="EC48" s="287"/>
      <c r="ED48" s="287"/>
    </row>
    <row r="49" spans="21:134" ht="15" x14ac:dyDescent="0.25">
      <c r="U49" s="289">
        <f t="shared" si="1"/>
        <v>45323</v>
      </c>
      <c r="V49" s="290" t="s">
        <v>229</v>
      </c>
      <c r="W49" s="291" t="s">
        <v>229</v>
      </c>
      <c r="X49" s="292">
        <v>22.39</v>
      </c>
      <c r="Y49" s="293">
        <v>31.529</v>
      </c>
      <c r="Z49" s="294">
        <v>41.232999999999997</v>
      </c>
      <c r="AA49" s="294">
        <v>28.931999999999999</v>
      </c>
      <c r="AB49" s="294">
        <v>20.664999999999999</v>
      </c>
      <c r="AC49" s="294">
        <v>16.484999999999999</v>
      </c>
      <c r="AD49" s="294">
        <v>17.501999999999999</v>
      </c>
      <c r="AE49" s="294">
        <v>19.800999999999998</v>
      </c>
      <c r="AF49" s="294">
        <v>18.997</v>
      </c>
      <c r="AG49" s="294">
        <v>19.056999999999999</v>
      </c>
      <c r="AH49" s="294">
        <v>24.178000000000001</v>
      </c>
      <c r="AI49" s="294">
        <v>23.646999999999998</v>
      </c>
      <c r="AJ49" s="294">
        <v>31.501999999999999</v>
      </c>
      <c r="AK49" s="294">
        <v>22.960999999999999</v>
      </c>
      <c r="AL49" s="294">
        <v>27.538</v>
      </c>
      <c r="AM49" s="294">
        <v>25.003</v>
      </c>
      <c r="AN49" s="294">
        <v>26.710999999999999</v>
      </c>
      <c r="AO49" s="294">
        <v>19.872</v>
      </c>
      <c r="AP49" s="294">
        <v>17.161999999999999</v>
      </c>
      <c r="AQ49" s="294">
        <v>16.184999999999999</v>
      </c>
      <c r="AR49" s="294">
        <v>17.138000000000002</v>
      </c>
      <c r="AS49" s="294">
        <v>20.324000000000002</v>
      </c>
      <c r="AT49" s="294">
        <v>20.036000000000001</v>
      </c>
      <c r="AU49" s="294">
        <v>24.082999999999998</v>
      </c>
      <c r="AV49" s="294">
        <v>16.637</v>
      </c>
      <c r="AW49" s="294">
        <v>24.251999999999999</v>
      </c>
      <c r="AX49" s="294">
        <v>21.251000000000001</v>
      </c>
      <c r="AY49" s="294">
        <v>18.452000000000002</v>
      </c>
      <c r="AZ49" s="294">
        <v>21.367000000000001</v>
      </c>
      <c r="BA49" s="294">
        <v>12.052</v>
      </c>
      <c r="BB49" s="294">
        <v>18.884</v>
      </c>
      <c r="BC49" s="294">
        <v>23.783000000000001</v>
      </c>
      <c r="BD49" s="294">
        <v>20.132000000000001</v>
      </c>
      <c r="BE49" s="294">
        <v>13.651999999999999</v>
      </c>
      <c r="BF49" s="294">
        <v>20.951000000000001</v>
      </c>
      <c r="BG49" s="294">
        <v>21.411000000000001</v>
      </c>
      <c r="BH49" s="294"/>
      <c r="BI49" s="294"/>
      <c r="BJ49" s="294"/>
      <c r="BK49" s="294"/>
      <c r="BL49" s="294"/>
      <c r="BM49" s="294"/>
      <c r="BN49" s="294"/>
      <c r="BO49" s="294"/>
      <c r="BP49" s="294"/>
      <c r="BQ49" s="294"/>
      <c r="BR49" s="294"/>
      <c r="BS49" s="294"/>
      <c r="BT49" s="294"/>
      <c r="BU49" s="294"/>
      <c r="BV49" s="294"/>
      <c r="BW49" s="294"/>
      <c r="BX49" s="294"/>
      <c r="BY49" s="294"/>
      <c r="BZ49" s="294"/>
      <c r="CA49" s="294"/>
      <c r="CB49" s="294"/>
      <c r="CC49" s="294"/>
      <c r="CD49" s="294"/>
      <c r="CE49" s="294"/>
      <c r="CF49" s="294"/>
      <c r="CG49" s="294"/>
      <c r="CH49" s="294"/>
      <c r="CI49" s="294"/>
      <c r="CJ49" s="294"/>
      <c r="CK49" s="294"/>
      <c r="CL49" s="294"/>
      <c r="CM49" s="294"/>
      <c r="CN49" s="294"/>
      <c r="CO49" s="294"/>
      <c r="CP49" s="294"/>
      <c r="CQ49" s="294"/>
      <c r="CR49" s="294"/>
      <c r="CS49" s="294"/>
      <c r="CT49" s="294"/>
      <c r="CU49" s="294"/>
      <c r="CV49" s="294"/>
      <c r="CW49" s="294"/>
      <c r="CX49" s="294"/>
      <c r="CY49" s="294"/>
      <c r="CZ49" s="294"/>
      <c r="DA49" s="294"/>
      <c r="DB49" s="294"/>
      <c r="DC49" s="294"/>
      <c r="DD49" s="294"/>
      <c r="DE49" s="294"/>
      <c r="DF49" s="294"/>
      <c r="DG49" s="294"/>
      <c r="DH49" s="294"/>
      <c r="DI49" s="294"/>
      <c r="DJ49" s="294"/>
      <c r="DK49" s="294"/>
      <c r="DL49" s="294"/>
      <c r="DM49" s="294"/>
      <c r="DN49" s="294"/>
      <c r="DO49" s="294"/>
      <c r="DP49" s="294"/>
      <c r="DQ49" s="294"/>
      <c r="DR49" s="294"/>
      <c r="DS49" s="294"/>
      <c r="DT49" s="294"/>
      <c r="DU49" s="294"/>
      <c r="DV49" s="294"/>
      <c r="DW49" s="294"/>
      <c r="DX49" s="294"/>
      <c r="DY49" s="294"/>
      <c r="DZ49" s="294"/>
      <c r="EA49" s="294"/>
      <c r="EB49" s="287"/>
      <c r="EC49" s="287"/>
      <c r="ED49" s="287"/>
    </row>
    <row r="50" spans="21:134" ht="15" x14ac:dyDescent="0.25">
      <c r="U50" s="289">
        <f t="shared" si="1"/>
        <v>45352</v>
      </c>
      <c r="V50" s="290" t="s">
        <v>229</v>
      </c>
      <c r="W50" s="291" t="s">
        <v>229</v>
      </c>
      <c r="X50" s="292">
        <v>36.020000000000003</v>
      </c>
      <c r="Y50" s="293">
        <v>44.401000000000003</v>
      </c>
      <c r="Z50" s="294">
        <v>71.600999999999999</v>
      </c>
      <c r="AA50" s="294">
        <v>32.718000000000004</v>
      </c>
      <c r="AB50" s="294">
        <v>28.859000000000002</v>
      </c>
      <c r="AC50" s="294">
        <v>42.427</v>
      </c>
      <c r="AD50" s="294">
        <v>26.669</v>
      </c>
      <c r="AE50" s="294">
        <v>27.603999999999999</v>
      </c>
      <c r="AF50" s="294">
        <v>28.673999999999999</v>
      </c>
      <c r="AG50" s="294">
        <v>32.671999999999997</v>
      </c>
      <c r="AH50" s="294">
        <v>41.140999999999998</v>
      </c>
      <c r="AI50" s="294">
        <v>49.619</v>
      </c>
      <c r="AJ50" s="294">
        <v>40.450000000000003</v>
      </c>
      <c r="AK50" s="294">
        <v>39.328000000000003</v>
      </c>
      <c r="AL50" s="294">
        <v>39.628999999999998</v>
      </c>
      <c r="AM50" s="294">
        <v>32.756999999999998</v>
      </c>
      <c r="AN50" s="294">
        <v>29.369</v>
      </c>
      <c r="AO50" s="294">
        <v>29.527999999999999</v>
      </c>
      <c r="AP50" s="294">
        <v>20.132000000000001</v>
      </c>
      <c r="AQ50" s="294">
        <v>24.991</v>
      </c>
      <c r="AR50" s="294">
        <v>45.395000000000003</v>
      </c>
      <c r="AS50" s="294">
        <v>22.594999999999999</v>
      </c>
      <c r="AT50" s="294">
        <v>26.63</v>
      </c>
      <c r="AU50" s="294">
        <v>56.045000000000002</v>
      </c>
      <c r="AV50" s="294">
        <v>16.579000000000001</v>
      </c>
      <c r="AW50" s="294">
        <v>43.03</v>
      </c>
      <c r="AX50" s="294">
        <v>23.951000000000001</v>
      </c>
      <c r="AY50" s="294">
        <v>31.113</v>
      </c>
      <c r="AZ50" s="294">
        <v>38.895000000000003</v>
      </c>
      <c r="BA50" s="294">
        <v>18.449000000000002</v>
      </c>
      <c r="BB50" s="294">
        <v>20.126999999999999</v>
      </c>
      <c r="BC50" s="294">
        <v>40.305</v>
      </c>
      <c r="BD50" s="294">
        <v>21.306999999999999</v>
      </c>
      <c r="BE50" s="294">
        <v>23.233000000000001</v>
      </c>
      <c r="BF50" s="294">
        <v>31.806999999999999</v>
      </c>
      <c r="BG50" s="294">
        <v>20.94</v>
      </c>
      <c r="BH50" s="294"/>
      <c r="BI50" s="294"/>
      <c r="BJ50" s="294"/>
      <c r="BK50" s="294"/>
      <c r="BL50" s="294"/>
      <c r="BM50" s="294"/>
      <c r="BN50" s="294"/>
      <c r="BO50" s="294"/>
      <c r="BP50" s="294"/>
      <c r="BQ50" s="294"/>
      <c r="BR50" s="294"/>
      <c r="BS50" s="294"/>
      <c r="BT50" s="294"/>
      <c r="BU50" s="294"/>
      <c r="BV50" s="294"/>
      <c r="BW50" s="294"/>
      <c r="BX50" s="294"/>
      <c r="BY50" s="294"/>
      <c r="BZ50" s="294"/>
      <c r="CA50" s="294"/>
      <c r="CB50" s="294"/>
      <c r="CC50" s="294"/>
      <c r="CD50" s="294"/>
      <c r="CE50" s="294"/>
      <c r="CF50" s="294"/>
      <c r="CG50" s="294"/>
      <c r="CH50" s="294"/>
      <c r="CI50" s="294"/>
      <c r="CJ50" s="294"/>
      <c r="CK50" s="294"/>
      <c r="CL50" s="294"/>
      <c r="CM50" s="294"/>
      <c r="CN50" s="294"/>
      <c r="CO50" s="294"/>
      <c r="CP50" s="294"/>
      <c r="CQ50" s="294"/>
      <c r="CR50" s="294"/>
      <c r="CS50" s="294"/>
      <c r="CT50" s="294"/>
      <c r="CU50" s="294"/>
      <c r="CV50" s="294"/>
      <c r="CW50" s="294"/>
      <c r="CX50" s="294"/>
      <c r="CY50" s="294"/>
      <c r="CZ50" s="294"/>
      <c r="DA50" s="294"/>
      <c r="DB50" s="294"/>
      <c r="DC50" s="294"/>
      <c r="DD50" s="294"/>
      <c r="DE50" s="294"/>
      <c r="DF50" s="294"/>
      <c r="DG50" s="294"/>
      <c r="DH50" s="294"/>
      <c r="DI50" s="294"/>
      <c r="DJ50" s="294"/>
      <c r="DK50" s="294"/>
      <c r="DL50" s="294"/>
      <c r="DM50" s="294"/>
      <c r="DN50" s="294"/>
      <c r="DO50" s="294"/>
      <c r="DP50" s="294"/>
      <c r="DQ50" s="294"/>
      <c r="DR50" s="294"/>
      <c r="DS50" s="294"/>
      <c r="DT50" s="294"/>
      <c r="DU50" s="294"/>
      <c r="DV50" s="294"/>
      <c r="DW50" s="294"/>
      <c r="DX50" s="294"/>
      <c r="DY50" s="294"/>
      <c r="DZ50" s="294"/>
      <c r="EA50" s="294"/>
      <c r="EB50" s="287"/>
      <c r="EC50" s="287"/>
      <c r="ED50" s="287"/>
    </row>
    <row r="51" spans="21:134" ht="15" x14ac:dyDescent="0.25">
      <c r="U51" s="289">
        <f t="shared" si="1"/>
        <v>45383</v>
      </c>
      <c r="V51" s="290" t="s">
        <v>229</v>
      </c>
      <c r="W51" s="291" t="s">
        <v>229</v>
      </c>
      <c r="X51" s="292">
        <v>77.08</v>
      </c>
      <c r="Y51" s="293">
        <v>97.33</v>
      </c>
      <c r="Z51" s="294">
        <v>122.83499999999999</v>
      </c>
      <c r="AA51" s="294">
        <v>84.619</v>
      </c>
      <c r="AB51" s="294">
        <v>65.506</v>
      </c>
      <c r="AC51" s="294">
        <v>104.041</v>
      </c>
      <c r="AD51" s="294">
        <v>57.494999999999997</v>
      </c>
      <c r="AE51" s="294">
        <v>51.825000000000003</v>
      </c>
      <c r="AF51" s="294">
        <v>74.114999999999995</v>
      </c>
      <c r="AG51" s="294">
        <v>93.224000000000004</v>
      </c>
      <c r="AH51" s="294">
        <v>78.402000000000001</v>
      </c>
      <c r="AI51" s="294">
        <v>60.895000000000003</v>
      </c>
      <c r="AJ51" s="294">
        <v>89.68</v>
      </c>
      <c r="AK51" s="294">
        <v>79.183000000000007</v>
      </c>
      <c r="AL51" s="294">
        <v>57.615000000000002</v>
      </c>
      <c r="AM51" s="294">
        <v>42.796999999999997</v>
      </c>
      <c r="AN51" s="294">
        <v>74.623000000000005</v>
      </c>
      <c r="AO51" s="294">
        <v>56.953000000000003</v>
      </c>
      <c r="AP51" s="294">
        <v>51.024000000000001</v>
      </c>
      <c r="AQ51" s="294">
        <v>49.430999999999997</v>
      </c>
      <c r="AR51" s="294">
        <v>91.016000000000005</v>
      </c>
      <c r="AS51" s="294">
        <v>57.524999999999999</v>
      </c>
      <c r="AT51" s="294">
        <v>81.447000000000003</v>
      </c>
      <c r="AU51" s="294">
        <v>77.778999999999996</v>
      </c>
      <c r="AV51" s="294">
        <v>52.094999999999999</v>
      </c>
      <c r="AW51" s="294">
        <v>67.991</v>
      </c>
      <c r="AX51" s="294">
        <v>55.747</v>
      </c>
      <c r="AY51" s="294">
        <v>68.045000000000002</v>
      </c>
      <c r="AZ51" s="294">
        <v>80.738</v>
      </c>
      <c r="BA51" s="294">
        <v>40.301000000000002</v>
      </c>
      <c r="BB51" s="294">
        <v>49.851999999999997</v>
      </c>
      <c r="BC51" s="294">
        <v>75.105000000000004</v>
      </c>
      <c r="BD51" s="294">
        <v>48.87</v>
      </c>
      <c r="BE51" s="294">
        <v>40.655000000000001</v>
      </c>
      <c r="BF51" s="294">
        <v>38.332999999999998</v>
      </c>
      <c r="BG51" s="294">
        <v>43.29</v>
      </c>
      <c r="BH51" s="294"/>
      <c r="BI51" s="294"/>
      <c r="BJ51" s="294"/>
      <c r="BK51" s="294"/>
      <c r="BL51" s="294"/>
      <c r="BM51" s="294"/>
      <c r="BN51" s="294"/>
      <c r="BO51" s="294"/>
      <c r="BP51" s="294"/>
      <c r="BQ51" s="294"/>
      <c r="BR51" s="294"/>
      <c r="BS51" s="294"/>
      <c r="BT51" s="294"/>
      <c r="BU51" s="294"/>
      <c r="BV51" s="294"/>
      <c r="BW51" s="294"/>
      <c r="BX51" s="294"/>
      <c r="BY51" s="294"/>
      <c r="BZ51" s="294"/>
      <c r="CA51" s="294"/>
      <c r="CB51" s="294"/>
      <c r="CC51" s="294"/>
      <c r="CD51" s="294"/>
      <c r="CE51" s="294"/>
      <c r="CF51" s="294"/>
      <c r="CG51" s="294"/>
      <c r="CH51" s="294"/>
      <c r="CI51" s="294"/>
      <c r="CJ51" s="294"/>
      <c r="CK51" s="294"/>
      <c r="CL51" s="294"/>
      <c r="CM51" s="294"/>
      <c r="CN51" s="294"/>
      <c r="CO51" s="294"/>
      <c r="CP51" s="294"/>
      <c r="CQ51" s="294"/>
      <c r="CR51" s="294"/>
      <c r="CS51" s="294"/>
      <c r="CT51" s="294"/>
      <c r="CU51" s="294"/>
      <c r="CV51" s="294"/>
      <c r="CW51" s="294"/>
      <c r="CX51" s="294"/>
      <c r="CY51" s="294"/>
      <c r="CZ51" s="294"/>
      <c r="DA51" s="294"/>
      <c r="DB51" s="294"/>
      <c r="DC51" s="294"/>
      <c r="DD51" s="294"/>
      <c r="DE51" s="294"/>
      <c r="DF51" s="294"/>
      <c r="DG51" s="294"/>
      <c r="DH51" s="294"/>
      <c r="DI51" s="294"/>
      <c r="DJ51" s="294"/>
      <c r="DK51" s="294"/>
      <c r="DL51" s="294"/>
      <c r="DM51" s="294"/>
      <c r="DN51" s="294"/>
      <c r="DO51" s="294"/>
      <c r="DP51" s="294"/>
      <c r="DQ51" s="294"/>
      <c r="DR51" s="294"/>
      <c r="DS51" s="294"/>
      <c r="DT51" s="294"/>
      <c r="DU51" s="294"/>
      <c r="DV51" s="294"/>
      <c r="DW51" s="294"/>
      <c r="DX51" s="294"/>
      <c r="DY51" s="294"/>
      <c r="DZ51" s="294"/>
      <c r="EA51" s="294"/>
      <c r="EB51" s="287"/>
      <c r="EC51" s="287"/>
      <c r="ED51" s="287"/>
    </row>
    <row r="52" spans="21:134" ht="15" x14ac:dyDescent="0.25">
      <c r="U52" s="289">
        <f t="shared" si="1"/>
        <v>45413</v>
      </c>
      <c r="V52" s="290" t="s">
        <v>229</v>
      </c>
      <c r="W52" s="291" t="s">
        <v>229</v>
      </c>
      <c r="X52" s="292">
        <v>221.07</v>
      </c>
      <c r="Y52" s="293">
        <v>382.04300000000001</v>
      </c>
      <c r="Z52" s="294">
        <v>327.22000000000003</v>
      </c>
      <c r="AA52" s="294">
        <v>293.90100000000001</v>
      </c>
      <c r="AB52" s="294">
        <v>146.768</v>
      </c>
      <c r="AC52" s="294">
        <v>181.81899999999999</v>
      </c>
      <c r="AD52" s="294">
        <v>114.268</v>
      </c>
      <c r="AE52" s="294">
        <v>159.32599999999999</v>
      </c>
      <c r="AF52" s="294">
        <v>200.84399999999999</v>
      </c>
      <c r="AG52" s="294">
        <v>274.18700000000001</v>
      </c>
      <c r="AH52" s="294">
        <v>214.9</v>
      </c>
      <c r="AI52" s="294">
        <v>188.40199999999999</v>
      </c>
      <c r="AJ52" s="294">
        <v>353.596</v>
      </c>
      <c r="AK52" s="294">
        <v>312.34899999999999</v>
      </c>
      <c r="AL52" s="294">
        <v>190.93299999999999</v>
      </c>
      <c r="AM52" s="294">
        <v>190.69</v>
      </c>
      <c r="AN52" s="294">
        <v>224.72900000000001</v>
      </c>
      <c r="AO52" s="294">
        <v>238.98699999999999</v>
      </c>
      <c r="AP52" s="294">
        <v>73.075000000000003</v>
      </c>
      <c r="AQ52" s="294">
        <v>147.79900000000001</v>
      </c>
      <c r="AR52" s="294">
        <v>211.25</v>
      </c>
      <c r="AS52" s="294">
        <v>244.15600000000001</v>
      </c>
      <c r="AT52" s="294">
        <v>206.52699999999999</v>
      </c>
      <c r="AU52" s="294">
        <v>214.923</v>
      </c>
      <c r="AV52" s="294">
        <v>248.578</v>
      </c>
      <c r="AW52" s="294">
        <v>274.02800000000002</v>
      </c>
      <c r="AX52" s="294">
        <v>109.122</v>
      </c>
      <c r="AY52" s="294">
        <v>142.62799999999999</v>
      </c>
      <c r="AZ52" s="294">
        <v>120.247</v>
      </c>
      <c r="BA52" s="294">
        <v>104.14100000000001</v>
      </c>
      <c r="BB52" s="294">
        <v>223.80099999999999</v>
      </c>
      <c r="BC52" s="294">
        <v>181.61699999999999</v>
      </c>
      <c r="BD52" s="294">
        <v>108.312</v>
      </c>
      <c r="BE52" s="294">
        <v>145.97800000000001</v>
      </c>
      <c r="BF52" s="294">
        <v>134.613</v>
      </c>
      <c r="BG52" s="294">
        <v>423.90899999999999</v>
      </c>
      <c r="BH52" s="294"/>
      <c r="BI52" s="294"/>
      <c r="BJ52" s="294"/>
      <c r="BK52" s="294"/>
      <c r="BL52" s="294"/>
      <c r="BM52" s="294"/>
      <c r="BN52" s="294"/>
      <c r="BO52" s="294"/>
      <c r="BP52" s="294"/>
      <c r="BQ52" s="294"/>
      <c r="BR52" s="294"/>
      <c r="BS52" s="294"/>
      <c r="BT52" s="294"/>
      <c r="BU52" s="294"/>
      <c r="BV52" s="294"/>
      <c r="BW52" s="294"/>
      <c r="BX52" s="294"/>
      <c r="BY52" s="294"/>
      <c r="BZ52" s="294"/>
      <c r="CA52" s="294"/>
      <c r="CB52" s="294"/>
      <c r="CC52" s="294"/>
      <c r="CD52" s="294"/>
      <c r="CE52" s="294"/>
      <c r="CF52" s="294"/>
      <c r="CG52" s="294"/>
      <c r="CH52" s="294"/>
      <c r="CI52" s="294"/>
      <c r="CJ52" s="294"/>
      <c r="CK52" s="294"/>
      <c r="CL52" s="294"/>
      <c r="CM52" s="294"/>
      <c r="CN52" s="294"/>
      <c r="CO52" s="294"/>
      <c r="CP52" s="294"/>
      <c r="CQ52" s="294"/>
      <c r="CR52" s="294"/>
      <c r="CS52" s="294"/>
      <c r="CT52" s="294"/>
      <c r="CU52" s="294"/>
      <c r="CV52" s="294"/>
      <c r="CW52" s="294"/>
      <c r="CX52" s="294"/>
      <c r="CY52" s="294"/>
      <c r="CZ52" s="294"/>
      <c r="DA52" s="294"/>
      <c r="DB52" s="294"/>
      <c r="DC52" s="294"/>
      <c r="DD52" s="294"/>
      <c r="DE52" s="294"/>
      <c r="DF52" s="294"/>
      <c r="DG52" s="294"/>
      <c r="DH52" s="294"/>
      <c r="DI52" s="294"/>
      <c r="DJ52" s="294"/>
      <c r="DK52" s="294"/>
      <c r="DL52" s="294"/>
      <c r="DM52" s="294"/>
      <c r="DN52" s="294"/>
      <c r="DO52" s="294"/>
      <c r="DP52" s="294"/>
      <c r="DQ52" s="294"/>
      <c r="DR52" s="294"/>
      <c r="DS52" s="294"/>
      <c r="DT52" s="294"/>
      <c r="DU52" s="294"/>
      <c r="DV52" s="294"/>
      <c r="DW52" s="294"/>
      <c r="DX52" s="294"/>
      <c r="DY52" s="294"/>
      <c r="DZ52" s="294"/>
      <c r="EA52" s="294"/>
      <c r="EB52" s="287"/>
      <c r="EC52" s="287"/>
      <c r="ED52" s="287"/>
    </row>
    <row r="53" spans="21:134" ht="15" x14ac:dyDescent="0.25">
      <c r="U53" s="289">
        <f t="shared" si="1"/>
        <v>45444</v>
      </c>
      <c r="V53" s="290" t="s">
        <v>229</v>
      </c>
      <c r="W53" s="291" t="s">
        <v>229</v>
      </c>
      <c r="X53" s="292">
        <v>261.05</v>
      </c>
      <c r="Y53" s="293">
        <v>398.56400000000002</v>
      </c>
      <c r="Z53" s="294">
        <v>403.642</v>
      </c>
      <c r="AA53" s="294">
        <v>278.411</v>
      </c>
      <c r="AB53" s="294">
        <v>174.45400000000001</v>
      </c>
      <c r="AC53" s="294">
        <v>150.55600000000001</v>
      </c>
      <c r="AD53" s="294">
        <v>174.75200000000001</v>
      </c>
      <c r="AE53" s="294">
        <v>276.75599999999997</v>
      </c>
      <c r="AF53" s="294">
        <v>168.93799999999999</v>
      </c>
      <c r="AG53" s="294">
        <v>414.185</v>
      </c>
      <c r="AH53" s="294">
        <v>224.45099999999999</v>
      </c>
      <c r="AI53" s="294">
        <v>545.09100000000001</v>
      </c>
      <c r="AJ53" s="294">
        <v>313.60500000000002</v>
      </c>
      <c r="AK53" s="294">
        <v>513.25699999999995</v>
      </c>
      <c r="AL53" s="294">
        <v>199.053</v>
      </c>
      <c r="AM53" s="294">
        <v>339.036</v>
      </c>
      <c r="AN53" s="294">
        <v>155.833</v>
      </c>
      <c r="AO53" s="294">
        <v>197.089</v>
      </c>
      <c r="AP53" s="294">
        <v>54.57</v>
      </c>
      <c r="AQ53" s="294">
        <v>222.346</v>
      </c>
      <c r="AR53" s="294">
        <v>139.90299999999999</v>
      </c>
      <c r="AS53" s="294">
        <v>283.51</v>
      </c>
      <c r="AT53" s="294">
        <v>197.898</v>
      </c>
      <c r="AU53" s="294">
        <v>174.27</v>
      </c>
      <c r="AV53" s="294">
        <v>482.14299999999997</v>
      </c>
      <c r="AW53" s="294">
        <v>276.57299999999998</v>
      </c>
      <c r="AX53" s="294">
        <v>250.75299999999999</v>
      </c>
      <c r="AY53" s="294">
        <v>427.17700000000002</v>
      </c>
      <c r="AZ53" s="294">
        <v>47.936</v>
      </c>
      <c r="BA53" s="294">
        <v>145.404</v>
      </c>
      <c r="BB53" s="294">
        <v>333.29500000000002</v>
      </c>
      <c r="BC53" s="294">
        <v>322.68599999999998</v>
      </c>
      <c r="BD53" s="294">
        <v>110.752</v>
      </c>
      <c r="BE53" s="294">
        <v>292.11599999999999</v>
      </c>
      <c r="BF53" s="294">
        <v>367.66500000000002</v>
      </c>
      <c r="BG53" s="294">
        <v>686.48800000000006</v>
      </c>
      <c r="BH53" s="294"/>
      <c r="BI53" s="294"/>
      <c r="BJ53" s="294"/>
      <c r="BK53" s="294"/>
      <c r="BL53" s="294"/>
      <c r="BM53" s="294"/>
      <c r="BN53" s="294"/>
      <c r="BO53" s="294"/>
      <c r="BP53" s="294"/>
      <c r="BQ53" s="294"/>
      <c r="BR53" s="294"/>
      <c r="BS53" s="294"/>
      <c r="BT53" s="294"/>
      <c r="BU53" s="294"/>
      <c r="BV53" s="294"/>
      <c r="BW53" s="294"/>
      <c r="BX53" s="294"/>
      <c r="BY53" s="294"/>
      <c r="BZ53" s="294"/>
      <c r="CA53" s="294"/>
      <c r="CB53" s="294"/>
      <c r="CC53" s="294"/>
      <c r="CD53" s="294"/>
      <c r="CE53" s="294"/>
      <c r="CF53" s="294"/>
      <c r="CG53" s="294"/>
      <c r="CH53" s="294"/>
      <c r="CI53" s="294"/>
      <c r="CJ53" s="294"/>
      <c r="CK53" s="294"/>
      <c r="CL53" s="294"/>
      <c r="CM53" s="294"/>
      <c r="CN53" s="294"/>
      <c r="CO53" s="294"/>
      <c r="CP53" s="294"/>
      <c r="CQ53" s="294"/>
      <c r="CR53" s="294"/>
      <c r="CS53" s="294"/>
      <c r="CT53" s="294"/>
      <c r="CU53" s="294"/>
      <c r="CV53" s="294"/>
      <c r="CW53" s="294"/>
      <c r="CX53" s="294"/>
      <c r="CY53" s="294"/>
      <c r="CZ53" s="294"/>
      <c r="DA53" s="294"/>
      <c r="DB53" s="294"/>
      <c r="DC53" s="294"/>
      <c r="DD53" s="294"/>
      <c r="DE53" s="294"/>
      <c r="DF53" s="294"/>
      <c r="DG53" s="294"/>
      <c r="DH53" s="294"/>
      <c r="DI53" s="294"/>
      <c r="DJ53" s="294"/>
      <c r="DK53" s="294"/>
      <c r="DL53" s="294"/>
      <c r="DM53" s="294"/>
      <c r="DN53" s="294"/>
      <c r="DO53" s="294"/>
      <c r="DP53" s="294"/>
      <c r="DQ53" s="294"/>
      <c r="DR53" s="294"/>
      <c r="DS53" s="294"/>
      <c r="DT53" s="294"/>
      <c r="DU53" s="294"/>
      <c r="DV53" s="294"/>
      <c r="DW53" s="294"/>
      <c r="DX53" s="294"/>
      <c r="DY53" s="294"/>
      <c r="DZ53" s="294"/>
      <c r="EA53" s="294"/>
      <c r="EB53" s="287"/>
      <c r="EC53" s="287"/>
      <c r="ED53" s="287"/>
    </row>
    <row r="54" spans="21:134" ht="15" x14ac:dyDescent="0.25">
      <c r="U54" s="289">
        <f t="shared" si="1"/>
        <v>45474</v>
      </c>
      <c r="V54" s="290" t="s">
        <v>229</v>
      </c>
      <c r="W54" s="291" t="s">
        <v>229</v>
      </c>
      <c r="X54" s="292">
        <v>116.85</v>
      </c>
      <c r="Y54" s="293">
        <v>129.023</v>
      </c>
      <c r="Z54" s="294">
        <v>170.09200000000001</v>
      </c>
      <c r="AA54" s="294">
        <v>97.141999999999996</v>
      </c>
      <c r="AB54" s="294">
        <v>68.762</v>
      </c>
      <c r="AC54" s="294">
        <v>65.268000000000001</v>
      </c>
      <c r="AD54" s="294">
        <v>72.819000000000003</v>
      </c>
      <c r="AE54" s="294">
        <v>133.52699999999999</v>
      </c>
      <c r="AF54" s="294">
        <v>66.722999999999999</v>
      </c>
      <c r="AG54" s="294">
        <v>198.38399999999999</v>
      </c>
      <c r="AH54" s="294">
        <v>72.421000000000006</v>
      </c>
      <c r="AI54" s="294">
        <v>502.79399999999998</v>
      </c>
      <c r="AJ54" s="294">
        <v>122.578</v>
      </c>
      <c r="AK54" s="294">
        <v>189.733</v>
      </c>
      <c r="AL54" s="294">
        <v>99.668000000000006</v>
      </c>
      <c r="AM54" s="294">
        <v>216.11699999999999</v>
      </c>
      <c r="AN54" s="294">
        <v>49.947000000000003</v>
      </c>
      <c r="AO54" s="294">
        <v>58.61</v>
      </c>
      <c r="AP54" s="294">
        <v>22.001000000000001</v>
      </c>
      <c r="AQ54" s="294">
        <v>65.391999999999996</v>
      </c>
      <c r="AR54" s="294">
        <v>52.887999999999998</v>
      </c>
      <c r="AS54" s="294">
        <v>116.747</v>
      </c>
      <c r="AT54" s="294">
        <v>76.025999999999996</v>
      </c>
      <c r="AU54" s="294">
        <v>64.613</v>
      </c>
      <c r="AV54" s="294">
        <v>211.559</v>
      </c>
      <c r="AW54" s="294">
        <v>145.91</v>
      </c>
      <c r="AX54" s="294">
        <v>77.222999999999999</v>
      </c>
      <c r="AY54" s="294">
        <v>217.94200000000001</v>
      </c>
      <c r="AZ54" s="294">
        <v>24.73</v>
      </c>
      <c r="BA54" s="294">
        <v>51.959000000000003</v>
      </c>
      <c r="BB54" s="294">
        <v>106.614</v>
      </c>
      <c r="BC54" s="294">
        <v>100.81699999999999</v>
      </c>
      <c r="BD54" s="294">
        <v>43.442999999999998</v>
      </c>
      <c r="BE54" s="294">
        <v>172.99700000000001</v>
      </c>
      <c r="BF54" s="294">
        <v>217.14099999999999</v>
      </c>
      <c r="BG54" s="294">
        <v>333.66</v>
      </c>
      <c r="BH54" s="294"/>
      <c r="BI54" s="294"/>
      <c r="BJ54" s="294"/>
      <c r="BK54" s="294"/>
      <c r="BL54" s="294"/>
      <c r="BM54" s="294"/>
      <c r="BN54" s="294"/>
      <c r="BO54" s="294"/>
      <c r="BP54" s="294"/>
      <c r="BQ54" s="294"/>
      <c r="BR54" s="294"/>
      <c r="BS54" s="294"/>
      <c r="BT54" s="294"/>
      <c r="BU54" s="294"/>
      <c r="BV54" s="294"/>
      <c r="BW54" s="294"/>
      <c r="BX54" s="294"/>
      <c r="BY54" s="294"/>
      <c r="BZ54" s="294"/>
      <c r="CA54" s="294"/>
      <c r="CB54" s="294"/>
      <c r="CC54" s="294"/>
      <c r="CD54" s="294"/>
      <c r="CE54" s="294"/>
      <c r="CF54" s="294"/>
      <c r="CG54" s="294"/>
      <c r="CH54" s="294"/>
      <c r="CI54" s="294"/>
      <c r="CJ54" s="294"/>
      <c r="CK54" s="294"/>
      <c r="CL54" s="294"/>
      <c r="CM54" s="294"/>
      <c r="CN54" s="294"/>
      <c r="CO54" s="294"/>
      <c r="CP54" s="294"/>
      <c r="CQ54" s="294"/>
      <c r="CR54" s="294"/>
      <c r="CS54" s="294"/>
      <c r="CT54" s="294"/>
      <c r="CU54" s="294"/>
      <c r="CV54" s="294"/>
      <c r="CW54" s="294"/>
      <c r="CX54" s="294"/>
      <c r="CY54" s="294"/>
      <c r="CZ54" s="294"/>
      <c r="DA54" s="294"/>
      <c r="DB54" s="294"/>
      <c r="DC54" s="294"/>
      <c r="DD54" s="294"/>
      <c r="DE54" s="294"/>
      <c r="DF54" s="294"/>
      <c r="DG54" s="294"/>
      <c r="DH54" s="294"/>
      <c r="DI54" s="294"/>
      <c r="DJ54" s="294"/>
      <c r="DK54" s="294"/>
      <c r="DL54" s="294"/>
      <c r="DM54" s="294"/>
      <c r="DN54" s="294"/>
      <c r="DO54" s="294"/>
      <c r="DP54" s="294"/>
      <c r="DQ54" s="294"/>
      <c r="DR54" s="294"/>
      <c r="DS54" s="294"/>
      <c r="DT54" s="294"/>
      <c r="DU54" s="294"/>
      <c r="DV54" s="294"/>
      <c r="DW54" s="294"/>
      <c r="DX54" s="294"/>
      <c r="DY54" s="294"/>
      <c r="DZ54" s="294"/>
      <c r="EA54" s="294"/>
      <c r="EB54" s="287"/>
      <c r="EC54" s="287"/>
      <c r="ED54" s="287"/>
    </row>
    <row r="55" spans="21:134" ht="15" x14ac:dyDescent="0.25">
      <c r="U55" s="289">
        <f t="shared" si="1"/>
        <v>45505</v>
      </c>
      <c r="V55" s="290" t="s">
        <v>229</v>
      </c>
      <c r="W55" s="291" t="s">
        <v>229</v>
      </c>
      <c r="X55" s="292">
        <v>63.46</v>
      </c>
      <c r="Y55" s="293">
        <v>59.204999999999998</v>
      </c>
      <c r="Z55" s="294">
        <v>65.045000000000002</v>
      </c>
      <c r="AA55" s="294">
        <v>53.603000000000002</v>
      </c>
      <c r="AB55" s="294">
        <v>40.981999999999999</v>
      </c>
      <c r="AC55" s="294">
        <v>48.790999999999997</v>
      </c>
      <c r="AD55" s="294">
        <v>37.831000000000003</v>
      </c>
      <c r="AE55" s="294">
        <v>56.356000000000002</v>
      </c>
      <c r="AF55" s="294">
        <v>51.518000000000001</v>
      </c>
      <c r="AG55" s="294">
        <v>66.822999999999993</v>
      </c>
      <c r="AH55" s="294">
        <v>41.427</v>
      </c>
      <c r="AI55" s="294">
        <v>136.30699999999999</v>
      </c>
      <c r="AJ55" s="294">
        <v>52.084000000000003</v>
      </c>
      <c r="AK55" s="294">
        <v>80.141000000000005</v>
      </c>
      <c r="AL55" s="294">
        <v>47.176000000000002</v>
      </c>
      <c r="AM55" s="294">
        <v>83.081999999999994</v>
      </c>
      <c r="AN55" s="294">
        <v>40.505000000000003</v>
      </c>
      <c r="AO55" s="294">
        <v>44.652000000000001</v>
      </c>
      <c r="AP55" s="294">
        <v>17.524000000000001</v>
      </c>
      <c r="AQ55" s="294">
        <v>37.832000000000001</v>
      </c>
      <c r="AR55" s="294">
        <v>33.241999999999997</v>
      </c>
      <c r="AS55" s="294">
        <v>54.255000000000003</v>
      </c>
      <c r="AT55" s="294">
        <v>51.753</v>
      </c>
      <c r="AU55" s="294">
        <v>44.496000000000002</v>
      </c>
      <c r="AV55" s="294">
        <v>74.498999999999995</v>
      </c>
      <c r="AW55" s="294">
        <v>54.512</v>
      </c>
      <c r="AX55" s="294">
        <v>44.944000000000003</v>
      </c>
      <c r="AY55" s="294">
        <v>65.935000000000002</v>
      </c>
      <c r="AZ55" s="294">
        <v>23.658000000000001</v>
      </c>
      <c r="BA55" s="294">
        <v>36.122</v>
      </c>
      <c r="BB55" s="294">
        <v>52.116999999999997</v>
      </c>
      <c r="BC55" s="294">
        <v>42.521999999999998</v>
      </c>
      <c r="BD55" s="294">
        <v>28.164000000000001</v>
      </c>
      <c r="BE55" s="294">
        <v>88.221999999999994</v>
      </c>
      <c r="BF55" s="294">
        <v>82.736000000000004</v>
      </c>
      <c r="BG55" s="294">
        <v>123.306</v>
      </c>
      <c r="BH55" s="294"/>
      <c r="BI55" s="294"/>
      <c r="BJ55" s="294"/>
      <c r="BK55" s="294"/>
      <c r="BL55" s="294"/>
      <c r="BM55" s="294"/>
      <c r="BN55" s="294"/>
      <c r="BO55" s="294"/>
      <c r="BP55" s="294"/>
      <c r="BQ55" s="294"/>
      <c r="BR55" s="294"/>
      <c r="BS55" s="294"/>
      <c r="BT55" s="294"/>
      <c r="BU55" s="294"/>
      <c r="BV55" s="294"/>
      <c r="BW55" s="294"/>
      <c r="BX55" s="294"/>
      <c r="BY55" s="294"/>
      <c r="BZ55" s="294"/>
      <c r="CA55" s="294"/>
      <c r="CB55" s="294"/>
      <c r="CC55" s="294"/>
      <c r="CD55" s="294"/>
      <c r="CE55" s="294"/>
      <c r="CF55" s="294"/>
      <c r="CG55" s="294"/>
      <c r="CH55" s="294"/>
      <c r="CI55" s="294"/>
      <c r="CJ55" s="294"/>
      <c r="CK55" s="294"/>
      <c r="CL55" s="294"/>
      <c r="CM55" s="294"/>
      <c r="CN55" s="294"/>
      <c r="CO55" s="294"/>
      <c r="CP55" s="294"/>
      <c r="CQ55" s="294"/>
      <c r="CR55" s="294"/>
      <c r="CS55" s="294"/>
      <c r="CT55" s="294"/>
      <c r="CU55" s="294"/>
      <c r="CV55" s="294"/>
      <c r="CW55" s="294"/>
      <c r="CX55" s="294"/>
      <c r="CY55" s="294"/>
      <c r="CZ55" s="294"/>
      <c r="DA55" s="294"/>
      <c r="DB55" s="294"/>
      <c r="DC55" s="294"/>
      <c r="DD55" s="294"/>
      <c r="DE55" s="294"/>
      <c r="DF55" s="294"/>
      <c r="DG55" s="294"/>
      <c r="DH55" s="294"/>
      <c r="DI55" s="294"/>
      <c r="DJ55" s="294"/>
      <c r="DK55" s="294"/>
      <c r="DL55" s="294"/>
      <c r="DM55" s="294"/>
      <c r="DN55" s="294"/>
      <c r="DO55" s="294"/>
      <c r="DP55" s="294"/>
      <c r="DQ55" s="294"/>
      <c r="DR55" s="294"/>
      <c r="DS55" s="294"/>
      <c r="DT55" s="294"/>
      <c r="DU55" s="294"/>
      <c r="DV55" s="294"/>
      <c r="DW55" s="294"/>
      <c r="DX55" s="294"/>
      <c r="DY55" s="294"/>
      <c r="DZ55" s="294"/>
      <c r="EA55" s="294"/>
      <c r="EB55" s="287"/>
      <c r="EC55" s="287"/>
      <c r="ED55" s="287"/>
    </row>
    <row r="56" spans="21:134" ht="15" x14ac:dyDescent="0.25">
      <c r="U56" s="289">
        <f t="shared" si="1"/>
        <v>45536</v>
      </c>
      <c r="V56" s="290" t="s">
        <v>229</v>
      </c>
      <c r="W56" s="291" t="s">
        <v>229</v>
      </c>
      <c r="X56" s="292">
        <v>38.04</v>
      </c>
      <c r="Y56" s="293">
        <v>56.624000000000002</v>
      </c>
      <c r="Z56" s="294">
        <v>62.43</v>
      </c>
      <c r="AA56" s="294">
        <v>41.692999999999998</v>
      </c>
      <c r="AB56" s="294">
        <v>39.344000000000001</v>
      </c>
      <c r="AC56" s="294">
        <v>32.915999999999997</v>
      </c>
      <c r="AD56" s="294">
        <v>31.132999999999999</v>
      </c>
      <c r="AE56" s="294">
        <v>34.914000000000001</v>
      </c>
      <c r="AF56" s="294">
        <v>41.515000000000001</v>
      </c>
      <c r="AG56" s="294">
        <v>55.875</v>
      </c>
      <c r="AH56" s="294">
        <v>36.805</v>
      </c>
      <c r="AI56" s="294">
        <v>63.838000000000001</v>
      </c>
      <c r="AJ56" s="294">
        <v>40.484999999999999</v>
      </c>
      <c r="AK56" s="294">
        <v>56.49</v>
      </c>
      <c r="AL56" s="294">
        <v>32.845999999999997</v>
      </c>
      <c r="AM56" s="294">
        <v>45.246000000000002</v>
      </c>
      <c r="AN56" s="294">
        <v>32.945999999999998</v>
      </c>
      <c r="AO56" s="294">
        <v>30.457999999999998</v>
      </c>
      <c r="AP56" s="294">
        <v>19.254999999999999</v>
      </c>
      <c r="AQ56" s="294">
        <v>53.021000000000001</v>
      </c>
      <c r="AR56" s="294">
        <v>32.878999999999998</v>
      </c>
      <c r="AS56" s="294">
        <v>35.698999999999998</v>
      </c>
      <c r="AT56" s="294">
        <v>38.231000000000002</v>
      </c>
      <c r="AU56" s="294">
        <v>41.002000000000002</v>
      </c>
      <c r="AV56" s="294">
        <v>44.701000000000001</v>
      </c>
      <c r="AW56" s="294">
        <v>37.853999999999999</v>
      </c>
      <c r="AX56" s="294">
        <v>29.245000000000001</v>
      </c>
      <c r="AY56" s="294">
        <v>39.104999999999997</v>
      </c>
      <c r="AZ56" s="294">
        <v>21.398</v>
      </c>
      <c r="BA56" s="294">
        <v>53.125999999999998</v>
      </c>
      <c r="BB56" s="294">
        <v>46.075000000000003</v>
      </c>
      <c r="BC56" s="294">
        <v>34.283000000000001</v>
      </c>
      <c r="BD56" s="294">
        <v>24.1</v>
      </c>
      <c r="BE56" s="294">
        <v>71.980999999999995</v>
      </c>
      <c r="BF56" s="294">
        <v>41.186999999999998</v>
      </c>
      <c r="BG56" s="294">
        <v>68.968999999999994</v>
      </c>
      <c r="BH56" s="294"/>
      <c r="BI56" s="294"/>
      <c r="BJ56" s="294"/>
      <c r="BK56" s="294"/>
      <c r="BL56" s="294"/>
      <c r="BM56" s="294"/>
      <c r="BN56" s="294"/>
      <c r="BO56" s="294"/>
      <c r="BP56" s="294"/>
      <c r="BQ56" s="294"/>
      <c r="BR56" s="294"/>
      <c r="BS56" s="294"/>
      <c r="BT56" s="294"/>
      <c r="BU56" s="294"/>
      <c r="BV56" s="294"/>
      <c r="BW56" s="294"/>
      <c r="BX56" s="294"/>
      <c r="BY56" s="294"/>
      <c r="BZ56" s="294"/>
      <c r="CA56" s="294"/>
      <c r="CB56" s="294"/>
      <c r="CC56" s="294"/>
      <c r="CD56" s="294"/>
      <c r="CE56" s="294"/>
      <c r="CF56" s="294"/>
      <c r="CG56" s="294"/>
      <c r="CH56" s="294"/>
      <c r="CI56" s="294"/>
      <c r="CJ56" s="294"/>
      <c r="CK56" s="294"/>
      <c r="CL56" s="294"/>
      <c r="CM56" s="294"/>
      <c r="CN56" s="294"/>
      <c r="CO56" s="294"/>
      <c r="CP56" s="294"/>
      <c r="CQ56" s="294"/>
      <c r="CR56" s="294"/>
      <c r="CS56" s="294"/>
      <c r="CT56" s="294"/>
      <c r="CU56" s="294"/>
      <c r="CV56" s="294"/>
      <c r="CW56" s="294"/>
      <c r="CX56" s="294"/>
      <c r="CY56" s="294"/>
      <c r="CZ56" s="294"/>
      <c r="DA56" s="294"/>
      <c r="DB56" s="294"/>
      <c r="DC56" s="294"/>
      <c r="DD56" s="294"/>
      <c r="DE56" s="294"/>
      <c r="DF56" s="294"/>
      <c r="DG56" s="294"/>
      <c r="DH56" s="294"/>
      <c r="DI56" s="294"/>
      <c r="DJ56" s="294"/>
      <c r="DK56" s="294"/>
      <c r="DL56" s="294"/>
      <c r="DM56" s="294"/>
      <c r="DN56" s="294"/>
      <c r="DO56" s="294"/>
      <c r="DP56" s="294"/>
      <c r="DQ56" s="294"/>
      <c r="DR56" s="294"/>
      <c r="DS56" s="294"/>
      <c r="DT56" s="294"/>
      <c r="DU56" s="294"/>
      <c r="DV56" s="294"/>
      <c r="DW56" s="294"/>
      <c r="DX56" s="294"/>
      <c r="DY56" s="294"/>
      <c r="DZ56" s="294"/>
      <c r="EA56" s="294"/>
      <c r="EB56" s="287"/>
      <c r="EC56" s="287"/>
      <c r="ED56" s="287"/>
    </row>
    <row r="57" spans="21:134" ht="15" x14ac:dyDescent="0.25">
      <c r="U57" s="289">
        <f t="shared" si="1"/>
        <v>45566</v>
      </c>
      <c r="V57" s="290" t="s">
        <v>229</v>
      </c>
      <c r="W57" s="291" t="s">
        <v>229</v>
      </c>
      <c r="X57" s="292">
        <v>38.25</v>
      </c>
      <c r="Y57" s="293">
        <v>86.162999999999997</v>
      </c>
      <c r="Z57" s="294">
        <v>68.471000000000004</v>
      </c>
      <c r="AA57" s="294">
        <v>32.825000000000003</v>
      </c>
      <c r="AB57" s="294">
        <v>30.27</v>
      </c>
      <c r="AC57" s="294">
        <v>30.710999999999999</v>
      </c>
      <c r="AD57" s="294">
        <v>46.923999999999999</v>
      </c>
      <c r="AE57" s="294">
        <v>29.259</v>
      </c>
      <c r="AF57" s="294">
        <v>28.353000000000002</v>
      </c>
      <c r="AG57" s="294">
        <v>47.594000000000001</v>
      </c>
      <c r="AH57" s="294">
        <v>32.962000000000003</v>
      </c>
      <c r="AI57" s="294">
        <v>56.807000000000002</v>
      </c>
      <c r="AJ57" s="294">
        <v>45.162999999999997</v>
      </c>
      <c r="AK57" s="294">
        <v>58.222999999999999</v>
      </c>
      <c r="AL57" s="294">
        <v>37.976999999999997</v>
      </c>
      <c r="AM57" s="294">
        <v>36.348999999999997</v>
      </c>
      <c r="AN57" s="294">
        <v>27.913</v>
      </c>
      <c r="AO57" s="294">
        <v>26.917999999999999</v>
      </c>
      <c r="AP57" s="294">
        <v>26.524000000000001</v>
      </c>
      <c r="AQ57" s="294">
        <v>34.19</v>
      </c>
      <c r="AR57" s="294">
        <v>30.704999999999998</v>
      </c>
      <c r="AS57" s="294">
        <v>48.231999999999999</v>
      </c>
      <c r="AT57" s="294">
        <v>58.622</v>
      </c>
      <c r="AU57" s="294">
        <v>37.773000000000003</v>
      </c>
      <c r="AV57" s="294">
        <v>38.890999999999998</v>
      </c>
      <c r="AW57" s="294">
        <v>37.06</v>
      </c>
      <c r="AX57" s="294">
        <v>29.167000000000002</v>
      </c>
      <c r="AY57" s="294">
        <v>37.250999999999998</v>
      </c>
      <c r="AZ57" s="294">
        <v>19.768000000000001</v>
      </c>
      <c r="BA57" s="294">
        <v>47.652999999999999</v>
      </c>
      <c r="BB57" s="294">
        <v>56.957000000000001</v>
      </c>
      <c r="BC57" s="294">
        <v>28.934999999999999</v>
      </c>
      <c r="BD57" s="294">
        <v>24.042000000000002</v>
      </c>
      <c r="BE57" s="294">
        <v>45.030999999999999</v>
      </c>
      <c r="BF57" s="294">
        <v>34.116999999999997</v>
      </c>
      <c r="BG57" s="294">
        <v>57.776000000000003</v>
      </c>
      <c r="BH57" s="294"/>
      <c r="BI57" s="294"/>
      <c r="BJ57" s="294"/>
      <c r="BK57" s="294"/>
      <c r="BL57" s="294"/>
      <c r="BM57" s="294"/>
      <c r="BN57" s="294"/>
      <c r="BO57" s="294"/>
      <c r="BP57" s="294"/>
      <c r="BQ57" s="294"/>
      <c r="BR57" s="294"/>
      <c r="BS57" s="294"/>
      <c r="BT57" s="294"/>
      <c r="BU57" s="294"/>
      <c r="BV57" s="294"/>
      <c r="BW57" s="294"/>
      <c r="BX57" s="294"/>
      <c r="BY57" s="294"/>
      <c r="BZ57" s="294"/>
      <c r="CA57" s="294"/>
      <c r="CB57" s="294"/>
      <c r="CC57" s="294"/>
      <c r="CD57" s="294"/>
      <c r="CE57" s="294"/>
      <c r="CF57" s="294"/>
      <c r="CG57" s="294"/>
      <c r="CH57" s="294"/>
      <c r="CI57" s="294"/>
      <c r="CJ57" s="294"/>
      <c r="CK57" s="294"/>
      <c r="CL57" s="294"/>
      <c r="CM57" s="294"/>
      <c r="CN57" s="294"/>
      <c r="CO57" s="294"/>
      <c r="CP57" s="294"/>
      <c r="CQ57" s="294"/>
      <c r="CR57" s="294"/>
      <c r="CS57" s="294"/>
      <c r="CT57" s="294"/>
      <c r="CU57" s="294"/>
      <c r="CV57" s="294"/>
      <c r="CW57" s="294"/>
      <c r="CX57" s="294"/>
      <c r="CY57" s="294"/>
      <c r="CZ57" s="294"/>
      <c r="DA57" s="294"/>
      <c r="DB57" s="294"/>
      <c r="DC57" s="294"/>
      <c r="DD57" s="294"/>
      <c r="DE57" s="294"/>
      <c r="DF57" s="294"/>
      <c r="DG57" s="294"/>
      <c r="DH57" s="294"/>
      <c r="DI57" s="294"/>
      <c r="DJ57" s="294"/>
      <c r="DK57" s="294"/>
      <c r="DL57" s="294"/>
      <c r="DM57" s="294"/>
      <c r="DN57" s="294"/>
      <c r="DO57" s="294"/>
      <c r="DP57" s="294"/>
      <c r="DQ57" s="294"/>
      <c r="DR57" s="294"/>
      <c r="DS57" s="294"/>
      <c r="DT57" s="294"/>
      <c r="DU57" s="294"/>
      <c r="DV57" s="294"/>
      <c r="DW57" s="294"/>
      <c r="DX57" s="294"/>
      <c r="DY57" s="294"/>
      <c r="DZ57" s="294"/>
      <c r="EA57" s="294"/>
      <c r="EB57" s="287"/>
      <c r="EC57" s="287"/>
      <c r="ED57" s="287"/>
    </row>
    <row r="58" spans="21:134" ht="15" x14ac:dyDescent="0.25">
      <c r="U58" s="289">
        <f t="shared" si="1"/>
        <v>45597</v>
      </c>
      <c r="V58" s="290" t="s">
        <v>229</v>
      </c>
      <c r="W58" s="291" t="s">
        <v>229</v>
      </c>
      <c r="X58" s="292">
        <v>31.12</v>
      </c>
      <c r="Y58" s="293">
        <v>50.258000000000003</v>
      </c>
      <c r="Z58" s="294">
        <v>47.198</v>
      </c>
      <c r="AA58" s="294">
        <v>30.738</v>
      </c>
      <c r="AB58" s="294">
        <v>23.646000000000001</v>
      </c>
      <c r="AC58" s="294">
        <v>24.751999999999999</v>
      </c>
      <c r="AD58" s="294">
        <v>39.262</v>
      </c>
      <c r="AE58" s="294">
        <v>26.821999999999999</v>
      </c>
      <c r="AF58" s="294">
        <v>23.844000000000001</v>
      </c>
      <c r="AG58" s="294">
        <v>36.868000000000002</v>
      </c>
      <c r="AH58" s="294">
        <v>30.003</v>
      </c>
      <c r="AI58" s="294">
        <v>43.143000000000001</v>
      </c>
      <c r="AJ58" s="294">
        <v>35.463999999999999</v>
      </c>
      <c r="AK58" s="294">
        <v>41.252000000000002</v>
      </c>
      <c r="AL58" s="294">
        <v>31.143000000000001</v>
      </c>
      <c r="AM58" s="294">
        <v>28.943999999999999</v>
      </c>
      <c r="AN58" s="294">
        <v>24.326000000000001</v>
      </c>
      <c r="AO58" s="294">
        <v>26.611000000000001</v>
      </c>
      <c r="AP58" s="294">
        <v>16.492000000000001</v>
      </c>
      <c r="AQ58" s="294">
        <v>24.158999999999999</v>
      </c>
      <c r="AR58" s="294">
        <v>25.96</v>
      </c>
      <c r="AS58" s="294">
        <v>36.448</v>
      </c>
      <c r="AT58" s="294">
        <v>39.390999999999998</v>
      </c>
      <c r="AU58" s="294">
        <v>28.640999999999998</v>
      </c>
      <c r="AV58" s="294">
        <v>33.497999999999998</v>
      </c>
      <c r="AW58" s="294">
        <v>33.841999999999999</v>
      </c>
      <c r="AX58" s="294">
        <v>28.62</v>
      </c>
      <c r="AY58" s="294">
        <v>30.872</v>
      </c>
      <c r="AZ58" s="294">
        <v>16.672000000000001</v>
      </c>
      <c r="BA58" s="294">
        <v>27.632000000000001</v>
      </c>
      <c r="BB58" s="294">
        <v>35.201999999999998</v>
      </c>
      <c r="BC58" s="294">
        <v>27.016999999999999</v>
      </c>
      <c r="BD58" s="294">
        <v>22.117999999999999</v>
      </c>
      <c r="BE58" s="294">
        <v>30.873999999999999</v>
      </c>
      <c r="BF58" s="294">
        <v>29.087</v>
      </c>
      <c r="BG58" s="294">
        <v>46.631999999999998</v>
      </c>
      <c r="BH58" s="294"/>
      <c r="BI58" s="294"/>
      <c r="BJ58" s="294"/>
      <c r="BK58" s="294"/>
      <c r="BL58" s="294"/>
      <c r="BM58" s="294"/>
      <c r="BN58" s="294"/>
      <c r="BO58" s="294"/>
      <c r="BP58" s="294"/>
      <c r="BQ58" s="294"/>
      <c r="BR58" s="294"/>
      <c r="BS58" s="294"/>
      <c r="BT58" s="294"/>
      <c r="BU58" s="294"/>
      <c r="BV58" s="294"/>
      <c r="BW58" s="294"/>
      <c r="BX58" s="294"/>
      <c r="BY58" s="294"/>
      <c r="BZ58" s="294"/>
      <c r="CA58" s="294"/>
      <c r="CB58" s="294"/>
      <c r="CC58" s="294"/>
      <c r="CD58" s="294"/>
      <c r="CE58" s="294"/>
      <c r="CF58" s="294"/>
      <c r="CG58" s="294"/>
      <c r="CH58" s="294"/>
      <c r="CI58" s="294"/>
      <c r="CJ58" s="294"/>
      <c r="CK58" s="294"/>
      <c r="CL58" s="294"/>
      <c r="CM58" s="294"/>
      <c r="CN58" s="294"/>
      <c r="CO58" s="294"/>
      <c r="CP58" s="294"/>
      <c r="CQ58" s="294"/>
      <c r="CR58" s="294"/>
      <c r="CS58" s="294"/>
      <c r="CT58" s="294"/>
      <c r="CU58" s="294"/>
      <c r="CV58" s="294"/>
      <c r="CW58" s="294"/>
      <c r="CX58" s="294"/>
      <c r="CY58" s="294"/>
      <c r="CZ58" s="294"/>
      <c r="DA58" s="294"/>
      <c r="DB58" s="294"/>
      <c r="DC58" s="294"/>
      <c r="DD58" s="294"/>
      <c r="DE58" s="294"/>
      <c r="DF58" s="294"/>
      <c r="DG58" s="294"/>
      <c r="DH58" s="294"/>
      <c r="DI58" s="294"/>
      <c r="DJ58" s="294"/>
      <c r="DK58" s="294"/>
      <c r="DL58" s="294"/>
      <c r="DM58" s="294"/>
      <c r="DN58" s="294"/>
      <c r="DO58" s="294"/>
      <c r="DP58" s="294"/>
      <c r="DQ58" s="294"/>
      <c r="DR58" s="294"/>
      <c r="DS58" s="294"/>
      <c r="DT58" s="294"/>
      <c r="DU58" s="294"/>
      <c r="DV58" s="294"/>
      <c r="DW58" s="294"/>
      <c r="DX58" s="294"/>
      <c r="DY58" s="294"/>
      <c r="DZ58" s="294"/>
      <c r="EA58" s="294"/>
      <c r="EB58" s="287"/>
      <c r="EC58" s="287"/>
      <c r="ED58" s="287"/>
    </row>
    <row r="59" spans="21:134" ht="15" x14ac:dyDescent="0.25">
      <c r="U59" s="289">
        <f t="shared" si="1"/>
        <v>45627</v>
      </c>
      <c r="V59" s="290" t="s">
        <v>229</v>
      </c>
      <c r="W59" s="291" t="s">
        <v>229</v>
      </c>
      <c r="X59" s="292">
        <v>25.64</v>
      </c>
      <c r="Y59" s="293">
        <v>36.247</v>
      </c>
      <c r="Z59" s="294">
        <v>36.273000000000003</v>
      </c>
      <c r="AA59" s="294">
        <v>27.724</v>
      </c>
      <c r="AB59" s="294">
        <v>21.652000000000001</v>
      </c>
      <c r="AC59" s="294">
        <v>22.361999999999998</v>
      </c>
      <c r="AD59" s="294">
        <v>27.890999999999998</v>
      </c>
      <c r="AE59" s="294">
        <v>24.478999999999999</v>
      </c>
      <c r="AF59" s="294">
        <v>22</v>
      </c>
      <c r="AG59" s="294">
        <v>31.984999999999999</v>
      </c>
      <c r="AH59" s="294">
        <v>25.878</v>
      </c>
      <c r="AI59" s="294">
        <v>38.984999999999999</v>
      </c>
      <c r="AJ59" s="294">
        <v>31.672000000000001</v>
      </c>
      <c r="AK59" s="294">
        <v>34.418999999999997</v>
      </c>
      <c r="AL59" s="294">
        <v>29.213000000000001</v>
      </c>
      <c r="AM59" s="294">
        <v>26.721</v>
      </c>
      <c r="AN59" s="294">
        <v>21.914999999999999</v>
      </c>
      <c r="AO59" s="294">
        <v>22.896999999999998</v>
      </c>
      <c r="AP59" s="294">
        <v>13.99</v>
      </c>
      <c r="AQ59" s="294">
        <v>22.402999999999999</v>
      </c>
      <c r="AR59" s="294">
        <v>21.975000000000001</v>
      </c>
      <c r="AS59" s="294">
        <v>27.652999999999999</v>
      </c>
      <c r="AT59" s="294">
        <v>28.393000000000001</v>
      </c>
      <c r="AU59" s="294">
        <v>22.725000000000001</v>
      </c>
      <c r="AV59" s="294">
        <v>30.795000000000002</v>
      </c>
      <c r="AW59" s="294">
        <v>28.515000000000001</v>
      </c>
      <c r="AX59" s="294">
        <v>24.283000000000001</v>
      </c>
      <c r="AY59" s="294">
        <v>27.806999999999999</v>
      </c>
      <c r="AZ59" s="294">
        <v>15.545</v>
      </c>
      <c r="BA59" s="294">
        <v>21.861999999999998</v>
      </c>
      <c r="BB59" s="294">
        <v>27.527000000000001</v>
      </c>
      <c r="BC59" s="294">
        <v>25.437999999999999</v>
      </c>
      <c r="BD59" s="294">
        <v>18.010999999999999</v>
      </c>
      <c r="BE59" s="294">
        <v>27.074999999999999</v>
      </c>
      <c r="BF59" s="294">
        <v>27.719000000000001</v>
      </c>
      <c r="BG59" s="294">
        <v>40.933999999999997</v>
      </c>
      <c r="BH59" s="294"/>
      <c r="BI59" s="294"/>
      <c r="BJ59" s="294"/>
      <c r="BK59" s="294"/>
      <c r="BL59" s="294"/>
      <c r="BM59" s="294"/>
      <c r="BN59" s="294"/>
      <c r="BO59" s="294"/>
      <c r="BP59" s="294"/>
      <c r="BQ59" s="294"/>
      <c r="BR59" s="294"/>
      <c r="BS59" s="294"/>
      <c r="BT59" s="294"/>
      <c r="BU59" s="294"/>
      <c r="BV59" s="294"/>
      <c r="BW59" s="294"/>
      <c r="BX59" s="294"/>
      <c r="BY59" s="294"/>
      <c r="BZ59" s="294"/>
      <c r="CA59" s="294"/>
      <c r="CB59" s="294"/>
      <c r="CC59" s="294"/>
      <c r="CD59" s="294"/>
      <c r="CE59" s="294"/>
      <c r="CF59" s="294"/>
      <c r="CG59" s="294"/>
      <c r="CH59" s="294"/>
      <c r="CI59" s="294"/>
      <c r="CJ59" s="294"/>
      <c r="CK59" s="294"/>
      <c r="CL59" s="294"/>
      <c r="CM59" s="294"/>
      <c r="CN59" s="294"/>
      <c r="CO59" s="294"/>
      <c r="CP59" s="294"/>
      <c r="CQ59" s="294"/>
      <c r="CR59" s="294"/>
      <c r="CS59" s="294"/>
      <c r="CT59" s="294"/>
      <c r="CU59" s="294"/>
      <c r="CV59" s="294"/>
      <c r="CW59" s="294"/>
      <c r="CX59" s="294"/>
      <c r="CY59" s="294"/>
      <c r="CZ59" s="294"/>
      <c r="DA59" s="294"/>
      <c r="DB59" s="294"/>
      <c r="DC59" s="294"/>
      <c r="DD59" s="294"/>
      <c r="DE59" s="294"/>
      <c r="DF59" s="294"/>
      <c r="DG59" s="294"/>
      <c r="DH59" s="294"/>
      <c r="DI59" s="294"/>
      <c r="DJ59" s="294"/>
      <c r="DK59" s="294"/>
      <c r="DL59" s="294"/>
      <c r="DM59" s="294"/>
      <c r="DN59" s="294"/>
      <c r="DO59" s="294"/>
      <c r="DP59" s="294"/>
      <c r="DQ59" s="294"/>
      <c r="DR59" s="294"/>
      <c r="DS59" s="294"/>
      <c r="DT59" s="294"/>
      <c r="DU59" s="294"/>
      <c r="DV59" s="294"/>
      <c r="DW59" s="294"/>
      <c r="DX59" s="294"/>
      <c r="DY59" s="294"/>
      <c r="DZ59" s="294"/>
      <c r="EA59" s="294"/>
      <c r="EB59" s="287"/>
      <c r="EC59" s="287"/>
      <c r="ED59" s="287"/>
    </row>
    <row r="60" spans="21:134" ht="15" x14ac:dyDescent="0.25">
      <c r="U60" s="289">
        <f t="shared" si="1"/>
        <v>45658</v>
      </c>
      <c r="V60" s="290" t="s">
        <v>229</v>
      </c>
      <c r="W60" s="291" t="s">
        <v>229</v>
      </c>
      <c r="X60" s="292">
        <v>24.31</v>
      </c>
      <c r="Y60" s="293">
        <v>31.332000000000001</v>
      </c>
      <c r="Z60" s="294">
        <v>30.594999999999999</v>
      </c>
      <c r="AA60" s="294">
        <v>24.637</v>
      </c>
      <c r="AB60" s="294">
        <v>19.422000000000001</v>
      </c>
      <c r="AC60" s="294">
        <v>20.047999999999998</v>
      </c>
      <c r="AD60" s="294">
        <v>22.123000000000001</v>
      </c>
      <c r="AE60" s="294">
        <v>21.446000000000002</v>
      </c>
      <c r="AF60" s="294">
        <v>20.039000000000001</v>
      </c>
      <c r="AG60" s="294">
        <v>28.617000000000001</v>
      </c>
      <c r="AH60" s="294">
        <v>23.033000000000001</v>
      </c>
      <c r="AI60" s="294">
        <v>33.973999999999997</v>
      </c>
      <c r="AJ60" s="294">
        <v>27.222999999999999</v>
      </c>
      <c r="AK60" s="294">
        <v>30.911999999999999</v>
      </c>
      <c r="AL60" s="294">
        <v>25.175000000000001</v>
      </c>
      <c r="AM60" s="294">
        <v>25.88</v>
      </c>
      <c r="AN60" s="294">
        <v>19.619</v>
      </c>
      <c r="AO60" s="294">
        <v>20.231999999999999</v>
      </c>
      <c r="AP60" s="294">
        <v>12.635999999999999</v>
      </c>
      <c r="AQ60" s="294">
        <v>19.876999999999999</v>
      </c>
      <c r="AR60" s="294">
        <v>22.866</v>
      </c>
      <c r="AS60" s="294">
        <v>23.911000000000001</v>
      </c>
      <c r="AT60" s="294">
        <v>25.440999999999999</v>
      </c>
      <c r="AU60" s="294">
        <v>19.689</v>
      </c>
      <c r="AV60" s="294">
        <v>27.736999999999998</v>
      </c>
      <c r="AW60" s="294">
        <v>25.09</v>
      </c>
      <c r="AX60" s="294">
        <v>21.603999999999999</v>
      </c>
      <c r="AY60" s="294">
        <v>25.14</v>
      </c>
      <c r="AZ60" s="294">
        <v>14.000999999999999</v>
      </c>
      <c r="BA60" s="294">
        <v>19.234999999999999</v>
      </c>
      <c r="BB60" s="294">
        <v>24.212</v>
      </c>
      <c r="BC60" s="294">
        <v>23.533000000000001</v>
      </c>
      <c r="BD60" s="294">
        <v>15.648999999999999</v>
      </c>
      <c r="BE60" s="294">
        <v>24.17</v>
      </c>
      <c r="BF60" s="294">
        <v>26.838999999999999</v>
      </c>
      <c r="BG60" s="294">
        <v>36.645000000000003</v>
      </c>
      <c r="BH60" s="294"/>
      <c r="BI60" s="294"/>
      <c r="BJ60" s="294"/>
      <c r="BK60" s="294"/>
      <c r="BL60" s="294"/>
      <c r="BM60" s="294"/>
      <c r="BN60" s="294"/>
      <c r="BO60" s="294"/>
      <c r="BP60" s="294"/>
      <c r="BQ60" s="294"/>
      <c r="BR60" s="294"/>
      <c r="BS60" s="294"/>
      <c r="BT60" s="294"/>
      <c r="BU60" s="294"/>
      <c r="BV60" s="294"/>
      <c r="BW60" s="294"/>
      <c r="BX60" s="294"/>
      <c r="BY60" s="294"/>
      <c r="BZ60" s="294"/>
      <c r="CA60" s="294"/>
      <c r="CB60" s="294"/>
      <c r="CC60" s="294"/>
      <c r="CD60" s="294"/>
      <c r="CE60" s="294"/>
      <c r="CF60" s="294"/>
      <c r="CG60" s="294"/>
      <c r="CH60" s="294"/>
      <c r="CI60" s="294"/>
      <c r="CJ60" s="294"/>
      <c r="CK60" s="294"/>
      <c r="CL60" s="294"/>
      <c r="CM60" s="294"/>
      <c r="CN60" s="294"/>
      <c r="CO60" s="294"/>
      <c r="CP60" s="294"/>
      <c r="CQ60" s="294"/>
      <c r="CR60" s="294"/>
      <c r="CS60" s="294"/>
      <c r="CT60" s="294"/>
      <c r="CU60" s="294"/>
      <c r="CV60" s="294"/>
      <c r="CW60" s="294"/>
      <c r="CX60" s="294"/>
      <c r="CY60" s="294"/>
      <c r="CZ60" s="294"/>
      <c r="DA60" s="294"/>
      <c r="DB60" s="294"/>
      <c r="DC60" s="294"/>
      <c r="DD60" s="294"/>
      <c r="DE60" s="294"/>
      <c r="DF60" s="294"/>
      <c r="DG60" s="294"/>
      <c r="DH60" s="294"/>
      <c r="DI60" s="294"/>
      <c r="DJ60" s="294"/>
      <c r="DK60" s="294"/>
      <c r="DL60" s="294"/>
      <c r="DM60" s="294"/>
      <c r="DN60" s="294"/>
      <c r="DO60" s="294"/>
      <c r="DP60" s="294"/>
      <c r="DQ60" s="294"/>
      <c r="DR60" s="294"/>
      <c r="DS60" s="294"/>
      <c r="DT60" s="294"/>
      <c r="DU60" s="294"/>
      <c r="DV60" s="294"/>
      <c r="DW60" s="294"/>
      <c r="DX60" s="294"/>
      <c r="DY60" s="294"/>
      <c r="DZ60" s="294"/>
      <c r="EA60" s="294"/>
      <c r="EB60" s="287"/>
      <c r="EC60" s="287"/>
      <c r="ED60" s="287"/>
    </row>
    <row r="61" spans="21:134" ht="15" x14ac:dyDescent="0.25">
      <c r="U61" s="289">
        <f t="shared" si="1"/>
        <v>45689</v>
      </c>
      <c r="V61" s="290" t="s">
        <v>229</v>
      </c>
      <c r="W61" s="291" t="s">
        <v>229</v>
      </c>
      <c r="X61" s="292">
        <v>22.39</v>
      </c>
      <c r="Y61" s="293">
        <v>40.073999999999998</v>
      </c>
      <c r="Z61" s="294">
        <v>27.94</v>
      </c>
      <c r="AA61" s="294">
        <v>20.141999999999999</v>
      </c>
      <c r="AB61" s="294">
        <v>15.992000000000001</v>
      </c>
      <c r="AC61" s="294">
        <v>16.981999999999999</v>
      </c>
      <c r="AD61" s="294">
        <v>19.114999999999998</v>
      </c>
      <c r="AE61" s="294">
        <v>18.318000000000001</v>
      </c>
      <c r="AF61" s="294">
        <v>18.465</v>
      </c>
      <c r="AG61" s="294">
        <v>23.318999999999999</v>
      </c>
      <c r="AH61" s="294">
        <v>22.891999999999999</v>
      </c>
      <c r="AI61" s="294">
        <v>30.242000000000001</v>
      </c>
      <c r="AJ61" s="294">
        <v>22.233000000000001</v>
      </c>
      <c r="AK61" s="294">
        <v>26.573</v>
      </c>
      <c r="AL61" s="294">
        <v>24.274999999999999</v>
      </c>
      <c r="AM61" s="294">
        <v>25.835000000000001</v>
      </c>
      <c r="AN61" s="294">
        <v>19.303000000000001</v>
      </c>
      <c r="AO61" s="294">
        <v>16.581</v>
      </c>
      <c r="AP61" s="294">
        <v>15.606999999999999</v>
      </c>
      <c r="AQ61" s="294">
        <v>16.472999999999999</v>
      </c>
      <c r="AR61" s="294">
        <v>19.602</v>
      </c>
      <c r="AS61" s="294">
        <v>19.271999999999998</v>
      </c>
      <c r="AT61" s="294">
        <v>23.245999999999999</v>
      </c>
      <c r="AU61" s="294">
        <v>16.071000000000002</v>
      </c>
      <c r="AV61" s="294">
        <v>23.446000000000002</v>
      </c>
      <c r="AW61" s="294">
        <v>20.498000000000001</v>
      </c>
      <c r="AX61" s="294">
        <v>17.776</v>
      </c>
      <c r="AY61" s="294">
        <v>20.747</v>
      </c>
      <c r="AZ61" s="294">
        <v>11.637</v>
      </c>
      <c r="BA61" s="294">
        <v>18.204000000000001</v>
      </c>
      <c r="BB61" s="294">
        <v>22.879000000000001</v>
      </c>
      <c r="BC61" s="294">
        <v>19.300999999999998</v>
      </c>
      <c r="BD61" s="294">
        <v>13.09</v>
      </c>
      <c r="BE61" s="294">
        <v>20.228999999999999</v>
      </c>
      <c r="BF61" s="294">
        <v>20.596</v>
      </c>
      <c r="BG61" s="294">
        <v>30.361000000000001</v>
      </c>
      <c r="BH61" s="294"/>
      <c r="BI61" s="294"/>
      <c r="BJ61" s="294"/>
      <c r="BK61" s="294"/>
      <c r="BL61" s="294"/>
      <c r="BM61" s="294"/>
      <c r="BN61" s="294"/>
      <c r="BO61" s="294"/>
      <c r="BP61" s="294"/>
      <c r="BQ61" s="294"/>
      <c r="BR61" s="294"/>
      <c r="BS61" s="294"/>
      <c r="BT61" s="294"/>
      <c r="BU61" s="294"/>
      <c r="BV61" s="294"/>
      <c r="BW61" s="294"/>
      <c r="BX61" s="294"/>
      <c r="BY61" s="294"/>
      <c r="BZ61" s="294"/>
      <c r="CA61" s="294"/>
      <c r="CB61" s="294"/>
      <c r="CC61" s="294"/>
      <c r="CD61" s="294"/>
      <c r="CE61" s="294"/>
      <c r="CF61" s="294"/>
      <c r="CG61" s="294"/>
      <c r="CH61" s="294"/>
      <c r="CI61" s="294"/>
      <c r="CJ61" s="294"/>
      <c r="CK61" s="294"/>
      <c r="CL61" s="294"/>
      <c r="CM61" s="294"/>
      <c r="CN61" s="294"/>
      <c r="CO61" s="294"/>
      <c r="CP61" s="294"/>
      <c r="CQ61" s="294"/>
      <c r="CR61" s="294"/>
      <c r="CS61" s="294"/>
      <c r="CT61" s="294"/>
      <c r="CU61" s="294"/>
      <c r="CV61" s="294"/>
      <c r="CW61" s="294"/>
      <c r="CX61" s="294"/>
      <c r="CY61" s="294"/>
      <c r="CZ61" s="294"/>
      <c r="DA61" s="294"/>
      <c r="DB61" s="294"/>
      <c r="DC61" s="294"/>
      <c r="DD61" s="294"/>
      <c r="DE61" s="294"/>
      <c r="DF61" s="294"/>
      <c r="DG61" s="294"/>
      <c r="DH61" s="294"/>
      <c r="DI61" s="294"/>
      <c r="DJ61" s="294"/>
      <c r="DK61" s="294"/>
      <c r="DL61" s="294"/>
      <c r="DM61" s="294"/>
      <c r="DN61" s="294"/>
      <c r="DO61" s="294"/>
      <c r="DP61" s="294"/>
      <c r="DQ61" s="294"/>
      <c r="DR61" s="294"/>
      <c r="DS61" s="294"/>
      <c r="DT61" s="294"/>
      <c r="DU61" s="294"/>
      <c r="DV61" s="294"/>
      <c r="DW61" s="294"/>
      <c r="DX61" s="294"/>
      <c r="DY61" s="294"/>
      <c r="DZ61" s="294"/>
      <c r="EA61" s="294"/>
      <c r="EB61" s="287"/>
      <c r="EC61" s="287"/>
      <c r="ED61" s="287"/>
    </row>
    <row r="62" spans="21:134" ht="15" x14ac:dyDescent="0.25">
      <c r="U62" s="289">
        <f t="shared" si="1"/>
        <v>45717</v>
      </c>
      <c r="V62" s="290" t="s">
        <v>229</v>
      </c>
      <c r="W62" s="291" t="s">
        <v>229</v>
      </c>
      <c r="X62" s="292">
        <v>36.020000000000003</v>
      </c>
      <c r="Y62" s="293">
        <v>71.325000000000003</v>
      </c>
      <c r="Z62" s="294">
        <v>32.716000000000001</v>
      </c>
      <c r="AA62" s="294">
        <v>28.329000000000001</v>
      </c>
      <c r="AB62" s="294">
        <v>42.484000000000002</v>
      </c>
      <c r="AC62" s="294">
        <v>26.879000000000001</v>
      </c>
      <c r="AD62" s="294">
        <v>27.606999999999999</v>
      </c>
      <c r="AE62" s="294">
        <v>28.190999999999999</v>
      </c>
      <c r="AF62" s="294">
        <v>32.709000000000003</v>
      </c>
      <c r="AG62" s="294">
        <v>41.13</v>
      </c>
      <c r="AH62" s="294">
        <v>49.530999999999999</v>
      </c>
      <c r="AI62" s="294">
        <v>40.116</v>
      </c>
      <c r="AJ62" s="294">
        <v>39.395000000000003</v>
      </c>
      <c r="AK62" s="294">
        <v>39.664999999999999</v>
      </c>
      <c r="AL62" s="294">
        <v>32.941000000000003</v>
      </c>
      <c r="AM62" s="294">
        <v>29.167000000000002</v>
      </c>
      <c r="AN62" s="294">
        <v>29.651</v>
      </c>
      <c r="AO62" s="294">
        <v>20.195</v>
      </c>
      <c r="AP62" s="294">
        <v>24.907</v>
      </c>
      <c r="AQ62" s="294">
        <v>43.981999999999999</v>
      </c>
      <c r="AR62" s="294">
        <v>22.637</v>
      </c>
      <c r="AS62" s="294">
        <v>26.538</v>
      </c>
      <c r="AT62" s="294">
        <v>55.811</v>
      </c>
      <c r="AU62" s="294">
        <v>16.385000000000002</v>
      </c>
      <c r="AV62" s="294">
        <v>43.09</v>
      </c>
      <c r="AW62" s="294">
        <v>23.984999999999999</v>
      </c>
      <c r="AX62" s="294">
        <v>31.082999999999998</v>
      </c>
      <c r="AY62" s="294">
        <v>37.707999999999998</v>
      </c>
      <c r="AZ62" s="294">
        <v>18.489000000000001</v>
      </c>
      <c r="BA62" s="294">
        <v>20.079000000000001</v>
      </c>
      <c r="BB62" s="294">
        <v>40.103999999999999</v>
      </c>
      <c r="BC62" s="294">
        <v>21.324000000000002</v>
      </c>
      <c r="BD62" s="294">
        <v>23.126999999999999</v>
      </c>
      <c r="BE62" s="294">
        <v>31.872</v>
      </c>
      <c r="BF62" s="294">
        <v>20.928000000000001</v>
      </c>
      <c r="BG62" s="294">
        <v>43.753999999999998</v>
      </c>
      <c r="BH62" s="294"/>
      <c r="BI62" s="294"/>
      <c r="BJ62" s="294"/>
      <c r="BK62" s="294"/>
      <c r="BL62" s="294"/>
      <c r="BM62" s="294"/>
      <c r="BN62" s="294"/>
      <c r="BO62" s="294"/>
      <c r="BP62" s="294"/>
      <c r="BQ62" s="294"/>
      <c r="BR62" s="294"/>
      <c r="BS62" s="294"/>
      <c r="BT62" s="294"/>
      <c r="BU62" s="294"/>
      <c r="BV62" s="294"/>
      <c r="BW62" s="294"/>
      <c r="BX62" s="294"/>
      <c r="BY62" s="294"/>
      <c r="BZ62" s="294"/>
      <c r="CA62" s="294"/>
      <c r="CB62" s="294"/>
      <c r="CC62" s="294"/>
      <c r="CD62" s="294"/>
      <c r="CE62" s="294"/>
      <c r="CF62" s="294"/>
      <c r="CG62" s="294"/>
      <c r="CH62" s="294"/>
      <c r="CI62" s="294"/>
      <c r="CJ62" s="294"/>
      <c r="CK62" s="294"/>
      <c r="CL62" s="294"/>
      <c r="CM62" s="294"/>
      <c r="CN62" s="294"/>
      <c r="CO62" s="294"/>
      <c r="CP62" s="294"/>
      <c r="CQ62" s="294"/>
      <c r="CR62" s="294"/>
      <c r="CS62" s="294"/>
      <c r="CT62" s="294"/>
      <c r="CU62" s="294"/>
      <c r="CV62" s="294"/>
      <c r="CW62" s="294"/>
      <c r="CX62" s="294"/>
      <c r="CY62" s="294"/>
      <c r="CZ62" s="294"/>
      <c r="DA62" s="294"/>
      <c r="DB62" s="294"/>
      <c r="DC62" s="294"/>
      <c r="DD62" s="294"/>
      <c r="DE62" s="294"/>
      <c r="DF62" s="294"/>
      <c r="DG62" s="294"/>
      <c r="DH62" s="294"/>
      <c r="DI62" s="294"/>
      <c r="DJ62" s="294"/>
      <c r="DK62" s="294"/>
      <c r="DL62" s="294"/>
      <c r="DM62" s="294"/>
      <c r="DN62" s="294"/>
      <c r="DO62" s="294"/>
      <c r="DP62" s="294"/>
      <c r="DQ62" s="294"/>
      <c r="DR62" s="294"/>
      <c r="DS62" s="294"/>
      <c r="DT62" s="294"/>
      <c r="DU62" s="294"/>
      <c r="DV62" s="294"/>
      <c r="DW62" s="294"/>
      <c r="DX62" s="294"/>
      <c r="DY62" s="294"/>
      <c r="DZ62" s="294"/>
      <c r="EA62" s="294"/>
      <c r="EB62" s="287"/>
      <c r="EC62" s="287"/>
      <c r="ED62" s="287"/>
    </row>
    <row r="63" spans="21:134" ht="15" x14ac:dyDescent="0.25">
      <c r="U63" s="289">
        <f t="shared" si="1"/>
        <v>45748</v>
      </c>
      <c r="V63" s="290" t="s">
        <v>229</v>
      </c>
      <c r="W63" s="291" t="s">
        <v>229</v>
      </c>
      <c r="X63" s="292">
        <v>77.08</v>
      </c>
      <c r="Y63" s="293">
        <v>122.39100000000001</v>
      </c>
      <c r="Z63" s="294">
        <v>84.298000000000002</v>
      </c>
      <c r="AA63" s="294">
        <v>64.304000000000002</v>
      </c>
      <c r="AB63" s="294">
        <v>103.952</v>
      </c>
      <c r="AC63" s="294">
        <v>57.704000000000001</v>
      </c>
      <c r="AD63" s="294">
        <v>51.86</v>
      </c>
      <c r="AE63" s="294">
        <v>70.546000000000006</v>
      </c>
      <c r="AF63" s="294">
        <v>93.361999999999995</v>
      </c>
      <c r="AG63" s="294">
        <v>78.322999999999993</v>
      </c>
      <c r="AH63" s="294">
        <v>61.015000000000001</v>
      </c>
      <c r="AI63" s="294">
        <v>87.991</v>
      </c>
      <c r="AJ63" s="294">
        <v>79.37</v>
      </c>
      <c r="AK63" s="294">
        <v>57.74</v>
      </c>
      <c r="AL63" s="294">
        <v>43.03</v>
      </c>
      <c r="AM63" s="294">
        <v>71.051000000000002</v>
      </c>
      <c r="AN63" s="294">
        <v>56.953000000000003</v>
      </c>
      <c r="AO63" s="294">
        <v>51.024000000000001</v>
      </c>
      <c r="AP63" s="294">
        <v>49.430999999999997</v>
      </c>
      <c r="AQ63" s="294">
        <v>91.016000000000005</v>
      </c>
      <c r="AR63" s="294">
        <v>57.524999999999999</v>
      </c>
      <c r="AS63" s="294">
        <v>81.447000000000003</v>
      </c>
      <c r="AT63" s="294">
        <v>77.778999999999996</v>
      </c>
      <c r="AU63" s="294">
        <v>52.094999999999999</v>
      </c>
      <c r="AV63" s="294">
        <v>67.991</v>
      </c>
      <c r="AW63" s="294">
        <v>55.747</v>
      </c>
      <c r="AX63" s="294">
        <v>68.045000000000002</v>
      </c>
      <c r="AY63" s="294">
        <v>80.738</v>
      </c>
      <c r="AZ63" s="294">
        <v>40.301000000000002</v>
      </c>
      <c r="BA63" s="294">
        <v>49.851999999999997</v>
      </c>
      <c r="BB63" s="294">
        <v>75.105000000000004</v>
      </c>
      <c r="BC63" s="294">
        <v>48.87</v>
      </c>
      <c r="BD63" s="294">
        <v>40.655000000000001</v>
      </c>
      <c r="BE63" s="294">
        <v>38.332999999999998</v>
      </c>
      <c r="BF63" s="294">
        <v>43.29</v>
      </c>
      <c r="BG63" s="294">
        <v>43.29</v>
      </c>
      <c r="BH63" s="294"/>
      <c r="BI63" s="294"/>
      <c r="BJ63" s="294"/>
      <c r="BK63" s="294"/>
      <c r="BL63" s="294"/>
      <c r="BM63" s="294"/>
      <c r="BN63" s="294"/>
      <c r="BO63" s="294"/>
      <c r="BP63" s="294"/>
      <c r="BQ63" s="294"/>
      <c r="BR63" s="294"/>
      <c r="BS63" s="294"/>
      <c r="BT63" s="294"/>
      <c r="BU63" s="294"/>
      <c r="BV63" s="294"/>
      <c r="BW63" s="294"/>
      <c r="BX63" s="294"/>
      <c r="BY63" s="294"/>
      <c r="BZ63" s="294"/>
      <c r="CA63" s="294"/>
      <c r="CB63" s="294"/>
      <c r="CC63" s="294"/>
      <c r="CD63" s="294"/>
      <c r="CE63" s="294"/>
      <c r="CF63" s="294"/>
      <c r="CG63" s="294"/>
      <c r="CH63" s="294"/>
      <c r="CI63" s="294"/>
      <c r="CJ63" s="294"/>
      <c r="CK63" s="294"/>
      <c r="CL63" s="294"/>
      <c r="CM63" s="294"/>
      <c r="CN63" s="294"/>
      <c r="CO63" s="294"/>
      <c r="CP63" s="294"/>
      <c r="CQ63" s="294"/>
      <c r="CR63" s="294"/>
      <c r="CS63" s="294"/>
      <c r="CT63" s="294"/>
      <c r="CU63" s="294"/>
      <c r="CV63" s="294"/>
      <c r="CW63" s="294"/>
      <c r="CX63" s="294"/>
      <c r="CY63" s="294"/>
      <c r="CZ63" s="294"/>
      <c r="DA63" s="294"/>
      <c r="DB63" s="294"/>
      <c r="DC63" s="294"/>
      <c r="DD63" s="294"/>
      <c r="DE63" s="294"/>
      <c r="DF63" s="294"/>
      <c r="DG63" s="294"/>
      <c r="DH63" s="294"/>
      <c r="DI63" s="294"/>
      <c r="DJ63" s="294"/>
      <c r="DK63" s="294"/>
      <c r="DL63" s="294"/>
      <c r="DM63" s="294"/>
      <c r="DN63" s="294"/>
      <c r="DO63" s="294"/>
      <c r="DP63" s="294"/>
      <c r="DQ63" s="294"/>
      <c r="DR63" s="294"/>
      <c r="DS63" s="294"/>
      <c r="DT63" s="294"/>
      <c r="DU63" s="294"/>
      <c r="DV63" s="294"/>
      <c r="DW63" s="294"/>
      <c r="DX63" s="294"/>
      <c r="DY63" s="294"/>
      <c r="DZ63" s="294"/>
      <c r="EA63" s="294"/>
      <c r="EB63" s="287"/>
      <c r="EC63" s="287"/>
      <c r="ED63" s="287"/>
    </row>
    <row r="64" spans="21:134" ht="15" x14ac:dyDescent="0.25">
      <c r="U64" s="305">
        <f t="shared" si="1"/>
        <v>45778</v>
      </c>
      <c r="V64" s="290" t="s">
        <v>229</v>
      </c>
      <c r="W64" s="291" t="s">
        <v>229</v>
      </c>
      <c r="X64" s="292">
        <v>221.07</v>
      </c>
      <c r="Y64" s="293">
        <v>327.22000000000003</v>
      </c>
      <c r="Z64" s="294">
        <v>293.90100000000001</v>
      </c>
      <c r="AA64" s="294">
        <v>146.768</v>
      </c>
      <c r="AB64" s="294">
        <v>181.81899999999999</v>
      </c>
      <c r="AC64" s="294">
        <v>114.268</v>
      </c>
      <c r="AD64" s="294">
        <v>159.32599999999999</v>
      </c>
      <c r="AE64" s="294">
        <v>200.84399999999999</v>
      </c>
      <c r="AF64" s="294">
        <v>274.18700000000001</v>
      </c>
      <c r="AG64" s="294">
        <v>214.9</v>
      </c>
      <c r="AH64" s="294">
        <v>188.40199999999999</v>
      </c>
      <c r="AI64" s="294">
        <v>353.596</v>
      </c>
      <c r="AJ64" s="294">
        <v>312.34899999999999</v>
      </c>
      <c r="AK64" s="294">
        <v>190.93299999999999</v>
      </c>
      <c r="AL64" s="294">
        <v>190.69</v>
      </c>
      <c r="AM64" s="294">
        <v>224.70500000000001</v>
      </c>
      <c r="AN64" s="294">
        <v>238.98699999999999</v>
      </c>
      <c r="AO64" s="294">
        <v>73.075000000000003</v>
      </c>
      <c r="AP64" s="294">
        <v>147.79900000000001</v>
      </c>
      <c r="AQ64" s="294">
        <v>211.25</v>
      </c>
      <c r="AR64" s="294">
        <v>244.15600000000001</v>
      </c>
      <c r="AS64" s="294">
        <v>206.52699999999999</v>
      </c>
      <c r="AT64" s="294">
        <v>214.923</v>
      </c>
      <c r="AU64" s="294">
        <v>248.578</v>
      </c>
      <c r="AV64" s="294">
        <v>274.02800000000002</v>
      </c>
      <c r="AW64" s="294">
        <v>109.122</v>
      </c>
      <c r="AX64" s="294">
        <v>142.62799999999999</v>
      </c>
      <c r="AY64" s="294">
        <v>120.247</v>
      </c>
      <c r="AZ64" s="294">
        <v>104.14100000000001</v>
      </c>
      <c r="BA64" s="294">
        <v>223.80099999999999</v>
      </c>
      <c r="BB64" s="294">
        <v>181.61699999999999</v>
      </c>
      <c r="BC64" s="294">
        <v>108.312</v>
      </c>
      <c r="BD64" s="294">
        <v>145.97800000000001</v>
      </c>
      <c r="BE64" s="294">
        <v>134.613</v>
      </c>
      <c r="BF64" s="294">
        <v>423.90899999999999</v>
      </c>
      <c r="BG64" s="294">
        <v>423.90899999999999</v>
      </c>
      <c r="BH64" s="294"/>
      <c r="BI64" s="294"/>
      <c r="BJ64" s="294"/>
      <c r="BK64" s="294"/>
      <c r="BL64" s="294"/>
      <c r="BM64" s="294"/>
      <c r="BN64" s="294"/>
      <c r="BO64" s="294"/>
      <c r="BP64" s="294"/>
      <c r="BQ64" s="294"/>
      <c r="BR64" s="294"/>
      <c r="BS64" s="294"/>
      <c r="BT64" s="294"/>
      <c r="BU64" s="294"/>
      <c r="BV64" s="294"/>
      <c r="BW64" s="294"/>
      <c r="BX64" s="294"/>
      <c r="BY64" s="294"/>
      <c r="BZ64" s="294"/>
      <c r="CA64" s="294"/>
      <c r="CB64" s="294"/>
      <c r="CC64" s="294"/>
      <c r="CD64" s="294"/>
      <c r="CE64" s="294"/>
      <c r="CF64" s="294"/>
      <c r="CG64" s="294"/>
      <c r="CH64" s="294"/>
      <c r="CI64" s="294"/>
      <c r="CJ64" s="294"/>
      <c r="CK64" s="294"/>
      <c r="CL64" s="294"/>
      <c r="CM64" s="294"/>
      <c r="CN64" s="294"/>
      <c r="CO64" s="294"/>
      <c r="CP64" s="294"/>
      <c r="CQ64" s="294"/>
      <c r="CR64" s="294"/>
      <c r="CS64" s="294"/>
      <c r="CT64" s="294"/>
      <c r="CU64" s="294"/>
      <c r="CV64" s="294"/>
      <c r="CW64" s="294"/>
      <c r="CX64" s="294"/>
      <c r="CY64" s="294"/>
      <c r="CZ64" s="294"/>
      <c r="DA64" s="294"/>
      <c r="DB64" s="294"/>
      <c r="DC64" s="294"/>
      <c r="DD64" s="294"/>
      <c r="DE64" s="294"/>
      <c r="DF64" s="294"/>
      <c r="DG64" s="294"/>
      <c r="DH64" s="294"/>
      <c r="DI64" s="294"/>
      <c r="DJ64" s="294"/>
      <c r="DK64" s="294"/>
      <c r="DL64" s="294"/>
      <c r="DM64" s="294"/>
      <c r="DN64" s="294"/>
      <c r="DO64" s="294"/>
      <c r="DP64" s="294"/>
      <c r="DQ64" s="294"/>
      <c r="DR64" s="294"/>
      <c r="DS64" s="294"/>
      <c r="DT64" s="294"/>
      <c r="DU64" s="294"/>
      <c r="DV64" s="294"/>
      <c r="DW64" s="294"/>
      <c r="DX64" s="294"/>
      <c r="DY64" s="294"/>
      <c r="DZ64" s="294"/>
      <c r="EA64" s="294"/>
      <c r="EB64" s="287"/>
      <c r="EC64" s="287"/>
      <c r="ED64" s="287"/>
    </row>
    <row r="65" spans="21:134" ht="15" x14ac:dyDescent="0.25">
      <c r="U65" s="305">
        <f t="shared" si="1"/>
        <v>45809</v>
      </c>
      <c r="V65" s="290" t="s">
        <v>229</v>
      </c>
      <c r="W65" s="291" t="s">
        <v>229</v>
      </c>
      <c r="X65" s="292">
        <v>261.05</v>
      </c>
      <c r="Y65" s="293">
        <v>403.642</v>
      </c>
      <c r="Z65" s="294">
        <v>278.411</v>
      </c>
      <c r="AA65" s="294">
        <v>174.45400000000001</v>
      </c>
      <c r="AB65" s="294">
        <v>150.55600000000001</v>
      </c>
      <c r="AC65" s="294">
        <v>174.75200000000001</v>
      </c>
      <c r="AD65" s="294">
        <v>276.75599999999997</v>
      </c>
      <c r="AE65" s="294">
        <v>168.93799999999999</v>
      </c>
      <c r="AF65" s="294">
        <v>414.185</v>
      </c>
      <c r="AG65" s="294">
        <v>224.45099999999999</v>
      </c>
      <c r="AH65" s="294">
        <v>545.09100000000001</v>
      </c>
      <c r="AI65" s="294">
        <v>313.60500000000002</v>
      </c>
      <c r="AJ65" s="294">
        <v>513.25699999999995</v>
      </c>
      <c r="AK65" s="294">
        <v>199.053</v>
      </c>
      <c r="AL65" s="294">
        <v>339.036</v>
      </c>
      <c r="AM65" s="294">
        <v>155.822</v>
      </c>
      <c r="AN65" s="294">
        <v>197.089</v>
      </c>
      <c r="AO65" s="294">
        <v>54.57</v>
      </c>
      <c r="AP65" s="294">
        <v>222.346</v>
      </c>
      <c r="AQ65" s="294">
        <v>139.90299999999999</v>
      </c>
      <c r="AR65" s="294">
        <v>283.51</v>
      </c>
      <c r="AS65" s="294">
        <v>197.898</v>
      </c>
      <c r="AT65" s="294">
        <v>174.27</v>
      </c>
      <c r="AU65" s="294">
        <v>482.14299999999997</v>
      </c>
      <c r="AV65" s="294">
        <v>276.57299999999998</v>
      </c>
      <c r="AW65" s="294">
        <v>250.75299999999999</v>
      </c>
      <c r="AX65" s="294">
        <v>427.17700000000002</v>
      </c>
      <c r="AY65" s="294">
        <v>47.936</v>
      </c>
      <c r="AZ65" s="294">
        <v>145.404</v>
      </c>
      <c r="BA65" s="294">
        <v>333.29500000000002</v>
      </c>
      <c r="BB65" s="294">
        <v>322.68599999999998</v>
      </c>
      <c r="BC65" s="294">
        <v>110.752</v>
      </c>
      <c r="BD65" s="294">
        <v>292.11599999999999</v>
      </c>
      <c r="BE65" s="294">
        <v>367.66500000000002</v>
      </c>
      <c r="BF65" s="294">
        <v>686.48800000000006</v>
      </c>
      <c r="BG65" s="294">
        <v>686.48800000000006</v>
      </c>
      <c r="BH65" s="294"/>
      <c r="BI65" s="294"/>
      <c r="BJ65" s="294"/>
      <c r="BK65" s="294"/>
      <c r="BL65" s="294"/>
      <c r="BM65" s="294"/>
      <c r="BN65" s="294"/>
      <c r="BO65" s="294"/>
      <c r="BP65" s="294"/>
      <c r="BQ65" s="294"/>
      <c r="BR65" s="294"/>
      <c r="BS65" s="294"/>
      <c r="BT65" s="294"/>
      <c r="BU65" s="294"/>
      <c r="BV65" s="294"/>
      <c r="BW65" s="294"/>
      <c r="BX65" s="294"/>
      <c r="BY65" s="294"/>
      <c r="BZ65" s="294"/>
      <c r="CA65" s="294"/>
      <c r="CB65" s="294"/>
      <c r="CC65" s="294"/>
      <c r="CD65" s="294"/>
      <c r="CE65" s="294"/>
      <c r="CF65" s="294"/>
      <c r="CG65" s="294"/>
      <c r="CH65" s="294"/>
      <c r="CI65" s="294"/>
      <c r="CJ65" s="294"/>
      <c r="CK65" s="294"/>
      <c r="CL65" s="294"/>
      <c r="CM65" s="294"/>
      <c r="CN65" s="294"/>
      <c r="CO65" s="294"/>
      <c r="CP65" s="294"/>
      <c r="CQ65" s="294"/>
      <c r="CR65" s="294"/>
      <c r="CS65" s="294"/>
      <c r="CT65" s="294"/>
      <c r="CU65" s="294"/>
      <c r="CV65" s="294"/>
      <c r="CW65" s="294"/>
      <c r="CX65" s="294"/>
      <c r="CY65" s="294"/>
      <c r="CZ65" s="294"/>
      <c r="DA65" s="294"/>
      <c r="DB65" s="294"/>
      <c r="DC65" s="294"/>
      <c r="DD65" s="294"/>
      <c r="DE65" s="294"/>
      <c r="DF65" s="294"/>
      <c r="DG65" s="294"/>
      <c r="DH65" s="294"/>
      <c r="DI65" s="294"/>
      <c r="DJ65" s="294"/>
      <c r="DK65" s="294"/>
      <c r="DL65" s="294"/>
      <c r="DM65" s="294"/>
      <c r="DN65" s="294"/>
      <c r="DO65" s="294"/>
      <c r="DP65" s="294"/>
      <c r="DQ65" s="294"/>
      <c r="DR65" s="294"/>
      <c r="DS65" s="294"/>
      <c r="DT65" s="294"/>
      <c r="DU65" s="294"/>
      <c r="DV65" s="294"/>
      <c r="DW65" s="294"/>
      <c r="DX65" s="294"/>
      <c r="DY65" s="294"/>
      <c r="DZ65" s="294"/>
      <c r="EA65" s="294"/>
      <c r="EB65" s="287"/>
      <c r="EC65" s="287"/>
      <c r="ED65" s="287"/>
    </row>
    <row r="66" spans="21:134" ht="15" x14ac:dyDescent="0.25">
      <c r="U66" s="305">
        <f t="shared" si="1"/>
        <v>45839</v>
      </c>
      <c r="V66" s="290" t="s">
        <v>229</v>
      </c>
      <c r="W66" s="291" t="s">
        <v>229</v>
      </c>
      <c r="X66" s="292">
        <v>116.85</v>
      </c>
      <c r="Y66" s="293">
        <v>170.09200000000001</v>
      </c>
      <c r="Z66" s="294">
        <v>97.141999999999996</v>
      </c>
      <c r="AA66" s="294">
        <v>68.762</v>
      </c>
      <c r="AB66" s="294">
        <v>65.268000000000001</v>
      </c>
      <c r="AC66" s="294">
        <v>72.819000000000003</v>
      </c>
      <c r="AD66" s="294">
        <v>133.52699999999999</v>
      </c>
      <c r="AE66" s="294">
        <v>66.722999999999999</v>
      </c>
      <c r="AF66" s="294">
        <v>198.38399999999999</v>
      </c>
      <c r="AG66" s="294">
        <v>72.421000000000006</v>
      </c>
      <c r="AH66" s="294">
        <v>502.79399999999998</v>
      </c>
      <c r="AI66" s="294">
        <v>122.578</v>
      </c>
      <c r="AJ66" s="294">
        <v>189.733</v>
      </c>
      <c r="AK66" s="294">
        <v>99.668000000000006</v>
      </c>
      <c r="AL66" s="294">
        <v>216.11699999999999</v>
      </c>
      <c r="AM66" s="294">
        <v>49.939</v>
      </c>
      <c r="AN66" s="294">
        <v>58.61</v>
      </c>
      <c r="AO66" s="294">
        <v>22.001000000000001</v>
      </c>
      <c r="AP66" s="294">
        <v>65.391999999999996</v>
      </c>
      <c r="AQ66" s="294">
        <v>52.887999999999998</v>
      </c>
      <c r="AR66" s="294">
        <v>116.747</v>
      </c>
      <c r="AS66" s="294">
        <v>76.025999999999996</v>
      </c>
      <c r="AT66" s="294">
        <v>64.613</v>
      </c>
      <c r="AU66" s="294">
        <v>211.559</v>
      </c>
      <c r="AV66" s="294">
        <v>145.91</v>
      </c>
      <c r="AW66" s="294">
        <v>77.222999999999999</v>
      </c>
      <c r="AX66" s="294">
        <v>217.94200000000001</v>
      </c>
      <c r="AY66" s="294">
        <v>24.73</v>
      </c>
      <c r="AZ66" s="294">
        <v>51.959000000000003</v>
      </c>
      <c r="BA66" s="294">
        <v>106.614</v>
      </c>
      <c r="BB66" s="294">
        <v>100.81699999999999</v>
      </c>
      <c r="BC66" s="294">
        <v>43.442999999999998</v>
      </c>
      <c r="BD66" s="294">
        <v>172.99700000000001</v>
      </c>
      <c r="BE66" s="294">
        <v>217.14099999999999</v>
      </c>
      <c r="BF66" s="294">
        <v>333.66</v>
      </c>
      <c r="BG66" s="294">
        <v>333.66</v>
      </c>
      <c r="BH66" s="294"/>
      <c r="BI66" s="294"/>
      <c r="BJ66" s="294"/>
      <c r="BK66" s="294"/>
      <c r="BL66" s="294"/>
      <c r="BM66" s="294"/>
      <c r="BN66" s="294"/>
      <c r="BO66" s="294"/>
      <c r="BP66" s="294"/>
      <c r="BQ66" s="294"/>
      <c r="BR66" s="294"/>
      <c r="BS66" s="294"/>
      <c r="BT66" s="294"/>
      <c r="BU66" s="294"/>
      <c r="BV66" s="294"/>
      <c r="BW66" s="294"/>
      <c r="BX66" s="294"/>
      <c r="BY66" s="294"/>
      <c r="BZ66" s="294"/>
      <c r="CA66" s="294"/>
      <c r="CB66" s="294"/>
      <c r="CC66" s="294"/>
      <c r="CD66" s="294"/>
      <c r="CE66" s="294"/>
      <c r="CF66" s="294"/>
      <c r="CG66" s="294"/>
      <c r="CH66" s="294"/>
      <c r="CI66" s="294"/>
      <c r="CJ66" s="294"/>
      <c r="CK66" s="294"/>
      <c r="CL66" s="294"/>
      <c r="CM66" s="294"/>
      <c r="CN66" s="294"/>
      <c r="CO66" s="294"/>
      <c r="CP66" s="294"/>
      <c r="CQ66" s="294"/>
      <c r="CR66" s="294"/>
      <c r="CS66" s="294"/>
      <c r="CT66" s="294"/>
      <c r="CU66" s="294"/>
      <c r="CV66" s="294"/>
      <c r="CW66" s="294"/>
      <c r="CX66" s="294"/>
      <c r="CY66" s="294"/>
      <c r="CZ66" s="294"/>
      <c r="DA66" s="294"/>
      <c r="DB66" s="294"/>
      <c r="DC66" s="294"/>
      <c r="DD66" s="294"/>
      <c r="DE66" s="294"/>
      <c r="DF66" s="294"/>
      <c r="DG66" s="294"/>
      <c r="DH66" s="294"/>
      <c r="DI66" s="294"/>
      <c r="DJ66" s="294"/>
      <c r="DK66" s="294"/>
      <c r="DL66" s="294"/>
      <c r="DM66" s="294"/>
      <c r="DN66" s="294"/>
      <c r="DO66" s="294"/>
      <c r="DP66" s="294"/>
      <c r="DQ66" s="294"/>
      <c r="DR66" s="294"/>
      <c r="DS66" s="294"/>
      <c r="DT66" s="294"/>
      <c r="DU66" s="294"/>
      <c r="DV66" s="294"/>
      <c r="DW66" s="294"/>
      <c r="DX66" s="294"/>
      <c r="DY66" s="294"/>
      <c r="DZ66" s="294"/>
      <c r="EA66" s="294"/>
      <c r="EB66" s="287"/>
      <c r="EC66" s="287"/>
      <c r="ED66" s="287"/>
    </row>
    <row r="67" spans="21:134" ht="15" x14ac:dyDescent="0.25">
      <c r="U67" s="305">
        <f t="shared" si="1"/>
        <v>45870</v>
      </c>
      <c r="V67" s="290" t="s">
        <v>229</v>
      </c>
      <c r="W67" s="291" t="s">
        <v>229</v>
      </c>
      <c r="X67" s="292">
        <v>63.46</v>
      </c>
      <c r="Y67" s="293">
        <v>65.045000000000002</v>
      </c>
      <c r="Z67" s="294">
        <v>53.603000000000002</v>
      </c>
      <c r="AA67" s="294">
        <v>40.981999999999999</v>
      </c>
      <c r="AB67" s="294">
        <v>48.790999999999997</v>
      </c>
      <c r="AC67" s="294">
        <v>37.831000000000003</v>
      </c>
      <c r="AD67" s="294">
        <v>56.356000000000002</v>
      </c>
      <c r="AE67" s="294">
        <v>51.518000000000001</v>
      </c>
      <c r="AF67" s="294">
        <v>66.822999999999993</v>
      </c>
      <c r="AG67" s="294">
        <v>41.427</v>
      </c>
      <c r="AH67" s="294">
        <v>136.30699999999999</v>
      </c>
      <c r="AI67" s="294">
        <v>52.084000000000003</v>
      </c>
      <c r="AJ67" s="294">
        <v>80.141000000000005</v>
      </c>
      <c r="AK67" s="294">
        <v>47.176000000000002</v>
      </c>
      <c r="AL67" s="294">
        <v>83.081999999999994</v>
      </c>
      <c r="AM67" s="294">
        <v>40.497</v>
      </c>
      <c r="AN67" s="294">
        <v>44.652000000000001</v>
      </c>
      <c r="AO67" s="294">
        <v>17.524000000000001</v>
      </c>
      <c r="AP67" s="294">
        <v>37.832000000000001</v>
      </c>
      <c r="AQ67" s="294">
        <v>33.241999999999997</v>
      </c>
      <c r="AR67" s="294">
        <v>54.255000000000003</v>
      </c>
      <c r="AS67" s="294">
        <v>51.753</v>
      </c>
      <c r="AT67" s="294">
        <v>44.496000000000002</v>
      </c>
      <c r="AU67" s="294">
        <v>74.498999999999995</v>
      </c>
      <c r="AV67" s="294">
        <v>54.512</v>
      </c>
      <c r="AW67" s="294">
        <v>44.944000000000003</v>
      </c>
      <c r="AX67" s="294">
        <v>65.935000000000002</v>
      </c>
      <c r="AY67" s="294">
        <v>23.658000000000001</v>
      </c>
      <c r="AZ67" s="294">
        <v>36.122</v>
      </c>
      <c r="BA67" s="294">
        <v>52.116999999999997</v>
      </c>
      <c r="BB67" s="294">
        <v>42.521999999999998</v>
      </c>
      <c r="BC67" s="294">
        <v>28.164000000000001</v>
      </c>
      <c r="BD67" s="294">
        <v>88.221999999999994</v>
      </c>
      <c r="BE67" s="294">
        <v>82.736000000000004</v>
      </c>
      <c r="BF67" s="294">
        <v>123.306</v>
      </c>
      <c r="BG67" s="294">
        <v>123.306</v>
      </c>
      <c r="BH67" s="294"/>
      <c r="BI67" s="294"/>
      <c r="BJ67" s="294"/>
      <c r="BK67" s="294"/>
      <c r="BL67" s="294"/>
      <c r="BM67" s="294"/>
      <c r="BN67" s="294"/>
      <c r="BO67" s="294"/>
      <c r="BP67" s="294"/>
      <c r="BQ67" s="294"/>
      <c r="BR67" s="294"/>
      <c r="BS67" s="294"/>
      <c r="BT67" s="294"/>
      <c r="BU67" s="294"/>
      <c r="BV67" s="294"/>
      <c r="BW67" s="294"/>
      <c r="BX67" s="294"/>
      <c r="BY67" s="294"/>
      <c r="BZ67" s="294"/>
      <c r="CA67" s="294"/>
      <c r="CB67" s="294"/>
      <c r="CC67" s="294"/>
      <c r="CD67" s="294"/>
      <c r="CE67" s="294"/>
      <c r="CF67" s="294"/>
      <c r="CG67" s="294"/>
      <c r="CH67" s="294"/>
      <c r="CI67" s="294"/>
      <c r="CJ67" s="294"/>
      <c r="CK67" s="294"/>
      <c r="CL67" s="294"/>
      <c r="CM67" s="294"/>
      <c r="CN67" s="294"/>
      <c r="CO67" s="294"/>
      <c r="CP67" s="294"/>
      <c r="CQ67" s="294"/>
      <c r="CR67" s="294"/>
      <c r="CS67" s="294"/>
      <c r="CT67" s="294"/>
      <c r="CU67" s="294"/>
      <c r="CV67" s="294"/>
      <c r="CW67" s="294"/>
      <c r="CX67" s="294"/>
      <c r="CY67" s="294"/>
      <c r="CZ67" s="294"/>
      <c r="DA67" s="294"/>
      <c r="DB67" s="294"/>
      <c r="DC67" s="294"/>
      <c r="DD67" s="294"/>
      <c r="DE67" s="294"/>
      <c r="DF67" s="294"/>
      <c r="DG67" s="294"/>
      <c r="DH67" s="294"/>
      <c r="DI67" s="294"/>
      <c r="DJ67" s="294"/>
      <c r="DK67" s="294"/>
      <c r="DL67" s="294"/>
      <c r="DM67" s="294"/>
      <c r="DN67" s="294"/>
      <c r="DO67" s="294"/>
      <c r="DP67" s="294"/>
      <c r="DQ67" s="294"/>
      <c r="DR67" s="294"/>
      <c r="DS67" s="294"/>
      <c r="DT67" s="294"/>
      <c r="DU67" s="294"/>
      <c r="DV67" s="294"/>
      <c r="DW67" s="294"/>
      <c r="DX67" s="294"/>
      <c r="DY67" s="294"/>
      <c r="DZ67" s="294"/>
      <c r="EA67" s="294"/>
      <c r="EB67" s="287"/>
      <c r="EC67" s="287"/>
      <c r="ED67" s="287"/>
    </row>
    <row r="68" spans="21:134" ht="15" x14ac:dyDescent="0.25">
      <c r="U68" s="305">
        <f t="shared" si="1"/>
        <v>45901</v>
      </c>
      <c r="V68" s="290" t="s">
        <v>229</v>
      </c>
      <c r="W68" s="291" t="s">
        <v>229</v>
      </c>
      <c r="X68" s="292">
        <v>38.04</v>
      </c>
      <c r="Y68" s="293">
        <v>62.43</v>
      </c>
      <c r="Z68" s="294">
        <v>41.692999999999998</v>
      </c>
      <c r="AA68" s="294">
        <v>39.344000000000001</v>
      </c>
      <c r="AB68" s="294">
        <v>32.915999999999997</v>
      </c>
      <c r="AC68" s="294">
        <v>31.132999999999999</v>
      </c>
      <c r="AD68" s="294">
        <v>34.914000000000001</v>
      </c>
      <c r="AE68" s="294">
        <v>41.515000000000001</v>
      </c>
      <c r="AF68" s="294">
        <v>55.875</v>
      </c>
      <c r="AG68" s="294">
        <v>36.805</v>
      </c>
      <c r="AH68" s="294">
        <v>63.838000000000001</v>
      </c>
      <c r="AI68" s="294">
        <v>40.484999999999999</v>
      </c>
      <c r="AJ68" s="294">
        <v>56.49</v>
      </c>
      <c r="AK68" s="294">
        <v>32.845999999999997</v>
      </c>
      <c r="AL68" s="294">
        <v>45.246000000000002</v>
      </c>
      <c r="AM68" s="294">
        <v>32.939</v>
      </c>
      <c r="AN68" s="294">
        <v>30.457999999999998</v>
      </c>
      <c r="AO68" s="294">
        <v>19.254999999999999</v>
      </c>
      <c r="AP68" s="294">
        <v>53.021000000000001</v>
      </c>
      <c r="AQ68" s="294">
        <v>32.878999999999998</v>
      </c>
      <c r="AR68" s="294">
        <v>35.698999999999998</v>
      </c>
      <c r="AS68" s="294">
        <v>38.231000000000002</v>
      </c>
      <c r="AT68" s="294">
        <v>41.002000000000002</v>
      </c>
      <c r="AU68" s="294">
        <v>44.701000000000001</v>
      </c>
      <c r="AV68" s="294">
        <v>37.853999999999999</v>
      </c>
      <c r="AW68" s="294">
        <v>29.245000000000001</v>
      </c>
      <c r="AX68" s="294">
        <v>39.104999999999997</v>
      </c>
      <c r="AY68" s="294">
        <v>21.398</v>
      </c>
      <c r="AZ68" s="294">
        <v>53.125999999999998</v>
      </c>
      <c r="BA68" s="294">
        <v>46.075000000000003</v>
      </c>
      <c r="BB68" s="294">
        <v>34.283000000000001</v>
      </c>
      <c r="BC68" s="294">
        <v>24.1</v>
      </c>
      <c r="BD68" s="294">
        <v>71.980999999999995</v>
      </c>
      <c r="BE68" s="294">
        <v>41.186999999999998</v>
      </c>
      <c r="BF68" s="294">
        <v>68.968999999999994</v>
      </c>
      <c r="BG68" s="294">
        <v>68.968999999999994</v>
      </c>
      <c r="BH68" s="294"/>
      <c r="BI68" s="294"/>
      <c r="BJ68" s="294"/>
      <c r="BK68" s="294"/>
      <c r="BL68" s="294"/>
      <c r="BM68" s="294"/>
      <c r="BN68" s="294"/>
      <c r="BO68" s="294"/>
      <c r="BP68" s="294"/>
      <c r="BQ68" s="294"/>
      <c r="BR68" s="294"/>
      <c r="BS68" s="294"/>
      <c r="BT68" s="294"/>
      <c r="BU68" s="294"/>
      <c r="BV68" s="294"/>
      <c r="BW68" s="294"/>
      <c r="BX68" s="294"/>
      <c r="BY68" s="294"/>
      <c r="BZ68" s="294"/>
      <c r="CA68" s="294"/>
      <c r="CB68" s="294"/>
      <c r="CC68" s="294"/>
      <c r="CD68" s="294"/>
      <c r="CE68" s="294"/>
      <c r="CF68" s="294"/>
      <c r="CG68" s="294"/>
      <c r="CH68" s="294"/>
      <c r="CI68" s="294"/>
      <c r="CJ68" s="294"/>
      <c r="CK68" s="294"/>
      <c r="CL68" s="294"/>
      <c r="CM68" s="294"/>
      <c r="CN68" s="294"/>
      <c r="CO68" s="294"/>
      <c r="CP68" s="294"/>
      <c r="CQ68" s="294"/>
      <c r="CR68" s="294"/>
      <c r="CS68" s="294"/>
      <c r="CT68" s="294"/>
      <c r="CU68" s="294"/>
      <c r="CV68" s="294"/>
      <c r="CW68" s="294"/>
      <c r="CX68" s="294"/>
      <c r="CY68" s="294"/>
      <c r="CZ68" s="294"/>
      <c r="DA68" s="294"/>
      <c r="DB68" s="294"/>
      <c r="DC68" s="294"/>
      <c r="DD68" s="294"/>
      <c r="DE68" s="294"/>
      <c r="DF68" s="294"/>
      <c r="DG68" s="294"/>
      <c r="DH68" s="294"/>
      <c r="DI68" s="294"/>
      <c r="DJ68" s="294"/>
      <c r="DK68" s="294"/>
      <c r="DL68" s="294"/>
      <c r="DM68" s="294"/>
      <c r="DN68" s="294"/>
      <c r="DO68" s="294"/>
      <c r="DP68" s="294"/>
      <c r="DQ68" s="294"/>
      <c r="DR68" s="294"/>
      <c r="DS68" s="294"/>
      <c r="DT68" s="294"/>
      <c r="DU68" s="294"/>
      <c r="DV68" s="294"/>
      <c r="DW68" s="294"/>
      <c r="DX68" s="294"/>
      <c r="DY68" s="294"/>
      <c r="DZ68" s="294"/>
      <c r="EA68" s="294"/>
      <c r="EB68" s="287"/>
      <c r="EC68" s="287"/>
      <c r="ED68" s="287"/>
    </row>
    <row r="69" spans="21:134" ht="15" x14ac:dyDescent="0.25">
      <c r="U69" s="305" t="str">
        <f t="shared" ref="U69:U112" si="2">IF((ROW()-3)&lt;=LOOKUP($B$6,TimestepID,Duration),EDATE(U68,1),"")</f>
        <v/>
      </c>
      <c r="V69" s="290" t="s">
        <v>229</v>
      </c>
      <c r="W69" s="291" t="s">
        <v>229</v>
      </c>
      <c r="X69" s="292" t="s">
        <v>229</v>
      </c>
      <c r="Y69" s="293" t="s">
        <v>229</v>
      </c>
      <c r="Z69" s="294" t="s">
        <v>229</v>
      </c>
      <c r="AA69" s="294" t="s">
        <v>229</v>
      </c>
      <c r="AB69" s="294" t="s">
        <v>229</v>
      </c>
      <c r="AC69" s="294" t="s">
        <v>229</v>
      </c>
      <c r="AD69" s="294" t="s">
        <v>229</v>
      </c>
      <c r="AE69" s="294" t="s">
        <v>229</v>
      </c>
      <c r="AF69" s="294" t="s">
        <v>229</v>
      </c>
      <c r="AG69" s="294" t="s">
        <v>229</v>
      </c>
      <c r="AH69" s="294" t="s">
        <v>229</v>
      </c>
      <c r="AI69" s="294" t="s">
        <v>229</v>
      </c>
      <c r="AJ69" s="294" t="s">
        <v>229</v>
      </c>
      <c r="AK69" s="294" t="s">
        <v>229</v>
      </c>
      <c r="AL69" s="294" t="s">
        <v>229</v>
      </c>
      <c r="AM69" s="294" t="s">
        <v>229</v>
      </c>
      <c r="AN69" s="294" t="s">
        <v>229</v>
      </c>
      <c r="AO69" s="294" t="s">
        <v>229</v>
      </c>
      <c r="AP69" s="294" t="s">
        <v>229</v>
      </c>
      <c r="AQ69" s="294" t="s">
        <v>229</v>
      </c>
      <c r="AR69" s="294" t="s">
        <v>229</v>
      </c>
      <c r="AS69" s="294" t="s">
        <v>229</v>
      </c>
      <c r="AT69" s="294" t="s">
        <v>229</v>
      </c>
      <c r="AU69" s="294" t="s">
        <v>229</v>
      </c>
      <c r="AV69" s="294" t="s">
        <v>229</v>
      </c>
      <c r="AW69" s="294" t="s">
        <v>229</v>
      </c>
      <c r="AX69" s="294" t="s">
        <v>229</v>
      </c>
      <c r="AY69" s="294" t="s">
        <v>229</v>
      </c>
      <c r="AZ69" s="294" t="s">
        <v>229</v>
      </c>
      <c r="BA69" s="294" t="s">
        <v>229</v>
      </c>
      <c r="BB69" s="294" t="s">
        <v>229</v>
      </c>
      <c r="BC69" s="294" t="s">
        <v>229</v>
      </c>
      <c r="BD69" s="294" t="s">
        <v>229</v>
      </c>
      <c r="BE69" s="294" t="s">
        <v>229</v>
      </c>
      <c r="BF69" s="294" t="s">
        <v>229</v>
      </c>
      <c r="BG69" s="294" t="s">
        <v>229</v>
      </c>
      <c r="BH69" s="294"/>
      <c r="BI69" s="294"/>
      <c r="BJ69" s="294"/>
      <c r="BK69" s="294"/>
      <c r="BL69" s="294"/>
      <c r="BM69" s="294"/>
      <c r="BN69" s="294"/>
      <c r="BO69" s="294"/>
      <c r="BP69" s="294"/>
      <c r="BQ69" s="294"/>
      <c r="BR69" s="294"/>
      <c r="BS69" s="294"/>
      <c r="BT69" s="294"/>
      <c r="BU69" s="294"/>
      <c r="BV69" s="294"/>
      <c r="BW69" s="294"/>
      <c r="BX69" s="294"/>
      <c r="BY69" s="294"/>
      <c r="BZ69" s="294"/>
      <c r="CA69" s="294"/>
      <c r="CB69" s="294"/>
      <c r="CC69" s="294"/>
      <c r="CD69" s="294"/>
      <c r="CE69" s="294"/>
      <c r="CF69" s="294"/>
      <c r="CG69" s="294"/>
      <c r="CH69" s="294"/>
      <c r="CI69" s="294"/>
      <c r="CJ69" s="294"/>
      <c r="CK69" s="294"/>
      <c r="CL69" s="294"/>
      <c r="CM69" s="294"/>
      <c r="CN69" s="294"/>
      <c r="CO69" s="294"/>
      <c r="CP69" s="294"/>
      <c r="CQ69" s="294"/>
      <c r="CR69" s="294"/>
      <c r="CS69" s="294"/>
      <c r="CT69" s="294"/>
      <c r="CU69" s="294"/>
      <c r="CV69" s="294"/>
      <c r="CW69" s="294"/>
      <c r="CX69" s="294"/>
      <c r="CY69" s="294"/>
      <c r="CZ69" s="294"/>
      <c r="DA69" s="294"/>
      <c r="DB69" s="294"/>
      <c r="DC69" s="294"/>
      <c r="DD69" s="294"/>
      <c r="DE69" s="294"/>
      <c r="DF69" s="294"/>
      <c r="DG69" s="294"/>
      <c r="DH69" s="294"/>
      <c r="DI69" s="294"/>
      <c r="DJ69" s="294"/>
      <c r="DK69" s="294"/>
      <c r="DL69" s="294"/>
      <c r="DM69" s="294"/>
      <c r="DN69" s="294"/>
      <c r="DO69" s="294"/>
      <c r="DP69" s="294"/>
      <c r="DQ69" s="294"/>
      <c r="DR69" s="294"/>
      <c r="DS69" s="294"/>
      <c r="DT69" s="294"/>
      <c r="DU69" s="294"/>
      <c r="DV69" s="294"/>
      <c r="DW69" s="294"/>
      <c r="DX69" s="294"/>
      <c r="DY69" s="294"/>
      <c r="DZ69" s="294"/>
      <c r="EA69" s="294"/>
      <c r="EB69" s="287"/>
      <c r="EC69" s="287"/>
      <c r="ED69" s="287"/>
    </row>
    <row r="70" spans="21:134" ht="15" x14ac:dyDescent="0.25">
      <c r="U70" s="305" t="str">
        <f t="shared" si="2"/>
        <v/>
      </c>
      <c r="V70" s="290" t="s">
        <v>229</v>
      </c>
      <c r="W70" s="291" t="s">
        <v>229</v>
      </c>
      <c r="X70" s="292" t="s">
        <v>229</v>
      </c>
      <c r="Y70" s="293" t="s">
        <v>229</v>
      </c>
      <c r="Z70" s="294" t="s">
        <v>229</v>
      </c>
      <c r="AA70" s="294" t="s">
        <v>229</v>
      </c>
      <c r="AB70" s="294" t="s">
        <v>229</v>
      </c>
      <c r="AC70" s="294" t="s">
        <v>229</v>
      </c>
      <c r="AD70" s="294" t="s">
        <v>229</v>
      </c>
      <c r="AE70" s="294" t="s">
        <v>229</v>
      </c>
      <c r="AF70" s="294" t="s">
        <v>229</v>
      </c>
      <c r="AG70" s="294" t="s">
        <v>229</v>
      </c>
      <c r="AH70" s="294" t="s">
        <v>229</v>
      </c>
      <c r="AI70" s="294" t="s">
        <v>229</v>
      </c>
      <c r="AJ70" s="294" t="s">
        <v>229</v>
      </c>
      <c r="AK70" s="294" t="s">
        <v>229</v>
      </c>
      <c r="AL70" s="294" t="s">
        <v>229</v>
      </c>
      <c r="AM70" s="294" t="s">
        <v>229</v>
      </c>
      <c r="AN70" s="294" t="s">
        <v>229</v>
      </c>
      <c r="AO70" s="294" t="s">
        <v>229</v>
      </c>
      <c r="AP70" s="294" t="s">
        <v>229</v>
      </c>
      <c r="AQ70" s="294" t="s">
        <v>229</v>
      </c>
      <c r="AR70" s="294" t="s">
        <v>229</v>
      </c>
      <c r="AS70" s="294" t="s">
        <v>229</v>
      </c>
      <c r="AT70" s="294" t="s">
        <v>229</v>
      </c>
      <c r="AU70" s="294" t="s">
        <v>229</v>
      </c>
      <c r="AV70" s="294" t="s">
        <v>229</v>
      </c>
      <c r="AW70" s="294" t="s">
        <v>229</v>
      </c>
      <c r="AX70" s="294" t="s">
        <v>229</v>
      </c>
      <c r="AY70" s="294" t="s">
        <v>229</v>
      </c>
      <c r="AZ70" s="294" t="s">
        <v>229</v>
      </c>
      <c r="BA70" s="294" t="s">
        <v>229</v>
      </c>
      <c r="BB70" s="294" t="s">
        <v>229</v>
      </c>
      <c r="BC70" s="294" t="s">
        <v>229</v>
      </c>
      <c r="BD70" s="294" t="s">
        <v>229</v>
      </c>
      <c r="BE70" s="294" t="s">
        <v>229</v>
      </c>
      <c r="BF70" s="294" t="s">
        <v>229</v>
      </c>
      <c r="BG70" s="294" t="s">
        <v>229</v>
      </c>
      <c r="BH70" s="294"/>
      <c r="BI70" s="294"/>
      <c r="BJ70" s="294"/>
      <c r="BK70" s="294"/>
      <c r="BL70" s="294"/>
      <c r="BM70" s="294"/>
      <c r="BN70" s="294"/>
      <c r="BO70" s="294"/>
      <c r="BP70" s="294"/>
      <c r="BQ70" s="294"/>
      <c r="BR70" s="294"/>
      <c r="BS70" s="294"/>
      <c r="BT70" s="294"/>
      <c r="BU70" s="294"/>
      <c r="BV70" s="294"/>
      <c r="BW70" s="294"/>
      <c r="BX70" s="294"/>
      <c r="BY70" s="294"/>
      <c r="BZ70" s="294"/>
      <c r="CA70" s="294"/>
      <c r="CB70" s="294"/>
      <c r="CC70" s="294"/>
      <c r="CD70" s="294"/>
      <c r="CE70" s="294"/>
      <c r="CF70" s="294"/>
      <c r="CG70" s="294"/>
      <c r="CH70" s="294"/>
      <c r="CI70" s="294"/>
      <c r="CJ70" s="294"/>
      <c r="CK70" s="294"/>
      <c r="CL70" s="294"/>
      <c r="CM70" s="294"/>
      <c r="CN70" s="294"/>
      <c r="CO70" s="294"/>
      <c r="CP70" s="294"/>
      <c r="CQ70" s="294"/>
      <c r="CR70" s="294"/>
      <c r="CS70" s="294"/>
      <c r="CT70" s="294"/>
      <c r="CU70" s="294"/>
      <c r="CV70" s="294"/>
      <c r="CW70" s="294"/>
      <c r="CX70" s="294"/>
      <c r="CY70" s="294"/>
      <c r="CZ70" s="294"/>
      <c r="DA70" s="294"/>
      <c r="DB70" s="294"/>
      <c r="DC70" s="294"/>
      <c r="DD70" s="294"/>
      <c r="DE70" s="294"/>
      <c r="DF70" s="294"/>
      <c r="DG70" s="294"/>
      <c r="DH70" s="294"/>
      <c r="DI70" s="294"/>
      <c r="DJ70" s="294"/>
      <c r="DK70" s="294"/>
      <c r="DL70" s="294"/>
      <c r="DM70" s="294"/>
      <c r="DN70" s="294"/>
      <c r="DO70" s="294"/>
      <c r="DP70" s="294"/>
      <c r="DQ70" s="294"/>
      <c r="DR70" s="294"/>
      <c r="DS70" s="294"/>
      <c r="DT70" s="294"/>
      <c r="DU70" s="294"/>
      <c r="DV70" s="294"/>
      <c r="DW70" s="294"/>
      <c r="DX70" s="294"/>
      <c r="DY70" s="294"/>
      <c r="DZ70" s="294"/>
      <c r="EA70" s="294"/>
      <c r="EB70" s="287"/>
      <c r="EC70" s="287"/>
      <c r="ED70" s="287"/>
    </row>
    <row r="71" spans="21:134" ht="15" x14ac:dyDescent="0.25">
      <c r="U71" s="305" t="str">
        <f t="shared" si="2"/>
        <v/>
      </c>
      <c r="V71" s="290" t="s">
        <v>229</v>
      </c>
      <c r="W71" s="291" t="s">
        <v>229</v>
      </c>
      <c r="X71" s="292" t="s">
        <v>229</v>
      </c>
      <c r="Y71" s="293" t="s">
        <v>229</v>
      </c>
      <c r="Z71" s="294" t="s">
        <v>229</v>
      </c>
      <c r="AA71" s="294" t="s">
        <v>229</v>
      </c>
      <c r="AB71" s="294" t="s">
        <v>229</v>
      </c>
      <c r="AC71" s="294" t="s">
        <v>229</v>
      </c>
      <c r="AD71" s="294" t="s">
        <v>229</v>
      </c>
      <c r="AE71" s="294" t="s">
        <v>229</v>
      </c>
      <c r="AF71" s="294" t="s">
        <v>229</v>
      </c>
      <c r="AG71" s="294" t="s">
        <v>229</v>
      </c>
      <c r="AH71" s="294" t="s">
        <v>229</v>
      </c>
      <c r="AI71" s="294" t="s">
        <v>229</v>
      </c>
      <c r="AJ71" s="294" t="s">
        <v>229</v>
      </c>
      <c r="AK71" s="294" t="s">
        <v>229</v>
      </c>
      <c r="AL71" s="294" t="s">
        <v>229</v>
      </c>
      <c r="AM71" s="294" t="s">
        <v>229</v>
      </c>
      <c r="AN71" s="294" t="s">
        <v>229</v>
      </c>
      <c r="AO71" s="294" t="s">
        <v>229</v>
      </c>
      <c r="AP71" s="294" t="s">
        <v>229</v>
      </c>
      <c r="AQ71" s="294" t="s">
        <v>229</v>
      </c>
      <c r="AR71" s="294" t="s">
        <v>229</v>
      </c>
      <c r="AS71" s="294" t="s">
        <v>229</v>
      </c>
      <c r="AT71" s="294" t="s">
        <v>229</v>
      </c>
      <c r="AU71" s="294" t="s">
        <v>229</v>
      </c>
      <c r="AV71" s="294" t="s">
        <v>229</v>
      </c>
      <c r="AW71" s="294" t="s">
        <v>229</v>
      </c>
      <c r="AX71" s="294" t="s">
        <v>229</v>
      </c>
      <c r="AY71" s="294" t="s">
        <v>229</v>
      </c>
      <c r="AZ71" s="294" t="s">
        <v>229</v>
      </c>
      <c r="BA71" s="294" t="s">
        <v>229</v>
      </c>
      <c r="BB71" s="294" t="s">
        <v>229</v>
      </c>
      <c r="BC71" s="294" t="s">
        <v>229</v>
      </c>
      <c r="BD71" s="294" t="s">
        <v>229</v>
      </c>
      <c r="BE71" s="294" t="s">
        <v>229</v>
      </c>
      <c r="BF71" s="294" t="s">
        <v>229</v>
      </c>
      <c r="BG71" s="294" t="s">
        <v>229</v>
      </c>
      <c r="BH71" s="294"/>
      <c r="BI71" s="294"/>
      <c r="BJ71" s="294"/>
      <c r="BK71" s="294"/>
      <c r="BL71" s="294"/>
      <c r="BM71" s="294"/>
      <c r="BN71" s="294"/>
      <c r="BO71" s="294"/>
      <c r="BP71" s="294"/>
      <c r="BQ71" s="294"/>
      <c r="BR71" s="294"/>
      <c r="BS71" s="294"/>
      <c r="BT71" s="294"/>
      <c r="BU71" s="294"/>
      <c r="BV71" s="294"/>
      <c r="BW71" s="294"/>
      <c r="BX71" s="294"/>
      <c r="BY71" s="294"/>
      <c r="BZ71" s="294"/>
      <c r="CA71" s="294"/>
      <c r="CB71" s="294"/>
      <c r="CC71" s="294"/>
      <c r="CD71" s="294"/>
      <c r="CE71" s="294"/>
      <c r="CF71" s="294"/>
      <c r="CG71" s="294"/>
      <c r="CH71" s="294"/>
      <c r="CI71" s="294"/>
      <c r="CJ71" s="294"/>
      <c r="CK71" s="294"/>
      <c r="CL71" s="294"/>
      <c r="CM71" s="294"/>
      <c r="CN71" s="294"/>
      <c r="CO71" s="294"/>
      <c r="CP71" s="294"/>
      <c r="CQ71" s="294"/>
      <c r="CR71" s="294"/>
      <c r="CS71" s="294"/>
      <c r="CT71" s="294"/>
      <c r="CU71" s="294"/>
      <c r="CV71" s="294"/>
      <c r="CW71" s="294"/>
      <c r="CX71" s="294"/>
      <c r="CY71" s="294"/>
      <c r="CZ71" s="294"/>
      <c r="DA71" s="294"/>
      <c r="DB71" s="294"/>
      <c r="DC71" s="294"/>
      <c r="DD71" s="294"/>
      <c r="DE71" s="294"/>
      <c r="DF71" s="294"/>
      <c r="DG71" s="294"/>
      <c r="DH71" s="294"/>
      <c r="DI71" s="294"/>
      <c r="DJ71" s="294"/>
      <c r="DK71" s="294"/>
      <c r="DL71" s="294"/>
      <c r="DM71" s="294"/>
      <c r="DN71" s="294"/>
      <c r="DO71" s="294"/>
      <c r="DP71" s="294"/>
      <c r="DQ71" s="294"/>
      <c r="DR71" s="294"/>
      <c r="DS71" s="294"/>
      <c r="DT71" s="294"/>
      <c r="DU71" s="294"/>
      <c r="DV71" s="294"/>
      <c r="DW71" s="294"/>
      <c r="DX71" s="294"/>
      <c r="DY71" s="294"/>
      <c r="DZ71" s="294"/>
      <c r="EA71" s="294"/>
      <c r="EB71" s="287"/>
      <c r="EC71" s="287"/>
      <c r="ED71" s="287"/>
    </row>
    <row r="72" spans="21:134" ht="15" x14ac:dyDescent="0.25">
      <c r="U72" s="305" t="str">
        <f t="shared" si="2"/>
        <v/>
      </c>
      <c r="V72" s="290" t="s">
        <v>229</v>
      </c>
      <c r="W72" s="291" t="s">
        <v>229</v>
      </c>
      <c r="X72" s="292" t="s">
        <v>229</v>
      </c>
      <c r="Y72" s="293" t="s">
        <v>229</v>
      </c>
      <c r="Z72" s="306" t="s">
        <v>229</v>
      </c>
      <c r="AA72" s="306" t="s">
        <v>229</v>
      </c>
      <c r="AB72" s="306" t="s">
        <v>229</v>
      </c>
      <c r="AC72" s="306" t="s">
        <v>229</v>
      </c>
      <c r="AD72" s="306" t="s">
        <v>229</v>
      </c>
      <c r="AE72" s="306" t="s">
        <v>229</v>
      </c>
      <c r="AF72" s="306" t="s">
        <v>229</v>
      </c>
      <c r="AG72" s="306" t="s">
        <v>229</v>
      </c>
      <c r="AH72" s="306" t="s">
        <v>229</v>
      </c>
      <c r="AI72" s="306" t="s">
        <v>229</v>
      </c>
      <c r="AJ72" s="306" t="s">
        <v>229</v>
      </c>
      <c r="AK72" s="306" t="s">
        <v>229</v>
      </c>
      <c r="AL72" s="306" t="s">
        <v>229</v>
      </c>
      <c r="AM72" s="306" t="s">
        <v>229</v>
      </c>
      <c r="AN72" s="306" t="s">
        <v>229</v>
      </c>
      <c r="AO72" s="306" t="s">
        <v>229</v>
      </c>
      <c r="AP72" s="306" t="s">
        <v>229</v>
      </c>
      <c r="AQ72" s="306" t="s">
        <v>229</v>
      </c>
      <c r="AR72" s="306" t="s">
        <v>229</v>
      </c>
      <c r="AS72" s="306" t="s">
        <v>229</v>
      </c>
      <c r="AT72" s="306" t="s">
        <v>229</v>
      </c>
      <c r="AU72" s="306" t="s">
        <v>229</v>
      </c>
      <c r="AV72" s="306" t="s">
        <v>229</v>
      </c>
      <c r="AW72" s="306" t="s">
        <v>229</v>
      </c>
      <c r="AX72" s="306" t="s">
        <v>229</v>
      </c>
      <c r="AY72" s="306" t="s">
        <v>229</v>
      </c>
      <c r="AZ72" s="294" t="s">
        <v>229</v>
      </c>
      <c r="BA72" s="306" t="s">
        <v>229</v>
      </c>
      <c r="BB72" s="294" t="s">
        <v>229</v>
      </c>
      <c r="BC72" s="294" t="s">
        <v>229</v>
      </c>
      <c r="BD72" s="294" t="s">
        <v>229</v>
      </c>
      <c r="BE72" s="294" t="s">
        <v>229</v>
      </c>
      <c r="BF72" s="294" t="s">
        <v>229</v>
      </c>
      <c r="BG72" s="294" t="s">
        <v>229</v>
      </c>
      <c r="BH72" s="294"/>
      <c r="BI72" s="294"/>
      <c r="BJ72" s="294"/>
      <c r="BK72" s="294"/>
      <c r="BL72" s="294"/>
      <c r="BM72" s="294"/>
      <c r="BN72" s="294"/>
      <c r="BO72" s="294"/>
      <c r="BP72" s="294"/>
      <c r="BQ72" s="294"/>
      <c r="BR72" s="294"/>
      <c r="BS72" s="294"/>
      <c r="BT72" s="294"/>
      <c r="BU72" s="294"/>
      <c r="BV72" s="294"/>
      <c r="BW72" s="294"/>
      <c r="BX72" s="294"/>
      <c r="BY72" s="294"/>
      <c r="BZ72" s="294"/>
      <c r="CA72" s="294"/>
      <c r="CB72" s="294"/>
      <c r="CC72" s="294"/>
      <c r="CD72" s="294"/>
      <c r="CE72" s="294"/>
      <c r="CF72" s="294"/>
      <c r="CG72" s="294"/>
      <c r="CH72" s="294"/>
      <c r="CI72" s="294"/>
      <c r="CJ72" s="294"/>
      <c r="CK72" s="294"/>
      <c r="CL72" s="294"/>
      <c r="CM72" s="294"/>
      <c r="CN72" s="294"/>
      <c r="CO72" s="294"/>
      <c r="CP72" s="294"/>
      <c r="CQ72" s="294"/>
      <c r="CR72" s="294"/>
      <c r="CS72" s="294"/>
      <c r="CT72" s="294"/>
      <c r="CU72" s="294"/>
      <c r="CV72" s="294"/>
      <c r="CW72" s="294"/>
      <c r="CX72" s="294"/>
      <c r="CY72" s="294"/>
      <c r="CZ72" s="294"/>
      <c r="DA72" s="294"/>
      <c r="DB72" s="294"/>
      <c r="DC72" s="294"/>
      <c r="DD72" s="294"/>
      <c r="DE72" s="294"/>
      <c r="DF72" s="294"/>
      <c r="DG72" s="294"/>
      <c r="DH72" s="294"/>
      <c r="DI72" s="294"/>
      <c r="DJ72" s="294"/>
      <c r="DK72" s="294"/>
      <c r="DL72" s="294"/>
      <c r="DM72" s="294"/>
      <c r="DN72" s="294"/>
      <c r="DO72" s="294"/>
      <c r="DP72" s="294"/>
      <c r="DQ72" s="294"/>
      <c r="DR72" s="294"/>
      <c r="DS72" s="294"/>
      <c r="DT72" s="294"/>
      <c r="DU72" s="294"/>
      <c r="DV72" s="294"/>
      <c r="DW72" s="294"/>
      <c r="DX72" s="294"/>
      <c r="DY72" s="294"/>
      <c r="DZ72" s="294"/>
      <c r="EA72" s="294"/>
      <c r="EB72" s="287"/>
      <c r="EC72" s="287"/>
      <c r="ED72" s="287"/>
    </row>
    <row r="73" spans="21:134" ht="15" x14ac:dyDescent="0.25">
      <c r="U73" s="305" t="str">
        <f t="shared" si="2"/>
        <v/>
      </c>
      <c r="V73" s="290" t="s">
        <v>229</v>
      </c>
      <c r="W73" s="291" t="s">
        <v>229</v>
      </c>
      <c r="X73" s="292" t="s">
        <v>229</v>
      </c>
      <c r="Y73" s="293" t="s">
        <v>229</v>
      </c>
      <c r="Z73" s="306" t="s">
        <v>229</v>
      </c>
      <c r="AA73" s="306" t="s">
        <v>229</v>
      </c>
      <c r="AB73" s="306" t="s">
        <v>229</v>
      </c>
      <c r="AC73" s="306" t="s">
        <v>229</v>
      </c>
      <c r="AD73" s="306" t="s">
        <v>229</v>
      </c>
      <c r="AE73" s="306" t="s">
        <v>229</v>
      </c>
      <c r="AF73" s="306" t="s">
        <v>229</v>
      </c>
      <c r="AG73" s="306" t="s">
        <v>229</v>
      </c>
      <c r="AH73" s="306" t="s">
        <v>229</v>
      </c>
      <c r="AI73" s="306" t="s">
        <v>229</v>
      </c>
      <c r="AJ73" s="306" t="s">
        <v>229</v>
      </c>
      <c r="AK73" s="306" t="s">
        <v>229</v>
      </c>
      <c r="AL73" s="306" t="s">
        <v>229</v>
      </c>
      <c r="AM73" s="306" t="s">
        <v>229</v>
      </c>
      <c r="AN73" s="306" t="s">
        <v>229</v>
      </c>
      <c r="AO73" s="306" t="s">
        <v>229</v>
      </c>
      <c r="AP73" s="306" t="s">
        <v>229</v>
      </c>
      <c r="AQ73" s="306" t="s">
        <v>229</v>
      </c>
      <c r="AR73" s="306" t="s">
        <v>229</v>
      </c>
      <c r="AS73" s="306" t="s">
        <v>229</v>
      </c>
      <c r="AT73" s="306" t="s">
        <v>229</v>
      </c>
      <c r="AU73" s="306" t="s">
        <v>229</v>
      </c>
      <c r="AV73" s="306" t="s">
        <v>229</v>
      </c>
      <c r="AW73" s="306" t="s">
        <v>229</v>
      </c>
      <c r="AX73" s="306" t="s">
        <v>229</v>
      </c>
      <c r="AY73" s="306" t="s">
        <v>229</v>
      </c>
      <c r="AZ73" s="294" t="s">
        <v>229</v>
      </c>
      <c r="BA73" s="306" t="s">
        <v>229</v>
      </c>
      <c r="BB73" s="294" t="s">
        <v>229</v>
      </c>
      <c r="BC73" s="294" t="s">
        <v>229</v>
      </c>
      <c r="BD73" s="294" t="s">
        <v>229</v>
      </c>
      <c r="BE73" s="294" t="s">
        <v>229</v>
      </c>
      <c r="BF73" s="294" t="s">
        <v>229</v>
      </c>
      <c r="BG73" s="294" t="s">
        <v>229</v>
      </c>
      <c r="BH73" s="294"/>
      <c r="BI73" s="294"/>
      <c r="BJ73" s="294"/>
      <c r="BK73" s="294"/>
      <c r="BL73" s="294"/>
      <c r="BM73" s="294"/>
      <c r="BN73" s="294"/>
      <c r="BO73" s="294"/>
      <c r="BP73" s="294"/>
      <c r="BQ73" s="294"/>
      <c r="BR73" s="294"/>
      <c r="BS73" s="294"/>
      <c r="BT73" s="294"/>
      <c r="BU73" s="294"/>
      <c r="BV73" s="294"/>
      <c r="BW73" s="294"/>
      <c r="BX73" s="294"/>
      <c r="BY73" s="294"/>
      <c r="BZ73" s="294"/>
      <c r="CA73" s="294"/>
      <c r="CB73" s="294"/>
      <c r="CC73" s="294"/>
      <c r="CD73" s="294"/>
      <c r="CE73" s="294"/>
      <c r="CF73" s="294"/>
      <c r="CG73" s="294"/>
      <c r="CH73" s="294"/>
      <c r="CI73" s="294"/>
      <c r="CJ73" s="294"/>
      <c r="CK73" s="294"/>
      <c r="CL73" s="294"/>
      <c r="CM73" s="294"/>
      <c r="CN73" s="294"/>
      <c r="CO73" s="294"/>
      <c r="CP73" s="294"/>
      <c r="CQ73" s="294"/>
      <c r="CR73" s="294"/>
      <c r="CS73" s="294"/>
      <c r="CT73" s="294"/>
      <c r="CU73" s="294"/>
      <c r="CV73" s="294"/>
      <c r="CW73" s="294"/>
      <c r="CX73" s="294"/>
      <c r="CY73" s="294"/>
      <c r="CZ73" s="294"/>
      <c r="DA73" s="294"/>
      <c r="DB73" s="294"/>
      <c r="DC73" s="294"/>
      <c r="DD73" s="294"/>
      <c r="DE73" s="294"/>
      <c r="DF73" s="294"/>
      <c r="DG73" s="294"/>
      <c r="DH73" s="294"/>
      <c r="DI73" s="294"/>
      <c r="DJ73" s="294"/>
      <c r="DK73" s="294"/>
      <c r="DL73" s="294"/>
      <c r="DM73" s="294"/>
      <c r="DN73" s="294"/>
      <c r="DO73" s="294"/>
      <c r="DP73" s="294"/>
      <c r="DQ73" s="294"/>
      <c r="DR73" s="294"/>
      <c r="DS73" s="294"/>
      <c r="DT73" s="294"/>
      <c r="DU73" s="294"/>
      <c r="DV73" s="294"/>
      <c r="DW73" s="294"/>
      <c r="DX73" s="294"/>
      <c r="DY73" s="294"/>
      <c r="DZ73" s="294"/>
      <c r="EA73" s="294"/>
      <c r="EB73" s="287"/>
      <c r="EC73" s="287"/>
      <c r="ED73" s="287"/>
    </row>
    <row r="74" spans="21:134" ht="15" x14ac:dyDescent="0.25">
      <c r="U74" s="305" t="str">
        <f t="shared" si="2"/>
        <v/>
      </c>
      <c r="V74" s="290" t="s">
        <v>229</v>
      </c>
      <c r="W74" s="291" t="s">
        <v>229</v>
      </c>
      <c r="X74" s="292" t="s">
        <v>229</v>
      </c>
      <c r="Y74" s="293" t="s">
        <v>229</v>
      </c>
      <c r="Z74" s="306" t="s">
        <v>229</v>
      </c>
      <c r="AA74" s="306" t="s">
        <v>229</v>
      </c>
      <c r="AB74" s="306" t="s">
        <v>229</v>
      </c>
      <c r="AC74" s="306" t="s">
        <v>229</v>
      </c>
      <c r="AD74" s="306" t="s">
        <v>229</v>
      </c>
      <c r="AE74" s="306" t="s">
        <v>229</v>
      </c>
      <c r="AF74" s="306" t="s">
        <v>229</v>
      </c>
      <c r="AG74" s="306" t="s">
        <v>229</v>
      </c>
      <c r="AH74" s="306" t="s">
        <v>229</v>
      </c>
      <c r="AI74" s="306" t="s">
        <v>229</v>
      </c>
      <c r="AJ74" s="306" t="s">
        <v>229</v>
      </c>
      <c r="AK74" s="306" t="s">
        <v>229</v>
      </c>
      <c r="AL74" s="306" t="s">
        <v>229</v>
      </c>
      <c r="AM74" s="306" t="s">
        <v>229</v>
      </c>
      <c r="AN74" s="306" t="s">
        <v>229</v>
      </c>
      <c r="AO74" s="306" t="s">
        <v>229</v>
      </c>
      <c r="AP74" s="306" t="s">
        <v>229</v>
      </c>
      <c r="AQ74" s="306" t="s">
        <v>229</v>
      </c>
      <c r="AR74" s="306" t="s">
        <v>229</v>
      </c>
      <c r="AS74" s="306" t="s">
        <v>229</v>
      </c>
      <c r="AT74" s="306" t="s">
        <v>229</v>
      </c>
      <c r="AU74" s="306" t="s">
        <v>229</v>
      </c>
      <c r="AV74" s="306" t="s">
        <v>229</v>
      </c>
      <c r="AW74" s="306" t="s">
        <v>229</v>
      </c>
      <c r="AX74" s="306" t="s">
        <v>229</v>
      </c>
      <c r="AY74" s="306" t="s">
        <v>229</v>
      </c>
      <c r="AZ74" s="294" t="s">
        <v>229</v>
      </c>
      <c r="BA74" s="306" t="s">
        <v>229</v>
      </c>
      <c r="BB74" s="294" t="s">
        <v>229</v>
      </c>
      <c r="BC74" s="294" t="s">
        <v>229</v>
      </c>
      <c r="BD74" s="294" t="s">
        <v>229</v>
      </c>
      <c r="BE74" s="294" t="s">
        <v>229</v>
      </c>
      <c r="BF74" s="294" t="s">
        <v>229</v>
      </c>
      <c r="BG74" s="294" t="s">
        <v>229</v>
      </c>
      <c r="BH74" s="294"/>
      <c r="BI74" s="294"/>
      <c r="BJ74" s="294"/>
      <c r="BK74" s="294"/>
      <c r="BL74" s="294"/>
      <c r="BM74" s="294"/>
      <c r="BN74" s="294"/>
      <c r="BO74" s="294"/>
      <c r="BP74" s="294"/>
      <c r="BQ74" s="294"/>
      <c r="BR74" s="294"/>
      <c r="BS74" s="294"/>
      <c r="BT74" s="294"/>
      <c r="BU74" s="294"/>
      <c r="BV74" s="294"/>
      <c r="BW74" s="294"/>
      <c r="BX74" s="294"/>
      <c r="BY74" s="294"/>
      <c r="BZ74" s="294"/>
      <c r="CA74" s="294"/>
      <c r="CB74" s="294"/>
      <c r="CC74" s="294"/>
      <c r="CD74" s="294"/>
      <c r="CE74" s="294"/>
      <c r="CF74" s="294"/>
      <c r="CG74" s="294"/>
      <c r="CH74" s="294"/>
      <c r="CI74" s="294"/>
      <c r="CJ74" s="294"/>
      <c r="CK74" s="294"/>
      <c r="CL74" s="294"/>
      <c r="CM74" s="294"/>
      <c r="CN74" s="294"/>
      <c r="CO74" s="294"/>
      <c r="CP74" s="294"/>
      <c r="CQ74" s="294"/>
      <c r="CR74" s="294"/>
      <c r="CS74" s="294"/>
      <c r="CT74" s="294"/>
      <c r="CU74" s="294"/>
      <c r="CV74" s="294"/>
      <c r="CW74" s="294"/>
      <c r="CX74" s="294"/>
      <c r="CY74" s="294"/>
      <c r="CZ74" s="294"/>
      <c r="DA74" s="294"/>
      <c r="DB74" s="294"/>
      <c r="DC74" s="294"/>
      <c r="DD74" s="294"/>
      <c r="DE74" s="294"/>
      <c r="DF74" s="294"/>
      <c r="DG74" s="294"/>
      <c r="DH74" s="294"/>
      <c r="DI74" s="294"/>
      <c r="DJ74" s="294"/>
      <c r="DK74" s="294"/>
      <c r="DL74" s="294"/>
      <c r="DM74" s="294"/>
      <c r="DN74" s="294"/>
      <c r="DO74" s="294"/>
      <c r="DP74" s="294"/>
      <c r="DQ74" s="294"/>
      <c r="DR74" s="294"/>
      <c r="DS74" s="294"/>
      <c r="DT74" s="294"/>
      <c r="DU74" s="294"/>
      <c r="DV74" s="294"/>
      <c r="DW74" s="294"/>
      <c r="DX74" s="294"/>
      <c r="DY74" s="294"/>
      <c r="DZ74" s="294"/>
      <c r="EA74" s="294"/>
      <c r="EB74" s="287"/>
      <c r="EC74" s="287"/>
      <c r="ED74" s="287"/>
    </row>
    <row r="75" spans="21:134" ht="15" x14ac:dyDescent="0.25">
      <c r="U75" s="305" t="str">
        <f t="shared" si="2"/>
        <v/>
      </c>
      <c r="V75" s="290" t="s">
        <v>229</v>
      </c>
      <c r="W75" s="291" t="s">
        <v>229</v>
      </c>
      <c r="X75" s="292" t="s">
        <v>229</v>
      </c>
      <c r="Y75" s="293" t="s">
        <v>229</v>
      </c>
      <c r="Z75" s="306" t="s">
        <v>229</v>
      </c>
      <c r="AA75" s="306" t="s">
        <v>229</v>
      </c>
      <c r="AB75" s="306" t="s">
        <v>229</v>
      </c>
      <c r="AC75" s="306" t="s">
        <v>229</v>
      </c>
      <c r="AD75" s="306" t="s">
        <v>229</v>
      </c>
      <c r="AE75" s="306" t="s">
        <v>229</v>
      </c>
      <c r="AF75" s="306" t="s">
        <v>229</v>
      </c>
      <c r="AG75" s="306" t="s">
        <v>229</v>
      </c>
      <c r="AH75" s="306" t="s">
        <v>229</v>
      </c>
      <c r="AI75" s="306" t="s">
        <v>229</v>
      </c>
      <c r="AJ75" s="306" t="s">
        <v>229</v>
      </c>
      <c r="AK75" s="306" t="s">
        <v>229</v>
      </c>
      <c r="AL75" s="306" t="s">
        <v>229</v>
      </c>
      <c r="AM75" s="306" t="s">
        <v>229</v>
      </c>
      <c r="AN75" s="306" t="s">
        <v>229</v>
      </c>
      <c r="AO75" s="306" t="s">
        <v>229</v>
      </c>
      <c r="AP75" s="306" t="s">
        <v>229</v>
      </c>
      <c r="AQ75" s="306" t="s">
        <v>229</v>
      </c>
      <c r="AR75" s="306" t="s">
        <v>229</v>
      </c>
      <c r="AS75" s="306" t="s">
        <v>229</v>
      </c>
      <c r="AT75" s="306" t="s">
        <v>229</v>
      </c>
      <c r="AU75" s="306" t="s">
        <v>229</v>
      </c>
      <c r="AV75" s="306" t="s">
        <v>229</v>
      </c>
      <c r="AW75" s="306" t="s">
        <v>229</v>
      </c>
      <c r="AX75" s="306" t="s">
        <v>229</v>
      </c>
      <c r="AY75" s="306" t="s">
        <v>229</v>
      </c>
      <c r="AZ75" s="294" t="s">
        <v>229</v>
      </c>
      <c r="BA75" s="306" t="s">
        <v>229</v>
      </c>
      <c r="BB75" s="294" t="s">
        <v>229</v>
      </c>
      <c r="BC75" s="294" t="s">
        <v>229</v>
      </c>
      <c r="BD75" s="294" t="s">
        <v>229</v>
      </c>
      <c r="BE75" s="294" t="s">
        <v>229</v>
      </c>
      <c r="BF75" s="294" t="s">
        <v>229</v>
      </c>
      <c r="BG75" s="294" t="s">
        <v>229</v>
      </c>
      <c r="BH75" s="294"/>
      <c r="BI75" s="294"/>
      <c r="BJ75" s="294"/>
      <c r="BK75" s="294"/>
      <c r="BL75" s="294"/>
      <c r="BM75" s="294"/>
      <c r="BN75" s="294"/>
      <c r="BO75" s="294"/>
      <c r="BP75" s="294"/>
      <c r="BQ75" s="294"/>
      <c r="BR75" s="294"/>
      <c r="BS75" s="294"/>
      <c r="BT75" s="294"/>
      <c r="BU75" s="294"/>
      <c r="BV75" s="294"/>
      <c r="BW75" s="294"/>
      <c r="BX75" s="294"/>
      <c r="BY75" s="294"/>
      <c r="BZ75" s="294"/>
      <c r="CA75" s="294"/>
      <c r="CB75" s="294"/>
      <c r="CC75" s="294"/>
      <c r="CD75" s="294"/>
      <c r="CE75" s="294"/>
      <c r="CF75" s="294"/>
      <c r="CG75" s="294"/>
      <c r="CH75" s="294"/>
      <c r="CI75" s="294"/>
      <c r="CJ75" s="294"/>
      <c r="CK75" s="294"/>
      <c r="CL75" s="294"/>
      <c r="CM75" s="294"/>
      <c r="CN75" s="294"/>
      <c r="CO75" s="294"/>
      <c r="CP75" s="294"/>
      <c r="CQ75" s="294"/>
      <c r="CR75" s="294"/>
      <c r="CS75" s="294"/>
      <c r="CT75" s="294"/>
      <c r="CU75" s="294"/>
      <c r="CV75" s="294"/>
      <c r="CW75" s="294"/>
      <c r="CX75" s="294"/>
      <c r="CY75" s="294"/>
      <c r="CZ75" s="294"/>
      <c r="DA75" s="294"/>
      <c r="DB75" s="294"/>
      <c r="DC75" s="294"/>
      <c r="DD75" s="294"/>
      <c r="DE75" s="294"/>
      <c r="DF75" s="294"/>
      <c r="DG75" s="294"/>
      <c r="DH75" s="294"/>
      <c r="DI75" s="294"/>
      <c r="DJ75" s="294"/>
      <c r="DK75" s="294"/>
      <c r="DL75" s="294"/>
      <c r="DM75" s="294"/>
      <c r="DN75" s="294"/>
      <c r="DO75" s="294"/>
      <c r="DP75" s="294"/>
      <c r="DQ75" s="294"/>
      <c r="DR75" s="294"/>
      <c r="DS75" s="294"/>
      <c r="DT75" s="294"/>
      <c r="DU75" s="294"/>
      <c r="DV75" s="294"/>
      <c r="DW75" s="294"/>
      <c r="DX75" s="294"/>
      <c r="DY75" s="294"/>
      <c r="DZ75" s="294"/>
      <c r="EA75" s="294"/>
      <c r="EB75" s="287"/>
      <c r="EC75" s="287"/>
      <c r="ED75" s="287"/>
    </row>
    <row r="76" spans="21:134" ht="15" x14ac:dyDescent="0.25">
      <c r="U76" s="305" t="str">
        <f t="shared" si="2"/>
        <v/>
      </c>
      <c r="V76" s="290" t="s">
        <v>229</v>
      </c>
      <c r="W76" s="291" t="s">
        <v>229</v>
      </c>
      <c r="X76" s="292" t="s">
        <v>229</v>
      </c>
      <c r="Y76" s="293" t="s">
        <v>229</v>
      </c>
      <c r="Z76" s="306" t="s">
        <v>229</v>
      </c>
      <c r="AA76" s="306" t="s">
        <v>229</v>
      </c>
      <c r="AB76" s="306" t="s">
        <v>229</v>
      </c>
      <c r="AC76" s="306" t="s">
        <v>229</v>
      </c>
      <c r="AD76" s="306" t="s">
        <v>229</v>
      </c>
      <c r="AE76" s="306" t="s">
        <v>229</v>
      </c>
      <c r="AF76" s="306" t="s">
        <v>229</v>
      </c>
      <c r="AG76" s="306" t="s">
        <v>229</v>
      </c>
      <c r="AH76" s="306" t="s">
        <v>229</v>
      </c>
      <c r="AI76" s="306" t="s">
        <v>229</v>
      </c>
      <c r="AJ76" s="306" t="s">
        <v>229</v>
      </c>
      <c r="AK76" s="306" t="s">
        <v>229</v>
      </c>
      <c r="AL76" s="306" t="s">
        <v>229</v>
      </c>
      <c r="AM76" s="306" t="s">
        <v>229</v>
      </c>
      <c r="AN76" s="306" t="s">
        <v>229</v>
      </c>
      <c r="AO76" s="306" t="s">
        <v>229</v>
      </c>
      <c r="AP76" s="306" t="s">
        <v>229</v>
      </c>
      <c r="AQ76" s="306" t="s">
        <v>229</v>
      </c>
      <c r="AR76" s="306" t="s">
        <v>229</v>
      </c>
      <c r="AS76" s="306" t="s">
        <v>229</v>
      </c>
      <c r="AT76" s="306" t="s">
        <v>229</v>
      </c>
      <c r="AU76" s="306" t="s">
        <v>229</v>
      </c>
      <c r="AV76" s="306" t="s">
        <v>229</v>
      </c>
      <c r="AW76" s="306" t="s">
        <v>229</v>
      </c>
      <c r="AX76" s="306" t="s">
        <v>229</v>
      </c>
      <c r="AY76" s="306" t="s">
        <v>229</v>
      </c>
      <c r="AZ76" s="294" t="s">
        <v>229</v>
      </c>
      <c r="BA76" s="306" t="s">
        <v>229</v>
      </c>
      <c r="BB76" s="294" t="s">
        <v>229</v>
      </c>
      <c r="BC76" s="294" t="s">
        <v>229</v>
      </c>
      <c r="BD76" s="294" t="s">
        <v>229</v>
      </c>
      <c r="BE76" s="294" t="s">
        <v>229</v>
      </c>
      <c r="BF76" s="294" t="s">
        <v>229</v>
      </c>
      <c r="BG76" s="294" t="s">
        <v>229</v>
      </c>
      <c r="BH76" s="294"/>
      <c r="BI76" s="294"/>
      <c r="BJ76" s="294"/>
      <c r="BK76" s="294"/>
      <c r="BL76" s="294"/>
      <c r="BM76" s="294"/>
      <c r="BN76" s="294"/>
      <c r="BO76" s="294"/>
      <c r="BP76" s="294"/>
      <c r="BQ76" s="294"/>
      <c r="BR76" s="294"/>
      <c r="BS76" s="294"/>
      <c r="BT76" s="294"/>
      <c r="BU76" s="294"/>
      <c r="BV76" s="294"/>
      <c r="BW76" s="294"/>
      <c r="BX76" s="294"/>
      <c r="BY76" s="294"/>
      <c r="BZ76" s="294"/>
      <c r="CA76" s="294"/>
      <c r="CB76" s="294"/>
      <c r="CC76" s="294"/>
      <c r="CD76" s="294"/>
      <c r="CE76" s="294"/>
      <c r="CF76" s="294"/>
      <c r="CG76" s="294"/>
      <c r="CH76" s="294"/>
      <c r="CI76" s="294"/>
      <c r="CJ76" s="294"/>
      <c r="CK76" s="294"/>
      <c r="CL76" s="294"/>
      <c r="CM76" s="294"/>
      <c r="CN76" s="294"/>
      <c r="CO76" s="294"/>
      <c r="CP76" s="294"/>
      <c r="CQ76" s="294"/>
      <c r="CR76" s="294"/>
      <c r="CS76" s="294"/>
      <c r="CT76" s="294"/>
      <c r="CU76" s="294"/>
      <c r="CV76" s="294"/>
      <c r="CW76" s="294"/>
      <c r="CX76" s="294"/>
      <c r="CY76" s="294"/>
      <c r="CZ76" s="294"/>
      <c r="DA76" s="294"/>
      <c r="DB76" s="294"/>
      <c r="DC76" s="294"/>
      <c r="DD76" s="294"/>
      <c r="DE76" s="294"/>
      <c r="DF76" s="294"/>
      <c r="DG76" s="294"/>
      <c r="DH76" s="294"/>
      <c r="DI76" s="294"/>
      <c r="DJ76" s="294"/>
      <c r="DK76" s="294"/>
      <c r="DL76" s="294"/>
      <c r="DM76" s="294"/>
      <c r="DN76" s="294"/>
      <c r="DO76" s="294"/>
      <c r="DP76" s="294"/>
      <c r="DQ76" s="294"/>
      <c r="DR76" s="294"/>
      <c r="DS76" s="294"/>
      <c r="DT76" s="294"/>
      <c r="DU76" s="294"/>
      <c r="DV76" s="294"/>
      <c r="DW76" s="294"/>
      <c r="DX76" s="294"/>
      <c r="DY76" s="294"/>
      <c r="DZ76" s="294"/>
      <c r="EA76" s="294"/>
      <c r="EB76" s="287"/>
      <c r="EC76" s="287"/>
      <c r="ED76" s="287"/>
    </row>
    <row r="77" spans="21:134" ht="15" x14ac:dyDescent="0.25">
      <c r="U77" s="305" t="str">
        <f t="shared" si="2"/>
        <v/>
      </c>
      <c r="V77" s="290" t="s">
        <v>229</v>
      </c>
      <c r="W77" s="291" t="s">
        <v>229</v>
      </c>
      <c r="X77" s="292" t="s">
        <v>229</v>
      </c>
      <c r="Y77" s="293" t="s">
        <v>229</v>
      </c>
      <c r="Z77" s="306" t="s">
        <v>229</v>
      </c>
      <c r="AA77" s="306" t="s">
        <v>229</v>
      </c>
      <c r="AB77" s="306" t="s">
        <v>229</v>
      </c>
      <c r="AC77" s="306" t="s">
        <v>229</v>
      </c>
      <c r="AD77" s="306" t="s">
        <v>229</v>
      </c>
      <c r="AE77" s="306" t="s">
        <v>229</v>
      </c>
      <c r="AF77" s="306" t="s">
        <v>229</v>
      </c>
      <c r="AG77" s="306" t="s">
        <v>229</v>
      </c>
      <c r="AH77" s="306" t="s">
        <v>229</v>
      </c>
      <c r="AI77" s="306" t="s">
        <v>229</v>
      </c>
      <c r="AJ77" s="306" t="s">
        <v>229</v>
      </c>
      <c r="AK77" s="306" t="s">
        <v>229</v>
      </c>
      <c r="AL77" s="306" t="s">
        <v>229</v>
      </c>
      <c r="AM77" s="306" t="s">
        <v>229</v>
      </c>
      <c r="AN77" s="306" t="s">
        <v>229</v>
      </c>
      <c r="AO77" s="306" t="s">
        <v>229</v>
      </c>
      <c r="AP77" s="306" t="s">
        <v>229</v>
      </c>
      <c r="AQ77" s="306" t="s">
        <v>229</v>
      </c>
      <c r="AR77" s="306" t="s">
        <v>229</v>
      </c>
      <c r="AS77" s="306" t="s">
        <v>229</v>
      </c>
      <c r="AT77" s="306" t="s">
        <v>229</v>
      </c>
      <c r="AU77" s="306" t="s">
        <v>229</v>
      </c>
      <c r="AV77" s="306" t="s">
        <v>229</v>
      </c>
      <c r="AW77" s="306" t="s">
        <v>229</v>
      </c>
      <c r="AX77" s="306" t="s">
        <v>229</v>
      </c>
      <c r="AY77" s="306" t="s">
        <v>229</v>
      </c>
      <c r="AZ77" s="294" t="s">
        <v>229</v>
      </c>
      <c r="BA77" s="306" t="s">
        <v>229</v>
      </c>
      <c r="BB77" s="294" t="s">
        <v>229</v>
      </c>
      <c r="BC77" s="294" t="s">
        <v>229</v>
      </c>
      <c r="BD77" s="294" t="s">
        <v>229</v>
      </c>
      <c r="BE77" s="294" t="s">
        <v>229</v>
      </c>
      <c r="BF77" s="294" t="s">
        <v>229</v>
      </c>
      <c r="BG77" s="294" t="s">
        <v>229</v>
      </c>
      <c r="BH77" s="294"/>
      <c r="BI77" s="294"/>
      <c r="BJ77" s="294"/>
      <c r="BK77" s="294"/>
      <c r="BL77" s="294"/>
      <c r="BM77" s="294"/>
      <c r="BN77" s="294"/>
      <c r="BO77" s="294"/>
      <c r="BP77" s="294"/>
      <c r="BQ77" s="294"/>
      <c r="BR77" s="294"/>
      <c r="BS77" s="294"/>
      <c r="BT77" s="294"/>
      <c r="BU77" s="294"/>
      <c r="BV77" s="294"/>
      <c r="BW77" s="294"/>
      <c r="BX77" s="294"/>
      <c r="BY77" s="294"/>
      <c r="BZ77" s="294"/>
      <c r="CA77" s="294"/>
      <c r="CB77" s="294"/>
      <c r="CC77" s="294"/>
      <c r="CD77" s="294"/>
      <c r="CE77" s="294"/>
      <c r="CF77" s="294"/>
      <c r="CG77" s="294"/>
      <c r="CH77" s="294"/>
      <c r="CI77" s="294"/>
      <c r="CJ77" s="294"/>
      <c r="CK77" s="294"/>
      <c r="CL77" s="294"/>
      <c r="CM77" s="294"/>
      <c r="CN77" s="294"/>
      <c r="CO77" s="294"/>
      <c r="CP77" s="294"/>
      <c r="CQ77" s="294"/>
      <c r="CR77" s="294"/>
      <c r="CS77" s="294"/>
      <c r="CT77" s="294"/>
      <c r="CU77" s="294"/>
      <c r="CV77" s="294"/>
      <c r="CW77" s="294"/>
      <c r="CX77" s="294"/>
      <c r="CY77" s="294"/>
      <c r="CZ77" s="294"/>
      <c r="DA77" s="294"/>
      <c r="DB77" s="294"/>
      <c r="DC77" s="294"/>
      <c r="DD77" s="294"/>
      <c r="DE77" s="294"/>
      <c r="DF77" s="294"/>
      <c r="DG77" s="294"/>
      <c r="DH77" s="294"/>
      <c r="DI77" s="294"/>
      <c r="DJ77" s="294"/>
      <c r="DK77" s="294"/>
      <c r="DL77" s="294"/>
      <c r="DM77" s="294"/>
      <c r="DN77" s="294"/>
      <c r="DO77" s="294"/>
      <c r="DP77" s="294"/>
      <c r="DQ77" s="294"/>
      <c r="DR77" s="294"/>
      <c r="DS77" s="294"/>
      <c r="DT77" s="294"/>
      <c r="DU77" s="294"/>
      <c r="DV77" s="294"/>
      <c r="DW77" s="294"/>
      <c r="DX77" s="294"/>
      <c r="DY77" s="294"/>
      <c r="DZ77" s="294"/>
      <c r="EA77" s="294"/>
      <c r="EB77" s="287"/>
      <c r="EC77" s="287"/>
      <c r="ED77" s="287"/>
    </row>
    <row r="78" spans="21:134" ht="15" x14ac:dyDescent="0.25">
      <c r="U78" s="305" t="str">
        <f t="shared" si="2"/>
        <v/>
      </c>
      <c r="V78" s="290" t="s">
        <v>229</v>
      </c>
      <c r="W78" s="291" t="s">
        <v>229</v>
      </c>
      <c r="X78" s="292" t="s">
        <v>229</v>
      </c>
      <c r="Y78" s="293" t="s">
        <v>229</v>
      </c>
      <c r="Z78" s="306" t="s">
        <v>229</v>
      </c>
      <c r="AA78" s="306" t="s">
        <v>229</v>
      </c>
      <c r="AB78" s="306" t="s">
        <v>229</v>
      </c>
      <c r="AC78" s="306" t="s">
        <v>229</v>
      </c>
      <c r="AD78" s="306" t="s">
        <v>229</v>
      </c>
      <c r="AE78" s="306" t="s">
        <v>229</v>
      </c>
      <c r="AF78" s="306" t="s">
        <v>229</v>
      </c>
      <c r="AG78" s="306" t="s">
        <v>229</v>
      </c>
      <c r="AH78" s="306" t="s">
        <v>229</v>
      </c>
      <c r="AI78" s="306" t="s">
        <v>229</v>
      </c>
      <c r="AJ78" s="306" t="s">
        <v>229</v>
      </c>
      <c r="AK78" s="306" t="s">
        <v>229</v>
      </c>
      <c r="AL78" s="306" t="s">
        <v>229</v>
      </c>
      <c r="AM78" s="306" t="s">
        <v>229</v>
      </c>
      <c r="AN78" s="306" t="s">
        <v>229</v>
      </c>
      <c r="AO78" s="306" t="s">
        <v>229</v>
      </c>
      <c r="AP78" s="306" t="s">
        <v>229</v>
      </c>
      <c r="AQ78" s="306" t="s">
        <v>229</v>
      </c>
      <c r="AR78" s="306" t="s">
        <v>229</v>
      </c>
      <c r="AS78" s="306" t="s">
        <v>229</v>
      </c>
      <c r="AT78" s="306" t="s">
        <v>229</v>
      </c>
      <c r="AU78" s="306" t="s">
        <v>229</v>
      </c>
      <c r="AV78" s="306" t="s">
        <v>229</v>
      </c>
      <c r="AW78" s="306" t="s">
        <v>229</v>
      </c>
      <c r="AX78" s="306" t="s">
        <v>229</v>
      </c>
      <c r="AY78" s="306" t="s">
        <v>229</v>
      </c>
      <c r="AZ78" s="294" t="s">
        <v>229</v>
      </c>
      <c r="BA78" s="306" t="s">
        <v>229</v>
      </c>
      <c r="BB78" s="294" t="s">
        <v>229</v>
      </c>
      <c r="BC78" s="294" t="s">
        <v>229</v>
      </c>
      <c r="BD78" s="294" t="s">
        <v>229</v>
      </c>
      <c r="BE78" s="294" t="s">
        <v>229</v>
      </c>
      <c r="BF78" s="294" t="s">
        <v>229</v>
      </c>
      <c r="BG78" s="294" t="s">
        <v>229</v>
      </c>
      <c r="BH78" s="294"/>
      <c r="BI78" s="294"/>
      <c r="BJ78" s="294"/>
      <c r="BK78" s="294"/>
      <c r="BL78" s="294"/>
      <c r="BM78" s="294"/>
      <c r="BN78" s="294"/>
      <c r="BO78" s="294"/>
      <c r="BP78" s="294"/>
      <c r="BQ78" s="294"/>
      <c r="BR78" s="294"/>
      <c r="BS78" s="294"/>
      <c r="BT78" s="294"/>
      <c r="BU78" s="294"/>
      <c r="BV78" s="294"/>
      <c r="BW78" s="294"/>
      <c r="BX78" s="294"/>
      <c r="BY78" s="294"/>
      <c r="BZ78" s="294"/>
      <c r="CA78" s="294"/>
      <c r="CB78" s="294"/>
      <c r="CC78" s="294"/>
      <c r="CD78" s="294"/>
      <c r="CE78" s="294"/>
      <c r="CF78" s="294"/>
      <c r="CG78" s="294"/>
      <c r="CH78" s="294"/>
      <c r="CI78" s="294"/>
      <c r="CJ78" s="294"/>
      <c r="CK78" s="294"/>
      <c r="CL78" s="294"/>
      <c r="CM78" s="294"/>
      <c r="CN78" s="294"/>
      <c r="CO78" s="294"/>
      <c r="CP78" s="294"/>
      <c r="CQ78" s="294"/>
      <c r="CR78" s="294"/>
      <c r="CS78" s="294"/>
      <c r="CT78" s="294"/>
      <c r="CU78" s="294"/>
      <c r="CV78" s="294"/>
      <c r="CW78" s="294"/>
      <c r="CX78" s="294"/>
      <c r="CY78" s="294"/>
      <c r="CZ78" s="294"/>
      <c r="DA78" s="294"/>
      <c r="DB78" s="294"/>
      <c r="DC78" s="294"/>
      <c r="DD78" s="294"/>
      <c r="DE78" s="294"/>
      <c r="DF78" s="294"/>
      <c r="DG78" s="294"/>
      <c r="DH78" s="294"/>
      <c r="DI78" s="294"/>
      <c r="DJ78" s="294"/>
      <c r="DK78" s="294"/>
      <c r="DL78" s="294"/>
      <c r="DM78" s="294"/>
      <c r="DN78" s="294"/>
      <c r="DO78" s="294"/>
      <c r="DP78" s="294"/>
      <c r="DQ78" s="294"/>
      <c r="DR78" s="294"/>
      <c r="DS78" s="294"/>
      <c r="DT78" s="294"/>
      <c r="DU78" s="294"/>
      <c r="DV78" s="294"/>
      <c r="DW78" s="294"/>
      <c r="DX78" s="294"/>
      <c r="DY78" s="294"/>
      <c r="DZ78" s="294"/>
      <c r="EA78" s="294"/>
      <c r="EB78" s="287"/>
      <c r="EC78" s="287"/>
      <c r="ED78" s="287"/>
    </row>
    <row r="79" spans="21:134" ht="15" x14ac:dyDescent="0.25">
      <c r="U79" s="305" t="str">
        <f t="shared" si="2"/>
        <v/>
      </c>
      <c r="V79" s="290" t="s">
        <v>229</v>
      </c>
      <c r="W79" s="291" t="s">
        <v>229</v>
      </c>
      <c r="X79" s="292" t="s">
        <v>229</v>
      </c>
      <c r="Y79" s="293" t="s">
        <v>229</v>
      </c>
      <c r="Z79" s="306" t="s">
        <v>229</v>
      </c>
      <c r="AA79" s="306" t="s">
        <v>229</v>
      </c>
      <c r="AB79" s="306" t="s">
        <v>229</v>
      </c>
      <c r="AC79" s="306" t="s">
        <v>229</v>
      </c>
      <c r="AD79" s="306" t="s">
        <v>229</v>
      </c>
      <c r="AE79" s="306" t="s">
        <v>229</v>
      </c>
      <c r="AF79" s="306" t="s">
        <v>229</v>
      </c>
      <c r="AG79" s="306" t="s">
        <v>229</v>
      </c>
      <c r="AH79" s="306" t="s">
        <v>229</v>
      </c>
      <c r="AI79" s="306" t="s">
        <v>229</v>
      </c>
      <c r="AJ79" s="306" t="s">
        <v>229</v>
      </c>
      <c r="AK79" s="306" t="s">
        <v>229</v>
      </c>
      <c r="AL79" s="306" t="s">
        <v>229</v>
      </c>
      <c r="AM79" s="306" t="s">
        <v>229</v>
      </c>
      <c r="AN79" s="306" t="s">
        <v>229</v>
      </c>
      <c r="AO79" s="306" t="s">
        <v>229</v>
      </c>
      <c r="AP79" s="306" t="s">
        <v>229</v>
      </c>
      <c r="AQ79" s="306" t="s">
        <v>229</v>
      </c>
      <c r="AR79" s="306" t="s">
        <v>229</v>
      </c>
      <c r="AS79" s="306" t="s">
        <v>229</v>
      </c>
      <c r="AT79" s="306" t="s">
        <v>229</v>
      </c>
      <c r="AU79" s="306" t="s">
        <v>229</v>
      </c>
      <c r="AV79" s="306" t="s">
        <v>229</v>
      </c>
      <c r="AW79" s="306" t="s">
        <v>229</v>
      </c>
      <c r="AX79" s="306" t="s">
        <v>229</v>
      </c>
      <c r="AY79" s="306" t="s">
        <v>229</v>
      </c>
      <c r="AZ79" s="294" t="s">
        <v>229</v>
      </c>
      <c r="BA79" s="306" t="s">
        <v>229</v>
      </c>
      <c r="BB79" s="294" t="s">
        <v>229</v>
      </c>
      <c r="BC79" s="294" t="s">
        <v>229</v>
      </c>
      <c r="BD79" s="294" t="s">
        <v>229</v>
      </c>
      <c r="BE79" s="294" t="s">
        <v>229</v>
      </c>
      <c r="BF79" s="294" t="s">
        <v>229</v>
      </c>
      <c r="BG79" s="294" t="s">
        <v>229</v>
      </c>
      <c r="BH79" s="294"/>
      <c r="BI79" s="294"/>
      <c r="BJ79" s="294"/>
      <c r="BK79" s="294"/>
      <c r="BL79" s="294"/>
      <c r="BM79" s="294"/>
      <c r="BN79" s="294"/>
      <c r="BO79" s="294"/>
      <c r="BP79" s="294"/>
      <c r="BQ79" s="294"/>
      <c r="BR79" s="294"/>
      <c r="BS79" s="294"/>
      <c r="BT79" s="294"/>
      <c r="BU79" s="294"/>
      <c r="BV79" s="294"/>
      <c r="BW79" s="294"/>
      <c r="BX79" s="294"/>
      <c r="BY79" s="294"/>
      <c r="BZ79" s="294"/>
      <c r="CA79" s="294"/>
      <c r="CB79" s="294"/>
      <c r="CC79" s="294"/>
      <c r="CD79" s="294"/>
      <c r="CE79" s="294"/>
      <c r="CF79" s="294"/>
      <c r="CG79" s="294"/>
      <c r="CH79" s="294"/>
      <c r="CI79" s="294"/>
      <c r="CJ79" s="294"/>
      <c r="CK79" s="294"/>
      <c r="CL79" s="294"/>
      <c r="CM79" s="294"/>
      <c r="CN79" s="294"/>
      <c r="CO79" s="294"/>
      <c r="CP79" s="294"/>
      <c r="CQ79" s="294"/>
      <c r="CR79" s="294"/>
      <c r="CS79" s="294"/>
      <c r="CT79" s="294"/>
      <c r="CU79" s="294"/>
      <c r="CV79" s="294"/>
      <c r="CW79" s="294"/>
      <c r="CX79" s="294"/>
      <c r="CY79" s="294"/>
      <c r="CZ79" s="294"/>
      <c r="DA79" s="294"/>
      <c r="DB79" s="294"/>
      <c r="DC79" s="294"/>
      <c r="DD79" s="294"/>
      <c r="DE79" s="294"/>
      <c r="DF79" s="294"/>
      <c r="DG79" s="294"/>
      <c r="DH79" s="294"/>
      <c r="DI79" s="294"/>
      <c r="DJ79" s="294"/>
      <c r="DK79" s="294"/>
      <c r="DL79" s="294"/>
      <c r="DM79" s="294"/>
      <c r="DN79" s="294"/>
      <c r="DO79" s="294"/>
      <c r="DP79" s="294"/>
      <c r="DQ79" s="294"/>
      <c r="DR79" s="294"/>
      <c r="DS79" s="294"/>
      <c r="DT79" s="294"/>
      <c r="DU79" s="294"/>
      <c r="DV79" s="294"/>
      <c r="DW79" s="294"/>
      <c r="DX79" s="294"/>
      <c r="DY79" s="294"/>
      <c r="DZ79" s="294"/>
      <c r="EA79" s="294"/>
      <c r="EB79" s="287"/>
      <c r="EC79" s="287"/>
      <c r="ED79" s="287"/>
    </row>
    <row r="80" spans="21:134" ht="15" x14ac:dyDescent="0.25">
      <c r="U80" s="305" t="str">
        <f t="shared" si="2"/>
        <v/>
      </c>
      <c r="V80" s="290" t="s">
        <v>229</v>
      </c>
      <c r="W80" s="291" t="s">
        <v>229</v>
      </c>
      <c r="X80" s="292" t="s">
        <v>229</v>
      </c>
      <c r="Y80" s="293" t="s">
        <v>229</v>
      </c>
      <c r="Z80" s="306" t="s">
        <v>229</v>
      </c>
      <c r="AA80" s="306" t="s">
        <v>229</v>
      </c>
      <c r="AB80" s="306" t="s">
        <v>229</v>
      </c>
      <c r="AC80" s="306" t="s">
        <v>229</v>
      </c>
      <c r="AD80" s="306" t="s">
        <v>229</v>
      </c>
      <c r="AE80" s="306" t="s">
        <v>229</v>
      </c>
      <c r="AF80" s="306" t="s">
        <v>229</v>
      </c>
      <c r="AG80" s="306" t="s">
        <v>229</v>
      </c>
      <c r="AH80" s="306" t="s">
        <v>229</v>
      </c>
      <c r="AI80" s="306" t="s">
        <v>229</v>
      </c>
      <c r="AJ80" s="306" t="s">
        <v>229</v>
      </c>
      <c r="AK80" s="306" t="s">
        <v>229</v>
      </c>
      <c r="AL80" s="306" t="s">
        <v>229</v>
      </c>
      <c r="AM80" s="306" t="s">
        <v>229</v>
      </c>
      <c r="AN80" s="306" t="s">
        <v>229</v>
      </c>
      <c r="AO80" s="306" t="s">
        <v>229</v>
      </c>
      <c r="AP80" s="306" t="s">
        <v>229</v>
      </c>
      <c r="AQ80" s="306" t="s">
        <v>229</v>
      </c>
      <c r="AR80" s="306" t="s">
        <v>229</v>
      </c>
      <c r="AS80" s="306" t="s">
        <v>229</v>
      </c>
      <c r="AT80" s="306" t="s">
        <v>229</v>
      </c>
      <c r="AU80" s="306" t="s">
        <v>229</v>
      </c>
      <c r="AV80" s="306" t="s">
        <v>229</v>
      </c>
      <c r="AW80" s="306" t="s">
        <v>229</v>
      </c>
      <c r="AX80" s="306" t="s">
        <v>229</v>
      </c>
      <c r="AY80" s="306" t="s">
        <v>229</v>
      </c>
      <c r="AZ80" s="294" t="s">
        <v>229</v>
      </c>
      <c r="BA80" s="306" t="s">
        <v>229</v>
      </c>
      <c r="BB80" s="294" t="s">
        <v>229</v>
      </c>
      <c r="BC80" s="294" t="s">
        <v>229</v>
      </c>
      <c r="BD80" s="294" t="s">
        <v>229</v>
      </c>
      <c r="BE80" s="294" t="s">
        <v>229</v>
      </c>
      <c r="BF80" s="294" t="s">
        <v>229</v>
      </c>
      <c r="BG80" s="294" t="s">
        <v>229</v>
      </c>
      <c r="BH80" s="294"/>
      <c r="BI80" s="294"/>
      <c r="BJ80" s="294"/>
      <c r="BK80" s="294"/>
      <c r="BL80" s="294"/>
      <c r="BM80" s="294"/>
      <c r="BN80" s="294"/>
      <c r="BO80" s="294"/>
      <c r="BP80" s="294"/>
      <c r="BQ80" s="294"/>
      <c r="BR80" s="294"/>
      <c r="BS80" s="294"/>
      <c r="BT80" s="294"/>
      <c r="BU80" s="294"/>
      <c r="BV80" s="294"/>
      <c r="BW80" s="294"/>
      <c r="BX80" s="294"/>
      <c r="BY80" s="294"/>
      <c r="BZ80" s="294"/>
      <c r="CA80" s="294"/>
      <c r="CB80" s="294"/>
      <c r="CC80" s="294"/>
      <c r="CD80" s="294"/>
      <c r="CE80" s="294"/>
      <c r="CF80" s="294"/>
      <c r="CG80" s="294"/>
      <c r="CH80" s="294"/>
      <c r="CI80" s="294"/>
      <c r="CJ80" s="294"/>
      <c r="CK80" s="294"/>
      <c r="CL80" s="294"/>
      <c r="CM80" s="294"/>
      <c r="CN80" s="294"/>
      <c r="CO80" s="294"/>
      <c r="CP80" s="294"/>
      <c r="CQ80" s="294"/>
      <c r="CR80" s="294"/>
      <c r="CS80" s="294"/>
      <c r="CT80" s="294"/>
      <c r="CU80" s="294"/>
      <c r="CV80" s="294"/>
      <c r="CW80" s="294"/>
      <c r="CX80" s="294"/>
      <c r="CY80" s="294"/>
      <c r="CZ80" s="294"/>
      <c r="DA80" s="294"/>
      <c r="DB80" s="294"/>
      <c r="DC80" s="294"/>
      <c r="DD80" s="294"/>
      <c r="DE80" s="294"/>
      <c r="DF80" s="294"/>
      <c r="DG80" s="294"/>
      <c r="DH80" s="294"/>
      <c r="DI80" s="294"/>
      <c r="DJ80" s="294"/>
      <c r="DK80" s="294"/>
      <c r="DL80" s="294"/>
      <c r="DM80" s="294"/>
      <c r="DN80" s="294"/>
      <c r="DO80" s="294"/>
      <c r="DP80" s="294"/>
      <c r="DQ80" s="294"/>
      <c r="DR80" s="294"/>
      <c r="DS80" s="294"/>
      <c r="DT80" s="294"/>
      <c r="DU80" s="294"/>
      <c r="DV80" s="294"/>
      <c r="DW80" s="294"/>
      <c r="DX80" s="294"/>
      <c r="DY80" s="294"/>
      <c r="DZ80" s="294"/>
      <c r="EA80" s="294"/>
      <c r="EB80" s="287"/>
      <c r="EC80" s="287"/>
      <c r="ED80" s="287"/>
    </row>
    <row r="81" spans="1:134" ht="15" x14ac:dyDescent="0.25">
      <c r="U81" s="305" t="str">
        <f t="shared" si="2"/>
        <v/>
      </c>
      <c r="V81" s="290" t="s">
        <v>229</v>
      </c>
      <c r="W81" s="291" t="s">
        <v>229</v>
      </c>
      <c r="X81" s="292" t="s">
        <v>229</v>
      </c>
      <c r="Y81" s="293" t="s">
        <v>229</v>
      </c>
      <c r="Z81" s="306" t="s">
        <v>229</v>
      </c>
      <c r="AA81" s="306" t="s">
        <v>229</v>
      </c>
      <c r="AB81" s="306" t="s">
        <v>229</v>
      </c>
      <c r="AC81" s="306" t="s">
        <v>229</v>
      </c>
      <c r="AD81" s="306" t="s">
        <v>229</v>
      </c>
      <c r="AE81" s="306" t="s">
        <v>229</v>
      </c>
      <c r="AF81" s="306" t="s">
        <v>229</v>
      </c>
      <c r="AG81" s="306" t="s">
        <v>229</v>
      </c>
      <c r="AH81" s="306" t="s">
        <v>229</v>
      </c>
      <c r="AI81" s="306" t="s">
        <v>229</v>
      </c>
      <c r="AJ81" s="306" t="s">
        <v>229</v>
      </c>
      <c r="AK81" s="306" t="s">
        <v>229</v>
      </c>
      <c r="AL81" s="306" t="s">
        <v>229</v>
      </c>
      <c r="AM81" s="306" t="s">
        <v>229</v>
      </c>
      <c r="AN81" s="306" t="s">
        <v>229</v>
      </c>
      <c r="AO81" s="306" t="s">
        <v>229</v>
      </c>
      <c r="AP81" s="306" t="s">
        <v>229</v>
      </c>
      <c r="AQ81" s="306" t="s">
        <v>229</v>
      </c>
      <c r="AR81" s="306" t="s">
        <v>229</v>
      </c>
      <c r="AS81" s="306" t="s">
        <v>229</v>
      </c>
      <c r="AT81" s="306" t="s">
        <v>229</v>
      </c>
      <c r="AU81" s="306" t="s">
        <v>229</v>
      </c>
      <c r="AV81" s="306" t="s">
        <v>229</v>
      </c>
      <c r="AW81" s="306" t="s">
        <v>229</v>
      </c>
      <c r="AX81" s="306" t="s">
        <v>229</v>
      </c>
      <c r="AY81" s="306" t="s">
        <v>229</v>
      </c>
      <c r="AZ81" s="294" t="s">
        <v>229</v>
      </c>
      <c r="BA81" s="306" t="s">
        <v>229</v>
      </c>
      <c r="BB81" s="294" t="s">
        <v>229</v>
      </c>
      <c r="BC81" s="294" t="s">
        <v>229</v>
      </c>
      <c r="BD81" s="294" t="s">
        <v>229</v>
      </c>
      <c r="BE81" s="294" t="s">
        <v>229</v>
      </c>
      <c r="BF81" s="294" t="s">
        <v>229</v>
      </c>
      <c r="BG81" s="294" t="s">
        <v>229</v>
      </c>
      <c r="BH81" s="294"/>
      <c r="BI81" s="294"/>
      <c r="BJ81" s="294"/>
      <c r="BK81" s="294"/>
      <c r="BL81" s="294"/>
      <c r="BM81" s="294"/>
      <c r="BN81" s="294"/>
      <c r="BO81" s="294"/>
      <c r="BP81" s="294"/>
      <c r="BQ81" s="294"/>
      <c r="BR81" s="294"/>
      <c r="BS81" s="294"/>
      <c r="BT81" s="294"/>
      <c r="BU81" s="294"/>
      <c r="BV81" s="294"/>
      <c r="BW81" s="294"/>
      <c r="BX81" s="294"/>
      <c r="BY81" s="294"/>
      <c r="BZ81" s="294"/>
      <c r="CA81" s="294"/>
      <c r="CB81" s="294"/>
      <c r="CC81" s="294"/>
      <c r="CD81" s="294"/>
      <c r="CE81" s="294"/>
      <c r="CF81" s="294"/>
      <c r="CG81" s="294"/>
      <c r="CH81" s="294"/>
      <c r="CI81" s="294"/>
      <c r="CJ81" s="294"/>
      <c r="CK81" s="294"/>
      <c r="CL81" s="294"/>
      <c r="CM81" s="294"/>
      <c r="CN81" s="294"/>
      <c r="CO81" s="294"/>
      <c r="CP81" s="294"/>
      <c r="CQ81" s="294"/>
      <c r="CR81" s="294"/>
      <c r="CS81" s="294"/>
      <c r="CT81" s="294"/>
      <c r="CU81" s="294"/>
      <c r="CV81" s="294"/>
      <c r="CW81" s="294"/>
      <c r="CX81" s="294"/>
      <c r="CY81" s="294"/>
      <c r="CZ81" s="294"/>
      <c r="DA81" s="294"/>
      <c r="DB81" s="294"/>
      <c r="DC81" s="294"/>
      <c r="DD81" s="294"/>
      <c r="DE81" s="294"/>
      <c r="DF81" s="294"/>
      <c r="DG81" s="294"/>
      <c r="DH81" s="294"/>
      <c r="DI81" s="294"/>
      <c r="DJ81" s="294"/>
      <c r="DK81" s="294"/>
      <c r="DL81" s="294"/>
      <c r="DM81" s="294"/>
      <c r="DN81" s="294"/>
      <c r="DO81" s="294"/>
      <c r="DP81" s="294"/>
      <c r="DQ81" s="294"/>
      <c r="DR81" s="294"/>
      <c r="DS81" s="294"/>
      <c r="DT81" s="294"/>
      <c r="DU81" s="294"/>
      <c r="DV81" s="294"/>
      <c r="DW81" s="294"/>
      <c r="DX81" s="294"/>
      <c r="DY81" s="294"/>
      <c r="DZ81" s="294"/>
      <c r="EA81" s="294"/>
      <c r="EB81" s="287"/>
      <c r="EC81" s="287"/>
      <c r="ED81" s="287"/>
    </row>
    <row r="82" spans="1:134" ht="15" x14ac:dyDescent="0.25">
      <c r="U82" s="305" t="str">
        <f t="shared" si="2"/>
        <v/>
      </c>
      <c r="V82" s="290" t="s">
        <v>229</v>
      </c>
      <c r="W82" s="291" t="s">
        <v>229</v>
      </c>
      <c r="X82" s="292" t="s">
        <v>229</v>
      </c>
      <c r="Y82" s="293" t="s">
        <v>229</v>
      </c>
      <c r="Z82" s="306" t="s">
        <v>229</v>
      </c>
      <c r="AA82" s="306" t="s">
        <v>229</v>
      </c>
      <c r="AB82" s="306" t="s">
        <v>229</v>
      </c>
      <c r="AC82" s="306" t="s">
        <v>229</v>
      </c>
      <c r="AD82" s="306" t="s">
        <v>229</v>
      </c>
      <c r="AE82" s="306" t="s">
        <v>229</v>
      </c>
      <c r="AF82" s="306" t="s">
        <v>229</v>
      </c>
      <c r="AG82" s="306" t="s">
        <v>229</v>
      </c>
      <c r="AH82" s="306" t="s">
        <v>229</v>
      </c>
      <c r="AI82" s="306" t="s">
        <v>229</v>
      </c>
      <c r="AJ82" s="306" t="s">
        <v>229</v>
      </c>
      <c r="AK82" s="306" t="s">
        <v>229</v>
      </c>
      <c r="AL82" s="306" t="s">
        <v>229</v>
      </c>
      <c r="AM82" s="306" t="s">
        <v>229</v>
      </c>
      <c r="AN82" s="306" t="s">
        <v>229</v>
      </c>
      <c r="AO82" s="306" t="s">
        <v>229</v>
      </c>
      <c r="AP82" s="306" t="s">
        <v>229</v>
      </c>
      <c r="AQ82" s="306" t="s">
        <v>229</v>
      </c>
      <c r="AR82" s="306" t="s">
        <v>229</v>
      </c>
      <c r="AS82" s="306" t="s">
        <v>229</v>
      </c>
      <c r="AT82" s="306" t="s">
        <v>229</v>
      </c>
      <c r="AU82" s="306" t="s">
        <v>229</v>
      </c>
      <c r="AV82" s="306" t="s">
        <v>229</v>
      </c>
      <c r="AW82" s="306" t="s">
        <v>229</v>
      </c>
      <c r="AX82" s="306" t="s">
        <v>229</v>
      </c>
      <c r="AY82" s="306" t="s">
        <v>229</v>
      </c>
      <c r="AZ82" s="294" t="s">
        <v>229</v>
      </c>
      <c r="BA82" s="306" t="s">
        <v>229</v>
      </c>
      <c r="BB82" s="294" t="s">
        <v>229</v>
      </c>
      <c r="BC82" s="294" t="s">
        <v>229</v>
      </c>
      <c r="BD82" s="294" t="s">
        <v>229</v>
      </c>
      <c r="BE82" s="294" t="s">
        <v>229</v>
      </c>
      <c r="BF82" s="294" t="s">
        <v>229</v>
      </c>
      <c r="BG82" s="294" t="s">
        <v>229</v>
      </c>
      <c r="BH82" s="294"/>
      <c r="BI82" s="294"/>
      <c r="BJ82" s="294"/>
      <c r="BK82" s="294"/>
      <c r="BL82" s="294"/>
      <c r="BM82" s="294"/>
      <c r="BN82" s="294"/>
      <c r="BO82" s="294"/>
      <c r="BP82" s="294"/>
      <c r="BQ82" s="294"/>
      <c r="BR82" s="294"/>
      <c r="BS82" s="294"/>
      <c r="BT82" s="294"/>
      <c r="BU82" s="294"/>
      <c r="BV82" s="294"/>
      <c r="BW82" s="294"/>
      <c r="BX82" s="294"/>
      <c r="BY82" s="294"/>
      <c r="BZ82" s="294"/>
      <c r="CA82" s="294"/>
      <c r="CB82" s="294"/>
      <c r="CC82" s="294"/>
      <c r="CD82" s="294"/>
      <c r="CE82" s="294"/>
      <c r="CF82" s="294"/>
      <c r="CG82" s="294"/>
      <c r="CH82" s="294"/>
      <c r="CI82" s="294"/>
      <c r="CJ82" s="294"/>
      <c r="CK82" s="294"/>
      <c r="CL82" s="294"/>
      <c r="CM82" s="294"/>
      <c r="CN82" s="294"/>
      <c r="CO82" s="294"/>
      <c r="CP82" s="294"/>
      <c r="CQ82" s="294"/>
      <c r="CR82" s="294"/>
      <c r="CS82" s="294"/>
      <c r="CT82" s="294"/>
      <c r="CU82" s="294"/>
      <c r="CV82" s="294"/>
      <c r="CW82" s="294"/>
      <c r="CX82" s="294"/>
      <c r="CY82" s="294"/>
      <c r="CZ82" s="294"/>
      <c r="DA82" s="294"/>
      <c r="DB82" s="294"/>
      <c r="DC82" s="294"/>
      <c r="DD82" s="294"/>
      <c r="DE82" s="294"/>
      <c r="DF82" s="294"/>
      <c r="DG82" s="294"/>
      <c r="DH82" s="294"/>
      <c r="DI82" s="294"/>
      <c r="DJ82" s="294"/>
      <c r="DK82" s="294"/>
      <c r="DL82" s="294"/>
      <c r="DM82" s="294"/>
      <c r="DN82" s="294"/>
      <c r="DO82" s="294"/>
      <c r="DP82" s="294"/>
      <c r="DQ82" s="294"/>
      <c r="DR82" s="294"/>
      <c r="DS82" s="294"/>
      <c r="DT82" s="294"/>
      <c r="DU82" s="294"/>
      <c r="DV82" s="294"/>
      <c r="DW82" s="294"/>
      <c r="DX82" s="294"/>
      <c r="DY82" s="294"/>
      <c r="DZ82" s="294"/>
      <c r="EA82" s="294"/>
      <c r="EB82" s="287"/>
      <c r="EC82" s="287"/>
      <c r="ED82" s="287"/>
    </row>
    <row r="83" spans="1:134" ht="15" x14ac:dyDescent="0.25">
      <c r="U83" s="305" t="str">
        <f t="shared" si="2"/>
        <v/>
      </c>
      <c r="V83" s="290" t="s">
        <v>229</v>
      </c>
      <c r="W83" s="291" t="s">
        <v>229</v>
      </c>
      <c r="X83" s="292" t="s">
        <v>229</v>
      </c>
      <c r="Y83" s="293" t="s">
        <v>229</v>
      </c>
      <c r="Z83" s="306" t="s">
        <v>229</v>
      </c>
      <c r="AA83" s="306" t="s">
        <v>229</v>
      </c>
      <c r="AB83" s="306" t="s">
        <v>229</v>
      </c>
      <c r="AC83" s="306" t="s">
        <v>229</v>
      </c>
      <c r="AD83" s="306" t="s">
        <v>229</v>
      </c>
      <c r="AE83" s="306" t="s">
        <v>229</v>
      </c>
      <c r="AF83" s="306" t="s">
        <v>229</v>
      </c>
      <c r="AG83" s="306" t="s">
        <v>229</v>
      </c>
      <c r="AH83" s="306" t="s">
        <v>229</v>
      </c>
      <c r="AI83" s="306" t="s">
        <v>229</v>
      </c>
      <c r="AJ83" s="306" t="s">
        <v>229</v>
      </c>
      <c r="AK83" s="306" t="s">
        <v>229</v>
      </c>
      <c r="AL83" s="306" t="s">
        <v>229</v>
      </c>
      <c r="AM83" s="306" t="s">
        <v>229</v>
      </c>
      <c r="AN83" s="306" t="s">
        <v>229</v>
      </c>
      <c r="AO83" s="306" t="s">
        <v>229</v>
      </c>
      <c r="AP83" s="306" t="s">
        <v>229</v>
      </c>
      <c r="AQ83" s="306" t="s">
        <v>229</v>
      </c>
      <c r="AR83" s="306" t="s">
        <v>229</v>
      </c>
      <c r="AS83" s="306" t="s">
        <v>229</v>
      </c>
      <c r="AT83" s="306" t="s">
        <v>229</v>
      </c>
      <c r="AU83" s="306" t="s">
        <v>229</v>
      </c>
      <c r="AV83" s="306" t="s">
        <v>229</v>
      </c>
      <c r="AW83" s="306" t="s">
        <v>229</v>
      </c>
      <c r="AX83" s="306" t="s">
        <v>229</v>
      </c>
      <c r="AY83" s="306" t="s">
        <v>229</v>
      </c>
      <c r="AZ83" s="294" t="s">
        <v>229</v>
      </c>
      <c r="BA83" s="306" t="s">
        <v>229</v>
      </c>
      <c r="BB83" s="294" t="s">
        <v>229</v>
      </c>
      <c r="BC83" s="294" t="s">
        <v>229</v>
      </c>
      <c r="BD83" s="294" t="s">
        <v>229</v>
      </c>
      <c r="BE83" s="294" t="s">
        <v>229</v>
      </c>
      <c r="BF83" s="294" t="s">
        <v>229</v>
      </c>
      <c r="BG83" s="294" t="s">
        <v>229</v>
      </c>
      <c r="BH83" s="294"/>
      <c r="BI83" s="294"/>
      <c r="BJ83" s="294"/>
      <c r="BK83" s="294"/>
      <c r="BL83" s="294"/>
      <c r="BM83" s="294"/>
      <c r="BN83" s="294"/>
      <c r="BO83" s="294"/>
      <c r="BP83" s="294"/>
      <c r="BQ83" s="294"/>
      <c r="BR83" s="294"/>
      <c r="BS83" s="294"/>
      <c r="BT83" s="294"/>
      <c r="BU83" s="294"/>
      <c r="BV83" s="294"/>
      <c r="BW83" s="294"/>
      <c r="BX83" s="294"/>
      <c r="BY83" s="294"/>
      <c r="BZ83" s="294"/>
      <c r="CA83" s="294"/>
      <c r="CB83" s="294"/>
      <c r="CC83" s="294"/>
      <c r="CD83" s="294"/>
      <c r="CE83" s="294"/>
      <c r="CF83" s="294"/>
      <c r="CG83" s="294"/>
      <c r="CH83" s="294"/>
      <c r="CI83" s="294"/>
      <c r="CJ83" s="294"/>
      <c r="CK83" s="294"/>
      <c r="CL83" s="294"/>
      <c r="CM83" s="294"/>
      <c r="CN83" s="294"/>
      <c r="CO83" s="294"/>
      <c r="CP83" s="294"/>
      <c r="CQ83" s="294"/>
      <c r="CR83" s="294"/>
      <c r="CS83" s="294"/>
      <c r="CT83" s="294"/>
      <c r="CU83" s="294"/>
      <c r="CV83" s="294"/>
      <c r="CW83" s="294"/>
      <c r="CX83" s="294"/>
      <c r="CY83" s="294"/>
      <c r="CZ83" s="294"/>
      <c r="DA83" s="294"/>
      <c r="DB83" s="294"/>
      <c r="DC83" s="294"/>
      <c r="DD83" s="294"/>
      <c r="DE83" s="294"/>
      <c r="DF83" s="294"/>
      <c r="DG83" s="294"/>
      <c r="DH83" s="294"/>
      <c r="DI83" s="294"/>
      <c r="DJ83" s="294"/>
      <c r="DK83" s="294"/>
      <c r="DL83" s="294"/>
      <c r="DM83" s="294"/>
      <c r="DN83" s="294"/>
      <c r="DO83" s="294"/>
      <c r="DP83" s="294"/>
      <c r="DQ83" s="294"/>
      <c r="DR83" s="294"/>
      <c r="DS83" s="294"/>
      <c r="DT83" s="294"/>
      <c r="DU83" s="294"/>
      <c r="DV83" s="294"/>
      <c r="DW83" s="294"/>
      <c r="DX83" s="294"/>
      <c r="DY83" s="294"/>
      <c r="DZ83" s="294"/>
      <c r="EA83" s="294"/>
      <c r="EB83" s="287"/>
      <c r="EC83" s="287"/>
      <c r="ED83" s="287"/>
    </row>
    <row r="84" spans="1:134" ht="15" x14ac:dyDescent="0.25">
      <c r="U84" s="305" t="str">
        <f t="shared" si="2"/>
        <v/>
      </c>
      <c r="V84" s="290" t="s">
        <v>229</v>
      </c>
      <c r="W84" s="291" t="s">
        <v>229</v>
      </c>
      <c r="X84" s="292" t="s">
        <v>229</v>
      </c>
      <c r="Y84" s="293" t="s">
        <v>229</v>
      </c>
      <c r="Z84" s="306" t="s">
        <v>229</v>
      </c>
      <c r="AA84" s="306" t="s">
        <v>229</v>
      </c>
      <c r="AB84" s="306" t="s">
        <v>229</v>
      </c>
      <c r="AC84" s="306" t="s">
        <v>229</v>
      </c>
      <c r="AD84" s="306" t="s">
        <v>229</v>
      </c>
      <c r="AE84" s="306" t="s">
        <v>229</v>
      </c>
      <c r="AF84" s="306" t="s">
        <v>229</v>
      </c>
      <c r="AG84" s="306" t="s">
        <v>229</v>
      </c>
      <c r="AH84" s="306" t="s">
        <v>229</v>
      </c>
      <c r="AI84" s="306" t="s">
        <v>229</v>
      </c>
      <c r="AJ84" s="306" t="s">
        <v>229</v>
      </c>
      <c r="AK84" s="306" t="s">
        <v>229</v>
      </c>
      <c r="AL84" s="306" t="s">
        <v>229</v>
      </c>
      <c r="AM84" s="306" t="s">
        <v>229</v>
      </c>
      <c r="AN84" s="306" t="s">
        <v>229</v>
      </c>
      <c r="AO84" s="306" t="s">
        <v>229</v>
      </c>
      <c r="AP84" s="306" t="s">
        <v>229</v>
      </c>
      <c r="AQ84" s="306" t="s">
        <v>229</v>
      </c>
      <c r="AR84" s="306" t="s">
        <v>229</v>
      </c>
      <c r="AS84" s="306" t="s">
        <v>229</v>
      </c>
      <c r="AT84" s="306" t="s">
        <v>229</v>
      </c>
      <c r="AU84" s="306" t="s">
        <v>229</v>
      </c>
      <c r="AV84" s="306" t="s">
        <v>229</v>
      </c>
      <c r="AW84" s="306" t="s">
        <v>229</v>
      </c>
      <c r="AX84" s="306" t="s">
        <v>229</v>
      </c>
      <c r="AY84" s="306" t="s">
        <v>229</v>
      </c>
      <c r="AZ84" s="294" t="s">
        <v>229</v>
      </c>
      <c r="BA84" s="306" t="s">
        <v>229</v>
      </c>
      <c r="BB84" s="294" t="s">
        <v>229</v>
      </c>
      <c r="BC84" s="294" t="s">
        <v>229</v>
      </c>
      <c r="BD84" s="294" t="s">
        <v>229</v>
      </c>
      <c r="BE84" s="294" t="s">
        <v>229</v>
      </c>
      <c r="BF84" s="294" t="s">
        <v>229</v>
      </c>
      <c r="BG84" s="294" t="s">
        <v>229</v>
      </c>
      <c r="BH84" s="294"/>
      <c r="BI84" s="294"/>
      <c r="BJ84" s="294"/>
      <c r="BK84" s="294"/>
      <c r="BL84" s="294"/>
      <c r="BM84" s="294"/>
      <c r="BN84" s="294"/>
      <c r="BO84" s="294"/>
      <c r="BP84" s="294"/>
      <c r="BQ84" s="294"/>
      <c r="BR84" s="294"/>
      <c r="BS84" s="294"/>
      <c r="BT84" s="294"/>
      <c r="BU84" s="294"/>
      <c r="BV84" s="294"/>
      <c r="BW84" s="294"/>
      <c r="BX84" s="294"/>
      <c r="BY84" s="294"/>
      <c r="BZ84" s="294"/>
      <c r="CA84" s="294"/>
      <c r="CB84" s="294"/>
      <c r="CC84" s="294"/>
      <c r="CD84" s="294"/>
      <c r="CE84" s="294"/>
      <c r="CF84" s="294"/>
      <c r="CG84" s="294"/>
      <c r="CH84" s="294"/>
      <c r="CI84" s="294"/>
      <c r="CJ84" s="294"/>
      <c r="CK84" s="294"/>
      <c r="CL84" s="294"/>
      <c r="CM84" s="294"/>
      <c r="CN84" s="294"/>
      <c r="CO84" s="294"/>
      <c r="CP84" s="294"/>
      <c r="CQ84" s="294"/>
      <c r="CR84" s="294"/>
      <c r="CS84" s="294"/>
      <c r="CT84" s="294"/>
      <c r="CU84" s="294"/>
      <c r="CV84" s="294"/>
      <c r="CW84" s="294"/>
      <c r="CX84" s="294"/>
      <c r="CY84" s="294"/>
      <c r="CZ84" s="294"/>
      <c r="DA84" s="294"/>
      <c r="DB84" s="294"/>
      <c r="DC84" s="294"/>
      <c r="DD84" s="294"/>
      <c r="DE84" s="294"/>
      <c r="DF84" s="294"/>
      <c r="DG84" s="294"/>
      <c r="DH84" s="294"/>
      <c r="DI84" s="294"/>
      <c r="DJ84" s="294"/>
      <c r="DK84" s="294"/>
      <c r="DL84" s="294"/>
      <c r="DM84" s="294"/>
      <c r="DN84" s="294"/>
      <c r="DO84" s="294"/>
      <c r="DP84" s="294"/>
      <c r="DQ84" s="294"/>
      <c r="DR84" s="294"/>
      <c r="DS84" s="294"/>
      <c r="DT84" s="294"/>
      <c r="DU84" s="294"/>
      <c r="DV84" s="294"/>
      <c r="DW84" s="294"/>
      <c r="DX84" s="294"/>
      <c r="DY84" s="294"/>
      <c r="DZ84" s="294"/>
      <c r="EA84" s="294"/>
      <c r="EB84" s="287"/>
      <c r="EC84" s="287"/>
      <c r="ED84" s="287"/>
    </row>
    <row r="85" spans="1:134" ht="15" x14ac:dyDescent="0.25">
      <c r="A85" s="313">
        <v>0</v>
      </c>
      <c r="U85" s="305" t="str">
        <f t="shared" si="2"/>
        <v/>
      </c>
      <c r="V85" s="290" t="s">
        <v>229</v>
      </c>
      <c r="W85" s="291" t="s">
        <v>229</v>
      </c>
      <c r="X85" s="292" t="s">
        <v>229</v>
      </c>
      <c r="Y85" s="293" t="s">
        <v>229</v>
      </c>
      <c r="Z85" s="306" t="s">
        <v>229</v>
      </c>
      <c r="AA85" s="306" t="s">
        <v>229</v>
      </c>
      <c r="AB85" s="306" t="s">
        <v>229</v>
      </c>
      <c r="AC85" s="306" t="s">
        <v>229</v>
      </c>
      <c r="AD85" s="306" t="s">
        <v>229</v>
      </c>
      <c r="AE85" s="306" t="s">
        <v>229</v>
      </c>
      <c r="AF85" s="306" t="s">
        <v>229</v>
      </c>
      <c r="AG85" s="306" t="s">
        <v>229</v>
      </c>
      <c r="AH85" s="306" t="s">
        <v>229</v>
      </c>
      <c r="AI85" s="306" t="s">
        <v>229</v>
      </c>
      <c r="AJ85" s="306" t="s">
        <v>229</v>
      </c>
      <c r="AK85" s="306" t="s">
        <v>229</v>
      </c>
      <c r="AL85" s="306" t="s">
        <v>229</v>
      </c>
      <c r="AM85" s="306" t="s">
        <v>229</v>
      </c>
      <c r="AN85" s="306" t="s">
        <v>229</v>
      </c>
      <c r="AO85" s="306" t="s">
        <v>229</v>
      </c>
      <c r="AP85" s="306" t="s">
        <v>229</v>
      </c>
      <c r="AQ85" s="306" t="s">
        <v>229</v>
      </c>
      <c r="AR85" s="306" t="s">
        <v>229</v>
      </c>
      <c r="AS85" s="306" t="s">
        <v>229</v>
      </c>
      <c r="AT85" s="306" t="s">
        <v>229</v>
      </c>
      <c r="AU85" s="306" t="s">
        <v>229</v>
      </c>
      <c r="AV85" s="306" t="s">
        <v>229</v>
      </c>
      <c r="AW85" s="306" t="s">
        <v>229</v>
      </c>
      <c r="AX85" s="306" t="s">
        <v>229</v>
      </c>
      <c r="AY85" s="306" t="s">
        <v>229</v>
      </c>
      <c r="AZ85" s="294" t="s">
        <v>229</v>
      </c>
      <c r="BA85" s="306" t="s">
        <v>229</v>
      </c>
      <c r="BB85" s="294" t="s">
        <v>229</v>
      </c>
      <c r="BC85" s="294" t="s">
        <v>229</v>
      </c>
      <c r="BD85" s="294" t="s">
        <v>229</v>
      </c>
      <c r="BE85" s="294" t="s">
        <v>229</v>
      </c>
      <c r="BF85" s="294" t="s">
        <v>229</v>
      </c>
      <c r="BG85" s="294" t="s">
        <v>229</v>
      </c>
      <c r="BH85" s="294"/>
      <c r="BI85" s="294"/>
      <c r="BJ85" s="294"/>
      <c r="BK85" s="294"/>
      <c r="BL85" s="294"/>
      <c r="BM85" s="294"/>
      <c r="BN85" s="294"/>
      <c r="BO85" s="294"/>
      <c r="BP85" s="294"/>
      <c r="BQ85" s="294"/>
      <c r="BR85" s="294"/>
      <c r="BS85" s="294"/>
      <c r="BT85" s="294"/>
      <c r="BU85" s="294"/>
      <c r="BV85" s="294"/>
      <c r="BW85" s="294"/>
      <c r="BX85" s="294"/>
      <c r="BY85" s="294"/>
      <c r="BZ85" s="294"/>
      <c r="CA85" s="294"/>
      <c r="CB85" s="294"/>
      <c r="CC85" s="294"/>
      <c r="CD85" s="294"/>
      <c r="CE85" s="294"/>
      <c r="CF85" s="294"/>
      <c r="CG85" s="294"/>
      <c r="CH85" s="294"/>
      <c r="CI85" s="294"/>
      <c r="CJ85" s="294"/>
      <c r="CK85" s="294"/>
      <c r="CL85" s="294"/>
      <c r="CM85" s="294"/>
      <c r="CN85" s="294"/>
      <c r="CO85" s="294"/>
      <c r="CP85" s="294"/>
      <c r="CQ85" s="294"/>
      <c r="CR85" s="294"/>
      <c r="CS85" s="294"/>
      <c r="CT85" s="294"/>
      <c r="CU85" s="294"/>
      <c r="CV85" s="294"/>
      <c r="CW85" s="294"/>
      <c r="CX85" s="294"/>
      <c r="CY85" s="294"/>
      <c r="CZ85" s="294"/>
      <c r="DA85" s="294"/>
      <c r="DB85" s="294"/>
      <c r="DC85" s="294"/>
      <c r="DD85" s="294"/>
      <c r="DE85" s="294"/>
      <c r="DF85" s="294"/>
      <c r="DG85" s="294"/>
      <c r="DH85" s="294"/>
      <c r="DI85" s="294"/>
      <c r="DJ85" s="294"/>
      <c r="DK85" s="294"/>
      <c r="DL85" s="294"/>
      <c r="DM85" s="294"/>
      <c r="DN85" s="294"/>
      <c r="DO85" s="294"/>
      <c r="DP85" s="294"/>
      <c r="DQ85" s="294"/>
      <c r="DR85" s="294"/>
      <c r="DS85" s="294"/>
      <c r="DT85" s="294"/>
      <c r="DU85" s="294"/>
      <c r="DV85" s="294"/>
      <c r="DW85" s="294"/>
      <c r="DX85" s="294"/>
      <c r="DY85" s="294"/>
      <c r="DZ85" s="294"/>
      <c r="EA85" s="294"/>
      <c r="EB85" s="287"/>
      <c r="EC85" s="287"/>
      <c r="ED85" s="287"/>
    </row>
    <row r="86" spans="1:134" ht="15" x14ac:dyDescent="0.25">
      <c r="U86" s="305" t="str">
        <f t="shared" si="2"/>
        <v/>
      </c>
      <c r="V86" s="290" t="s">
        <v>229</v>
      </c>
      <c r="W86" s="291" t="s">
        <v>229</v>
      </c>
      <c r="X86" s="292" t="s">
        <v>229</v>
      </c>
      <c r="Y86" s="293" t="s">
        <v>229</v>
      </c>
      <c r="Z86" s="306" t="s">
        <v>229</v>
      </c>
      <c r="AA86" s="306" t="s">
        <v>229</v>
      </c>
      <c r="AB86" s="306" t="s">
        <v>229</v>
      </c>
      <c r="AC86" s="306" t="s">
        <v>229</v>
      </c>
      <c r="AD86" s="306" t="s">
        <v>229</v>
      </c>
      <c r="AE86" s="306" t="s">
        <v>229</v>
      </c>
      <c r="AF86" s="306" t="s">
        <v>229</v>
      </c>
      <c r="AG86" s="306" t="s">
        <v>229</v>
      </c>
      <c r="AH86" s="306" t="s">
        <v>229</v>
      </c>
      <c r="AI86" s="306" t="s">
        <v>229</v>
      </c>
      <c r="AJ86" s="306" t="s">
        <v>229</v>
      </c>
      <c r="AK86" s="306" t="s">
        <v>229</v>
      </c>
      <c r="AL86" s="306" t="s">
        <v>229</v>
      </c>
      <c r="AM86" s="306" t="s">
        <v>229</v>
      </c>
      <c r="AN86" s="306" t="s">
        <v>229</v>
      </c>
      <c r="AO86" s="306" t="s">
        <v>229</v>
      </c>
      <c r="AP86" s="306" t="s">
        <v>229</v>
      </c>
      <c r="AQ86" s="306" t="s">
        <v>229</v>
      </c>
      <c r="AR86" s="306" t="s">
        <v>229</v>
      </c>
      <c r="AS86" s="306" t="s">
        <v>229</v>
      </c>
      <c r="AT86" s="306" t="s">
        <v>229</v>
      </c>
      <c r="AU86" s="306" t="s">
        <v>229</v>
      </c>
      <c r="AV86" s="306" t="s">
        <v>229</v>
      </c>
      <c r="AW86" s="306" t="s">
        <v>229</v>
      </c>
      <c r="AX86" s="306" t="s">
        <v>229</v>
      </c>
      <c r="AY86" s="306" t="s">
        <v>229</v>
      </c>
      <c r="AZ86" s="294" t="s">
        <v>229</v>
      </c>
      <c r="BA86" s="306" t="s">
        <v>229</v>
      </c>
      <c r="BB86" s="294" t="s">
        <v>229</v>
      </c>
      <c r="BC86" s="294" t="s">
        <v>229</v>
      </c>
      <c r="BD86" s="294" t="s">
        <v>229</v>
      </c>
      <c r="BE86" s="294" t="s">
        <v>229</v>
      </c>
      <c r="BF86" s="294" t="s">
        <v>229</v>
      </c>
      <c r="BG86" s="294" t="s">
        <v>229</v>
      </c>
      <c r="BH86" s="294"/>
      <c r="BI86" s="294"/>
      <c r="BJ86" s="294"/>
      <c r="BK86" s="294"/>
      <c r="BL86" s="294"/>
      <c r="BM86" s="294"/>
      <c r="BN86" s="294"/>
      <c r="BO86" s="294"/>
      <c r="BP86" s="294"/>
      <c r="BQ86" s="294"/>
      <c r="BR86" s="294"/>
      <c r="BS86" s="294"/>
      <c r="BT86" s="294"/>
      <c r="BU86" s="294"/>
      <c r="BV86" s="294"/>
      <c r="BW86" s="294"/>
      <c r="BX86" s="294"/>
      <c r="BY86" s="294"/>
      <c r="BZ86" s="294"/>
      <c r="CA86" s="294"/>
      <c r="CB86" s="294"/>
      <c r="CC86" s="294"/>
      <c r="CD86" s="294"/>
      <c r="CE86" s="294"/>
      <c r="CF86" s="294"/>
      <c r="CG86" s="294"/>
      <c r="CH86" s="294"/>
      <c r="CI86" s="294"/>
      <c r="CJ86" s="294"/>
      <c r="CK86" s="294"/>
      <c r="CL86" s="294"/>
      <c r="CM86" s="294"/>
      <c r="CN86" s="294"/>
      <c r="CO86" s="294"/>
      <c r="CP86" s="294"/>
      <c r="CQ86" s="294"/>
      <c r="CR86" s="294"/>
      <c r="CS86" s="294"/>
      <c r="CT86" s="294"/>
      <c r="CU86" s="294"/>
      <c r="CV86" s="294"/>
      <c r="CW86" s="294"/>
      <c r="CX86" s="294"/>
      <c r="CY86" s="294"/>
      <c r="CZ86" s="294"/>
      <c r="DA86" s="294"/>
      <c r="DB86" s="294"/>
      <c r="DC86" s="294"/>
      <c r="DD86" s="294"/>
      <c r="DE86" s="294"/>
      <c r="DF86" s="294"/>
      <c r="DG86" s="294"/>
      <c r="DH86" s="294"/>
      <c r="DI86" s="294"/>
      <c r="DJ86" s="294"/>
      <c r="DK86" s="294"/>
      <c r="DL86" s="294"/>
      <c r="DM86" s="294"/>
      <c r="DN86" s="294"/>
      <c r="DO86" s="294"/>
      <c r="DP86" s="294"/>
      <c r="DQ86" s="294"/>
      <c r="DR86" s="294"/>
      <c r="DS86" s="294"/>
      <c r="DT86" s="294"/>
      <c r="DU86" s="294"/>
      <c r="DV86" s="294"/>
      <c r="DW86" s="294"/>
      <c r="DX86" s="294"/>
      <c r="DY86" s="294"/>
      <c r="DZ86" s="294"/>
      <c r="EA86" s="294"/>
      <c r="EB86" s="287"/>
      <c r="EC86" s="287"/>
      <c r="ED86" s="287"/>
    </row>
    <row r="87" spans="1:134" ht="15" x14ac:dyDescent="0.25">
      <c r="U87" s="305" t="str">
        <f t="shared" si="2"/>
        <v/>
      </c>
      <c r="V87" s="290" t="s">
        <v>229</v>
      </c>
      <c r="W87" s="291" t="s">
        <v>229</v>
      </c>
      <c r="X87" s="292" t="s">
        <v>229</v>
      </c>
      <c r="Y87" s="293" t="s">
        <v>229</v>
      </c>
      <c r="Z87" s="306" t="s">
        <v>229</v>
      </c>
      <c r="AA87" s="306" t="s">
        <v>229</v>
      </c>
      <c r="AB87" s="306" t="s">
        <v>229</v>
      </c>
      <c r="AC87" s="306" t="s">
        <v>229</v>
      </c>
      <c r="AD87" s="306" t="s">
        <v>229</v>
      </c>
      <c r="AE87" s="306" t="s">
        <v>229</v>
      </c>
      <c r="AF87" s="306" t="s">
        <v>229</v>
      </c>
      <c r="AG87" s="306" t="s">
        <v>229</v>
      </c>
      <c r="AH87" s="306" t="s">
        <v>229</v>
      </c>
      <c r="AI87" s="306" t="s">
        <v>229</v>
      </c>
      <c r="AJ87" s="306" t="s">
        <v>229</v>
      </c>
      <c r="AK87" s="306" t="s">
        <v>229</v>
      </c>
      <c r="AL87" s="306" t="s">
        <v>229</v>
      </c>
      <c r="AM87" s="306" t="s">
        <v>229</v>
      </c>
      <c r="AN87" s="306" t="s">
        <v>229</v>
      </c>
      <c r="AO87" s="306" t="s">
        <v>229</v>
      </c>
      <c r="AP87" s="306" t="s">
        <v>229</v>
      </c>
      <c r="AQ87" s="306" t="s">
        <v>229</v>
      </c>
      <c r="AR87" s="306" t="s">
        <v>229</v>
      </c>
      <c r="AS87" s="306" t="s">
        <v>229</v>
      </c>
      <c r="AT87" s="306" t="s">
        <v>229</v>
      </c>
      <c r="AU87" s="306" t="s">
        <v>229</v>
      </c>
      <c r="AV87" s="306" t="s">
        <v>229</v>
      </c>
      <c r="AW87" s="306" t="s">
        <v>229</v>
      </c>
      <c r="AX87" s="306" t="s">
        <v>229</v>
      </c>
      <c r="AY87" s="306" t="s">
        <v>229</v>
      </c>
      <c r="AZ87" s="294" t="s">
        <v>229</v>
      </c>
      <c r="BA87" s="306" t="s">
        <v>229</v>
      </c>
      <c r="BB87" s="294" t="s">
        <v>229</v>
      </c>
      <c r="BC87" s="294" t="s">
        <v>229</v>
      </c>
      <c r="BD87" s="294" t="s">
        <v>229</v>
      </c>
      <c r="BE87" s="294" t="s">
        <v>229</v>
      </c>
      <c r="BF87" s="294" t="s">
        <v>229</v>
      </c>
      <c r="BG87" s="294" t="s">
        <v>229</v>
      </c>
      <c r="BH87" s="294"/>
      <c r="BI87" s="294"/>
      <c r="BJ87" s="294"/>
      <c r="BK87" s="294"/>
      <c r="BL87" s="294"/>
      <c r="BM87" s="294"/>
      <c r="BN87" s="294"/>
      <c r="BO87" s="294"/>
      <c r="BP87" s="294"/>
      <c r="BQ87" s="294"/>
      <c r="BR87" s="294"/>
      <c r="BS87" s="294"/>
      <c r="BT87" s="294"/>
      <c r="BU87" s="294"/>
      <c r="BV87" s="294"/>
      <c r="BW87" s="294"/>
      <c r="BX87" s="294"/>
      <c r="BY87" s="294"/>
      <c r="BZ87" s="294"/>
      <c r="CA87" s="294"/>
      <c r="CB87" s="294"/>
      <c r="CC87" s="294"/>
      <c r="CD87" s="294"/>
      <c r="CE87" s="294"/>
      <c r="CF87" s="294"/>
      <c r="CG87" s="294"/>
      <c r="CH87" s="294"/>
      <c r="CI87" s="294"/>
      <c r="CJ87" s="294"/>
      <c r="CK87" s="294"/>
      <c r="CL87" s="294"/>
      <c r="CM87" s="294"/>
      <c r="CN87" s="294"/>
      <c r="CO87" s="294"/>
      <c r="CP87" s="294"/>
      <c r="CQ87" s="294"/>
      <c r="CR87" s="294"/>
      <c r="CS87" s="294"/>
      <c r="CT87" s="294"/>
      <c r="CU87" s="294"/>
      <c r="CV87" s="294"/>
      <c r="CW87" s="294"/>
      <c r="CX87" s="294"/>
      <c r="CY87" s="294"/>
      <c r="CZ87" s="294"/>
      <c r="DA87" s="294"/>
      <c r="DB87" s="294"/>
      <c r="DC87" s="294"/>
      <c r="DD87" s="294"/>
      <c r="DE87" s="294"/>
      <c r="DF87" s="294"/>
      <c r="DG87" s="294"/>
      <c r="DH87" s="294"/>
      <c r="DI87" s="294"/>
      <c r="DJ87" s="294"/>
      <c r="DK87" s="294"/>
      <c r="DL87" s="294"/>
      <c r="DM87" s="294"/>
      <c r="DN87" s="294"/>
      <c r="DO87" s="294"/>
      <c r="DP87" s="294"/>
      <c r="DQ87" s="294"/>
      <c r="DR87" s="294"/>
      <c r="DS87" s="294"/>
      <c r="DT87" s="294"/>
      <c r="DU87" s="294"/>
      <c r="DV87" s="294"/>
      <c r="DW87" s="294"/>
      <c r="DX87" s="294"/>
      <c r="DY87" s="294"/>
      <c r="DZ87" s="294"/>
      <c r="EA87" s="294"/>
      <c r="EB87" s="287"/>
      <c r="EC87" s="287"/>
      <c r="ED87" s="287"/>
    </row>
    <row r="88" spans="1:134" ht="15" x14ac:dyDescent="0.25">
      <c r="U88" s="305" t="str">
        <f t="shared" si="2"/>
        <v/>
      </c>
      <c r="V88" s="290" t="s">
        <v>229</v>
      </c>
      <c r="W88" s="291" t="s">
        <v>229</v>
      </c>
      <c r="X88" s="292" t="s">
        <v>229</v>
      </c>
      <c r="Y88" s="293" t="s">
        <v>229</v>
      </c>
      <c r="Z88" s="306" t="s">
        <v>229</v>
      </c>
      <c r="AA88" s="306" t="s">
        <v>229</v>
      </c>
      <c r="AB88" s="306" t="s">
        <v>229</v>
      </c>
      <c r="AC88" s="306" t="s">
        <v>229</v>
      </c>
      <c r="AD88" s="306" t="s">
        <v>229</v>
      </c>
      <c r="AE88" s="306" t="s">
        <v>229</v>
      </c>
      <c r="AF88" s="306" t="s">
        <v>229</v>
      </c>
      <c r="AG88" s="306" t="s">
        <v>229</v>
      </c>
      <c r="AH88" s="306" t="s">
        <v>229</v>
      </c>
      <c r="AI88" s="306" t="s">
        <v>229</v>
      </c>
      <c r="AJ88" s="306" t="s">
        <v>229</v>
      </c>
      <c r="AK88" s="306" t="s">
        <v>229</v>
      </c>
      <c r="AL88" s="306" t="s">
        <v>229</v>
      </c>
      <c r="AM88" s="306" t="s">
        <v>229</v>
      </c>
      <c r="AN88" s="306" t="s">
        <v>229</v>
      </c>
      <c r="AO88" s="306" t="s">
        <v>229</v>
      </c>
      <c r="AP88" s="306" t="s">
        <v>229</v>
      </c>
      <c r="AQ88" s="306" t="s">
        <v>229</v>
      </c>
      <c r="AR88" s="306" t="s">
        <v>229</v>
      </c>
      <c r="AS88" s="306" t="s">
        <v>229</v>
      </c>
      <c r="AT88" s="306" t="s">
        <v>229</v>
      </c>
      <c r="AU88" s="306" t="s">
        <v>229</v>
      </c>
      <c r="AV88" s="306" t="s">
        <v>229</v>
      </c>
      <c r="AW88" s="306" t="s">
        <v>229</v>
      </c>
      <c r="AX88" s="306" t="s">
        <v>229</v>
      </c>
      <c r="AY88" s="306" t="s">
        <v>229</v>
      </c>
      <c r="AZ88" s="294" t="s">
        <v>229</v>
      </c>
      <c r="BA88" s="306" t="s">
        <v>229</v>
      </c>
      <c r="BB88" s="294" t="s">
        <v>229</v>
      </c>
      <c r="BC88" s="294" t="s">
        <v>229</v>
      </c>
      <c r="BD88" s="294" t="s">
        <v>229</v>
      </c>
      <c r="BE88" s="294" t="s">
        <v>229</v>
      </c>
      <c r="BF88" s="294" t="s">
        <v>229</v>
      </c>
      <c r="BG88" s="294" t="s">
        <v>229</v>
      </c>
      <c r="BH88" s="294"/>
      <c r="BI88" s="294"/>
      <c r="BJ88" s="294"/>
      <c r="BK88" s="294"/>
      <c r="BL88" s="294"/>
      <c r="BM88" s="294"/>
      <c r="BN88" s="294"/>
      <c r="BO88" s="294"/>
      <c r="BP88" s="294"/>
      <c r="BQ88" s="294"/>
      <c r="BR88" s="294"/>
      <c r="BS88" s="294"/>
      <c r="BT88" s="294"/>
      <c r="BU88" s="294"/>
      <c r="BV88" s="294"/>
      <c r="BW88" s="294"/>
      <c r="BX88" s="294"/>
      <c r="BY88" s="294"/>
      <c r="BZ88" s="294"/>
      <c r="CA88" s="294"/>
      <c r="CB88" s="294"/>
      <c r="CC88" s="294"/>
      <c r="CD88" s="294"/>
      <c r="CE88" s="294"/>
      <c r="CF88" s="294"/>
      <c r="CG88" s="294"/>
      <c r="CH88" s="294"/>
      <c r="CI88" s="294"/>
      <c r="CJ88" s="294"/>
      <c r="CK88" s="294"/>
      <c r="CL88" s="294"/>
      <c r="CM88" s="294"/>
      <c r="CN88" s="294"/>
      <c r="CO88" s="294"/>
      <c r="CP88" s="294"/>
      <c r="CQ88" s="294"/>
      <c r="CR88" s="294"/>
      <c r="CS88" s="294"/>
      <c r="CT88" s="294"/>
      <c r="CU88" s="294"/>
      <c r="CV88" s="294"/>
      <c r="CW88" s="294"/>
      <c r="CX88" s="294"/>
      <c r="CY88" s="294"/>
      <c r="CZ88" s="294"/>
      <c r="DA88" s="294"/>
      <c r="DB88" s="294"/>
      <c r="DC88" s="294"/>
      <c r="DD88" s="294"/>
      <c r="DE88" s="294"/>
      <c r="DF88" s="294"/>
      <c r="DG88" s="294"/>
      <c r="DH88" s="294"/>
      <c r="DI88" s="294"/>
      <c r="DJ88" s="294"/>
      <c r="DK88" s="294"/>
      <c r="DL88" s="294"/>
      <c r="DM88" s="294"/>
      <c r="DN88" s="294"/>
      <c r="DO88" s="294"/>
      <c r="DP88" s="294"/>
      <c r="DQ88" s="294"/>
      <c r="DR88" s="294"/>
      <c r="DS88" s="294"/>
      <c r="DT88" s="294"/>
      <c r="DU88" s="294"/>
      <c r="DV88" s="294"/>
      <c r="DW88" s="294"/>
      <c r="DX88" s="294"/>
      <c r="DY88" s="294"/>
      <c r="DZ88" s="294"/>
      <c r="EA88" s="294"/>
      <c r="EB88" s="287"/>
      <c r="EC88" s="287"/>
      <c r="ED88" s="287"/>
    </row>
    <row r="89" spans="1:134" ht="15" x14ac:dyDescent="0.25">
      <c r="U89" s="305" t="str">
        <f t="shared" si="2"/>
        <v/>
      </c>
      <c r="V89" s="290" t="s">
        <v>229</v>
      </c>
      <c r="W89" s="291" t="s">
        <v>229</v>
      </c>
      <c r="X89" s="292" t="s">
        <v>229</v>
      </c>
      <c r="Y89" s="293" t="s">
        <v>229</v>
      </c>
      <c r="Z89" s="306" t="s">
        <v>229</v>
      </c>
      <c r="AA89" s="306" t="s">
        <v>229</v>
      </c>
      <c r="AB89" s="306" t="s">
        <v>229</v>
      </c>
      <c r="AC89" s="306" t="s">
        <v>229</v>
      </c>
      <c r="AD89" s="306" t="s">
        <v>229</v>
      </c>
      <c r="AE89" s="306" t="s">
        <v>229</v>
      </c>
      <c r="AF89" s="306" t="s">
        <v>229</v>
      </c>
      <c r="AG89" s="306" t="s">
        <v>229</v>
      </c>
      <c r="AH89" s="306" t="s">
        <v>229</v>
      </c>
      <c r="AI89" s="306" t="s">
        <v>229</v>
      </c>
      <c r="AJ89" s="306" t="s">
        <v>229</v>
      </c>
      <c r="AK89" s="306" t="s">
        <v>229</v>
      </c>
      <c r="AL89" s="306" t="s">
        <v>229</v>
      </c>
      <c r="AM89" s="306" t="s">
        <v>229</v>
      </c>
      <c r="AN89" s="306" t="s">
        <v>229</v>
      </c>
      <c r="AO89" s="306" t="s">
        <v>229</v>
      </c>
      <c r="AP89" s="306" t="s">
        <v>229</v>
      </c>
      <c r="AQ89" s="306" t="s">
        <v>229</v>
      </c>
      <c r="AR89" s="306" t="s">
        <v>229</v>
      </c>
      <c r="AS89" s="306" t="s">
        <v>229</v>
      </c>
      <c r="AT89" s="306" t="s">
        <v>229</v>
      </c>
      <c r="AU89" s="306" t="s">
        <v>229</v>
      </c>
      <c r="AV89" s="306" t="s">
        <v>229</v>
      </c>
      <c r="AW89" s="306" t="s">
        <v>229</v>
      </c>
      <c r="AX89" s="306" t="s">
        <v>229</v>
      </c>
      <c r="AY89" s="306" t="s">
        <v>229</v>
      </c>
      <c r="AZ89" s="294" t="s">
        <v>229</v>
      </c>
      <c r="BA89" s="306" t="s">
        <v>229</v>
      </c>
      <c r="BB89" s="294" t="s">
        <v>229</v>
      </c>
      <c r="BC89" s="294" t="s">
        <v>229</v>
      </c>
      <c r="BD89" s="294" t="s">
        <v>229</v>
      </c>
      <c r="BE89" s="294" t="s">
        <v>229</v>
      </c>
      <c r="BF89" s="294" t="s">
        <v>229</v>
      </c>
      <c r="BG89" s="294" t="s">
        <v>229</v>
      </c>
      <c r="BH89" s="294"/>
      <c r="BI89" s="294"/>
      <c r="BJ89" s="294"/>
      <c r="BK89" s="294"/>
      <c r="BL89" s="294"/>
      <c r="BM89" s="294"/>
      <c r="BN89" s="294"/>
      <c r="BO89" s="294"/>
      <c r="BP89" s="294"/>
      <c r="BQ89" s="294"/>
      <c r="BR89" s="294"/>
      <c r="BS89" s="294"/>
      <c r="BT89" s="294"/>
      <c r="BU89" s="294"/>
      <c r="BV89" s="294"/>
      <c r="BW89" s="294"/>
      <c r="BX89" s="294"/>
      <c r="BY89" s="294"/>
      <c r="BZ89" s="294"/>
      <c r="CA89" s="294"/>
      <c r="CB89" s="294"/>
      <c r="CC89" s="294"/>
      <c r="CD89" s="294"/>
      <c r="CE89" s="294"/>
      <c r="CF89" s="294"/>
      <c r="CG89" s="294"/>
      <c r="CH89" s="294"/>
      <c r="CI89" s="294"/>
      <c r="CJ89" s="294"/>
      <c r="CK89" s="294"/>
      <c r="CL89" s="294"/>
      <c r="CM89" s="294"/>
      <c r="CN89" s="294"/>
      <c r="CO89" s="294"/>
      <c r="CP89" s="294"/>
      <c r="CQ89" s="294"/>
      <c r="CR89" s="294"/>
      <c r="CS89" s="294"/>
      <c r="CT89" s="294"/>
      <c r="CU89" s="294"/>
      <c r="CV89" s="294"/>
      <c r="CW89" s="294"/>
      <c r="CX89" s="294"/>
      <c r="CY89" s="294"/>
      <c r="CZ89" s="294"/>
      <c r="DA89" s="294"/>
      <c r="DB89" s="294"/>
      <c r="DC89" s="294"/>
      <c r="DD89" s="294"/>
      <c r="DE89" s="294"/>
      <c r="DF89" s="294"/>
      <c r="DG89" s="294"/>
      <c r="DH89" s="294"/>
      <c r="DI89" s="294"/>
      <c r="DJ89" s="294"/>
      <c r="DK89" s="294"/>
      <c r="DL89" s="294"/>
      <c r="DM89" s="294"/>
      <c r="DN89" s="294"/>
      <c r="DO89" s="294"/>
      <c r="DP89" s="294"/>
      <c r="DQ89" s="294"/>
      <c r="DR89" s="294"/>
      <c r="DS89" s="294"/>
      <c r="DT89" s="294"/>
      <c r="DU89" s="294"/>
      <c r="DV89" s="294"/>
      <c r="DW89" s="294"/>
      <c r="DX89" s="294"/>
      <c r="DY89" s="294"/>
      <c r="DZ89" s="294"/>
      <c r="EA89" s="294"/>
      <c r="EB89" s="287"/>
      <c r="EC89" s="287"/>
      <c r="ED89" s="287"/>
    </row>
    <row r="90" spans="1:134" ht="15" x14ac:dyDescent="0.25">
      <c r="U90" s="305" t="str">
        <f t="shared" si="2"/>
        <v/>
      </c>
      <c r="V90" s="290" t="s">
        <v>229</v>
      </c>
      <c r="W90" s="291" t="s">
        <v>229</v>
      </c>
      <c r="X90" s="292" t="s">
        <v>229</v>
      </c>
      <c r="Y90" s="293" t="s">
        <v>229</v>
      </c>
      <c r="Z90" s="306" t="s">
        <v>229</v>
      </c>
      <c r="AA90" s="306" t="s">
        <v>229</v>
      </c>
      <c r="AB90" s="306" t="s">
        <v>229</v>
      </c>
      <c r="AC90" s="306" t="s">
        <v>229</v>
      </c>
      <c r="AD90" s="306" t="s">
        <v>229</v>
      </c>
      <c r="AE90" s="306" t="s">
        <v>229</v>
      </c>
      <c r="AF90" s="306" t="s">
        <v>229</v>
      </c>
      <c r="AG90" s="306" t="s">
        <v>229</v>
      </c>
      <c r="AH90" s="306" t="s">
        <v>229</v>
      </c>
      <c r="AI90" s="306" t="s">
        <v>229</v>
      </c>
      <c r="AJ90" s="306" t="s">
        <v>229</v>
      </c>
      <c r="AK90" s="306" t="s">
        <v>229</v>
      </c>
      <c r="AL90" s="306" t="s">
        <v>229</v>
      </c>
      <c r="AM90" s="306" t="s">
        <v>229</v>
      </c>
      <c r="AN90" s="306" t="s">
        <v>229</v>
      </c>
      <c r="AO90" s="306" t="s">
        <v>229</v>
      </c>
      <c r="AP90" s="306" t="s">
        <v>229</v>
      </c>
      <c r="AQ90" s="306" t="s">
        <v>229</v>
      </c>
      <c r="AR90" s="306" t="s">
        <v>229</v>
      </c>
      <c r="AS90" s="306" t="s">
        <v>229</v>
      </c>
      <c r="AT90" s="306" t="s">
        <v>229</v>
      </c>
      <c r="AU90" s="306" t="s">
        <v>229</v>
      </c>
      <c r="AV90" s="306" t="s">
        <v>229</v>
      </c>
      <c r="AW90" s="306" t="s">
        <v>229</v>
      </c>
      <c r="AX90" s="306" t="s">
        <v>229</v>
      </c>
      <c r="AY90" s="306" t="s">
        <v>229</v>
      </c>
      <c r="AZ90" s="294" t="s">
        <v>229</v>
      </c>
      <c r="BA90" s="306" t="s">
        <v>229</v>
      </c>
      <c r="BB90" s="294" t="s">
        <v>229</v>
      </c>
      <c r="BC90" s="294" t="s">
        <v>229</v>
      </c>
      <c r="BD90" s="294" t="s">
        <v>229</v>
      </c>
      <c r="BE90" s="294" t="s">
        <v>229</v>
      </c>
      <c r="BF90" s="294" t="s">
        <v>229</v>
      </c>
      <c r="BG90" s="294" t="s">
        <v>229</v>
      </c>
      <c r="BH90" s="294"/>
      <c r="BI90" s="294"/>
      <c r="BJ90" s="294"/>
      <c r="BK90" s="294"/>
      <c r="BL90" s="294"/>
      <c r="BM90" s="294"/>
      <c r="BN90" s="294"/>
      <c r="BO90" s="294"/>
      <c r="BP90" s="294"/>
      <c r="BQ90" s="294"/>
      <c r="BR90" s="294"/>
      <c r="BS90" s="294"/>
      <c r="BT90" s="294"/>
      <c r="BU90" s="294"/>
      <c r="BV90" s="294"/>
      <c r="BW90" s="294"/>
      <c r="BX90" s="294"/>
      <c r="BY90" s="294"/>
      <c r="BZ90" s="294"/>
      <c r="CA90" s="294"/>
      <c r="CB90" s="294"/>
      <c r="CC90" s="294"/>
      <c r="CD90" s="294"/>
      <c r="CE90" s="294"/>
      <c r="CF90" s="294"/>
      <c r="CG90" s="294"/>
      <c r="CH90" s="294"/>
      <c r="CI90" s="294"/>
      <c r="CJ90" s="294"/>
      <c r="CK90" s="294"/>
      <c r="CL90" s="294"/>
      <c r="CM90" s="294"/>
      <c r="CN90" s="294"/>
      <c r="CO90" s="294"/>
      <c r="CP90" s="294"/>
      <c r="CQ90" s="294"/>
      <c r="CR90" s="294"/>
      <c r="CS90" s="294"/>
      <c r="CT90" s="294"/>
      <c r="CU90" s="294"/>
      <c r="CV90" s="294"/>
      <c r="CW90" s="294"/>
      <c r="CX90" s="294"/>
      <c r="CY90" s="294"/>
      <c r="CZ90" s="294"/>
      <c r="DA90" s="294"/>
      <c r="DB90" s="294"/>
      <c r="DC90" s="294"/>
      <c r="DD90" s="294"/>
      <c r="DE90" s="294"/>
      <c r="DF90" s="294"/>
      <c r="DG90" s="294"/>
      <c r="DH90" s="294"/>
      <c r="DI90" s="294"/>
      <c r="DJ90" s="294"/>
      <c r="DK90" s="294"/>
      <c r="DL90" s="294"/>
      <c r="DM90" s="294"/>
      <c r="DN90" s="294"/>
      <c r="DO90" s="294"/>
      <c r="DP90" s="294"/>
      <c r="DQ90" s="294"/>
      <c r="DR90" s="294"/>
      <c r="DS90" s="294"/>
      <c r="DT90" s="294"/>
      <c r="DU90" s="294"/>
      <c r="DV90" s="294"/>
      <c r="DW90" s="294"/>
      <c r="DX90" s="294"/>
      <c r="DY90" s="294"/>
      <c r="DZ90" s="294"/>
      <c r="EA90" s="294"/>
      <c r="EB90" s="287"/>
      <c r="EC90" s="287"/>
      <c r="ED90" s="287"/>
    </row>
    <row r="91" spans="1:134" ht="15" x14ac:dyDescent="0.25">
      <c r="U91" s="305" t="str">
        <f t="shared" si="2"/>
        <v/>
      </c>
      <c r="V91" s="290" t="s">
        <v>229</v>
      </c>
      <c r="W91" s="291" t="s">
        <v>229</v>
      </c>
      <c r="X91" s="292" t="s">
        <v>229</v>
      </c>
      <c r="Y91" s="293" t="s">
        <v>229</v>
      </c>
      <c r="Z91" s="306" t="s">
        <v>229</v>
      </c>
      <c r="AA91" s="306" t="s">
        <v>229</v>
      </c>
      <c r="AB91" s="306" t="s">
        <v>229</v>
      </c>
      <c r="AC91" s="306" t="s">
        <v>229</v>
      </c>
      <c r="AD91" s="306" t="s">
        <v>229</v>
      </c>
      <c r="AE91" s="306" t="s">
        <v>229</v>
      </c>
      <c r="AF91" s="306" t="s">
        <v>229</v>
      </c>
      <c r="AG91" s="306" t="s">
        <v>229</v>
      </c>
      <c r="AH91" s="306" t="s">
        <v>229</v>
      </c>
      <c r="AI91" s="306" t="s">
        <v>229</v>
      </c>
      <c r="AJ91" s="306" t="s">
        <v>229</v>
      </c>
      <c r="AK91" s="306" t="s">
        <v>229</v>
      </c>
      <c r="AL91" s="306" t="s">
        <v>229</v>
      </c>
      <c r="AM91" s="306" t="s">
        <v>229</v>
      </c>
      <c r="AN91" s="306" t="s">
        <v>229</v>
      </c>
      <c r="AO91" s="306" t="s">
        <v>229</v>
      </c>
      <c r="AP91" s="306" t="s">
        <v>229</v>
      </c>
      <c r="AQ91" s="306" t="s">
        <v>229</v>
      </c>
      <c r="AR91" s="306" t="s">
        <v>229</v>
      </c>
      <c r="AS91" s="306" t="s">
        <v>229</v>
      </c>
      <c r="AT91" s="306" t="s">
        <v>229</v>
      </c>
      <c r="AU91" s="306" t="s">
        <v>229</v>
      </c>
      <c r="AV91" s="306" t="s">
        <v>229</v>
      </c>
      <c r="AW91" s="306" t="s">
        <v>229</v>
      </c>
      <c r="AX91" s="306" t="s">
        <v>229</v>
      </c>
      <c r="AY91" s="306" t="s">
        <v>229</v>
      </c>
      <c r="AZ91" s="294" t="s">
        <v>229</v>
      </c>
      <c r="BA91" s="306" t="s">
        <v>229</v>
      </c>
      <c r="BB91" s="294" t="s">
        <v>229</v>
      </c>
      <c r="BC91" s="294" t="s">
        <v>229</v>
      </c>
      <c r="BD91" s="294" t="s">
        <v>229</v>
      </c>
      <c r="BE91" s="294" t="s">
        <v>229</v>
      </c>
      <c r="BF91" s="294" t="s">
        <v>229</v>
      </c>
      <c r="BG91" s="294" t="s">
        <v>229</v>
      </c>
      <c r="BH91" s="294"/>
      <c r="BI91" s="294"/>
      <c r="BJ91" s="294"/>
      <c r="BK91" s="294"/>
      <c r="BL91" s="294"/>
      <c r="BM91" s="294"/>
      <c r="BN91" s="294"/>
      <c r="BO91" s="294"/>
      <c r="BP91" s="294"/>
      <c r="BQ91" s="294"/>
      <c r="BR91" s="294"/>
      <c r="BS91" s="294"/>
      <c r="BT91" s="294"/>
      <c r="BU91" s="294"/>
      <c r="BV91" s="294"/>
      <c r="BW91" s="294"/>
      <c r="BX91" s="294"/>
      <c r="BY91" s="294"/>
      <c r="BZ91" s="294"/>
      <c r="CA91" s="294"/>
      <c r="CB91" s="294"/>
      <c r="CC91" s="294"/>
      <c r="CD91" s="294"/>
      <c r="CE91" s="294"/>
      <c r="CF91" s="294"/>
      <c r="CG91" s="294"/>
      <c r="CH91" s="294"/>
      <c r="CI91" s="294"/>
      <c r="CJ91" s="294"/>
      <c r="CK91" s="294"/>
      <c r="CL91" s="294"/>
      <c r="CM91" s="294"/>
      <c r="CN91" s="294"/>
      <c r="CO91" s="294"/>
      <c r="CP91" s="294"/>
      <c r="CQ91" s="294"/>
      <c r="CR91" s="294"/>
      <c r="CS91" s="294"/>
      <c r="CT91" s="294"/>
      <c r="CU91" s="294"/>
      <c r="CV91" s="294"/>
      <c r="CW91" s="294"/>
      <c r="CX91" s="294"/>
      <c r="CY91" s="294"/>
      <c r="CZ91" s="294"/>
      <c r="DA91" s="294"/>
      <c r="DB91" s="294"/>
      <c r="DC91" s="294"/>
      <c r="DD91" s="294"/>
      <c r="DE91" s="294"/>
      <c r="DF91" s="294"/>
      <c r="DG91" s="294"/>
      <c r="DH91" s="294"/>
      <c r="DI91" s="294"/>
      <c r="DJ91" s="294"/>
      <c r="DK91" s="294"/>
      <c r="DL91" s="294"/>
      <c r="DM91" s="294"/>
      <c r="DN91" s="294"/>
      <c r="DO91" s="294"/>
      <c r="DP91" s="294"/>
      <c r="DQ91" s="294"/>
      <c r="DR91" s="294"/>
      <c r="DS91" s="294"/>
      <c r="DT91" s="294"/>
      <c r="DU91" s="294"/>
      <c r="DV91" s="294"/>
      <c r="DW91" s="294"/>
      <c r="DX91" s="294"/>
      <c r="DY91" s="294"/>
      <c r="DZ91" s="294"/>
      <c r="EA91" s="294"/>
      <c r="EB91" s="287"/>
      <c r="EC91" s="287"/>
      <c r="ED91" s="287"/>
    </row>
    <row r="92" spans="1:134" ht="15" x14ac:dyDescent="0.25">
      <c r="U92" s="305" t="str">
        <f t="shared" si="2"/>
        <v/>
      </c>
      <c r="V92" s="290" t="s">
        <v>229</v>
      </c>
      <c r="W92" s="291" t="s">
        <v>229</v>
      </c>
      <c r="X92" s="292" t="s">
        <v>229</v>
      </c>
      <c r="Y92" s="293" t="s">
        <v>229</v>
      </c>
      <c r="Z92" s="306" t="s">
        <v>229</v>
      </c>
      <c r="AA92" s="306" t="s">
        <v>229</v>
      </c>
      <c r="AB92" s="306" t="s">
        <v>229</v>
      </c>
      <c r="AC92" s="306" t="s">
        <v>229</v>
      </c>
      <c r="AD92" s="306" t="s">
        <v>229</v>
      </c>
      <c r="AE92" s="306" t="s">
        <v>229</v>
      </c>
      <c r="AF92" s="306" t="s">
        <v>229</v>
      </c>
      <c r="AG92" s="306" t="s">
        <v>229</v>
      </c>
      <c r="AH92" s="306" t="s">
        <v>229</v>
      </c>
      <c r="AI92" s="306" t="s">
        <v>229</v>
      </c>
      <c r="AJ92" s="306" t="s">
        <v>229</v>
      </c>
      <c r="AK92" s="306" t="s">
        <v>229</v>
      </c>
      <c r="AL92" s="306" t="s">
        <v>229</v>
      </c>
      <c r="AM92" s="306" t="s">
        <v>229</v>
      </c>
      <c r="AN92" s="306" t="s">
        <v>229</v>
      </c>
      <c r="AO92" s="306" t="s">
        <v>229</v>
      </c>
      <c r="AP92" s="306" t="s">
        <v>229</v>
      </c>
      <c r="AQ92" s="306" t="s">
        <v>229</v>
      </c>
      <c r="AR92" s="306" t="s">
        <v>229</v>
      </c>
      <c r="AS92" s="306" t="s">
        <v>229</v>
      </c>
      <c r="AT92" s="306" t="s">
        <v>229</v>
      </c>
      <c r="AU92" s="306" t="s">
        <v>229</v>
      </c>
      <c r="AV92" s="306" t="s">
        <v>229</v>
      </c>
      <c r="AW92" s="306" t="s">
        <v>229</v>
      </c>
      <c r="AX92" s="306" t="s">
        <v>229</v>
      </c>
      <c r="AY92" s="306" t="s">
        <v>229</v>
      </c>
      <c r="AZ92" s="294" t="s">
        <v>229</v>
      </c>
      <c r="BA92" s="306" t="s">
        <v>229</v>
      </c>
      <c r="BB92" s="294" t="s">
        <v>229</v>
      </c>
      <c r="BC92" s="294" t="s">
        <v>229</v>
      </c>
      <c r="BD92" s="294" t="s">
        <v>229</v>
      </c>
      <c r="BE92" s="294" t="s">
        <v>229</v>
      </c>
      <c r="BF92" s="294" t="s">
        <v>229</v>
      </c>
      <c r="BG92" s="294" t="s">
        <v>229</v>
      </c>
      <c r="BH92" s="294"/>
      <c r="BI92" s="294"/>
      <c r="BJ92" s="294"/>
      <c r="BK92" s="294"/>
      <c r="BL92" s="294"/>
      <c r="BM92" s="294"/>
      <c r="BN92" s="294"/>
      <c r="BO92" s="294"/>
      <c r="BP92" s="294"/>
      <c r="BQ92" s="294"/>
      <c r="BR92" s="294"/>
      <c r="BS92" s="294"/>
      <c r="BT92" s="294"/>
      <c r="BU92" s="294"/>
      <c r="BV92" s="294"/>
      <c r="BW92" s="294"/>
      <c r="BX92" s="294"/>
      <c r="BY92" s="294"/>
      <c r="BZ92" s="294"/>
      <c r="CA92" s="294"/>
      <c r="CB92" s="294"/>
      <c r="CC92" s="294"/>
      <c r="CD92" s="294"/>
      <c r="CE92" s="294"/>
      <c r="CF92" s="294"/>
      <c r="CG92" s="294"/>
      <c r="CH92" s="294"/>
      <c r="CI92" s="294"/>
      <c r="CJ92" s="294"/>
      <c r="CK92" s="294"/>
      <c r="CL92" s="294"/>
      <c r="CM92" s="294"/>
      <c r="CN92" s="294"/>
      <c r="CO92" s="294"/>
      <c r="CP92" s="294"/>
      <c r="CQ92" s="294"/>
      <c r="CR92" s="294"/>
      <c r="CS92" s="294"/>
      <c r="CT92" s="294"/>
      <c r="CU92" s="294"/>
      <c r="CV92" s="294"/>
      <c r="CW92" s="294"/>
      <c r="CX92" s="294"/>
      <c r="CY92" s="294"/>
      <c r="CZ92" s="294"/>
      <c r="DA92" s="294"/>
      <c r="DB92" s="294"/>
      <c r="DC92" s="294"/>
      <c r="DD92" s="294"/>
      <c r="DE92" s="294"/>
      <c r="DF92" s="294"/>
      <c r="DG92" s="294"/>
      <c r="DH92" s="294"/>
      <c r="DI92" s="294"/>
      <c r="DJ92" s="294"/>
      <c r="DK92" s="294"/>
      <c r="DL92" s="294"/>
      <c r="DM92" s="294"/>
      <c r="DN92" s="294"/>
      <c r="DO92" s="294"/>
      <c r="DP92" s="294"/>
      <c r="DQ92" s="294"/>
      <c r="DR92" s="294"/>
      <c r="DS92" s="294"/>
      <c r="DT92" s="294"/>
      <c r="DU92" s="294"/>
      <c r="DV92" s="294"/>
      <c r="DW92" s="294"/>
      <c r="DX92" s="294"/>
      <c r="DY92" s="294"/>
      <c r="DZ92" s="294"/>
      <c r="EA92" s="294"/>
      <c r="EB92" s="287"/>
      <c r="EC92" s="287"/>
      <c r="ED92" s="287"/>
    </row>
    <row r="93" spans="1:134" ht="15" x14ac:dyDescent="0.25">
      <c r="U93" s="305" t="str">
        <f t="shared" si="2"/>
        <v/>
      </c>
      <c r="V93" s="290" t="s">
        <v>229</v>
      </c>
      <c r="W93" s="291" t="s">
        <v>229</v>
      </c>
      <c r="X93" s="292" t="s">
        <v>229</v>
      </c>
      <c r="Y93" s="293" t="s">
        <v>229</v>
      </c>
      <c r="Z93" s="306" t="s">
        <v>229</v>
      </c>
      <c r="AA93" s="306" t="s">
        <v>229</v>
      </c>
      <c r="AB93" s="306" t="s">
        <v>229</v>
      </c>
      <c r="AC93" s="306" t="s">
        <v>229</v>
      </c>
      <c r="AD93" s="306" t="s">
        <v>229</v>
      </c>
      <c r="AE93" s="306" t="s">
        <v>229</v>
      </c>
      <c r="AF93" s="306" t="s">
        <v>229</v>
      </c>
      <c r="AG93" s="306" t="s">
        <v>229</v>
      </c>
      <c r="AH93" s="306" t="s">
        <v>229</v>
      </c>
      <c r="AI93" s="306" t="s">
        <v>229</v>
      </c>
      <c r="AJ93" s="306" t="s">
        <v>229</v>
      </c>
      <c r="AK93" s="306" t="s">
        <v>229</v>
      </c>
      <c r="AL93" s="306" t="s">
        <v>229</v>
      </c>
      <c r="AM93" s="306" t="s">
        <v>229</v>
      </c>
      <c r="AN93" s="306" t="s">
        <v>229</v>
      </c>
      <c r="AO93" s="306" t="s">
        <v>229</v>
      </c>
      <c r="AP93" s="306" t="s">
        <v>229</v>
      </c>
      <c r="AQ93" s="306" t="s">
        <v>229</v>
      </c>
      <c r="AR93" s="306" t="s">
        <v>229</v>
      </c>
      <c r="AS93" s="306" t="s">
        <v>229</v>
      </c>
      <c r="AT93" s="306" t="s">
        <v>229</v>
      </c>
      <c r="AU93" s="306" t="s">
        <v>229</v>
      </c>
      <c r="AV93" s="306" t="s">
        <v>229</v>
      </c>
      <c r="AW93" s="306" t="s">
        <v>229</v>
      </c>
      <c r="AX93" s="306" t="s">
        <v>229</v>
      </c>
      <c r="AY93" s="306" t="s">
        <v>229</v>
      </c>
      <c r="AZ93" s="294" t="s">
        <v>229</v>
      </c>
      <c r="BA93" s="306" t="s">
        <v>229</v>
      </c>
      <c r="BB93" s="294" t="s">
        <v>229</v>
      </c>
      <c r="BC93" s="294" t="s">
        <v>229</v>
      </c>
      <c r="BD93" s="294" t="s">
        <v>229</v>
      </c>
      <c r="BE93" s="294" t="s">
        <v>229</v>
      </c>
      <c r="BF93" s="294" t="s">
        <v>229</v>
      </c>
      <c r="BG93" s="294" t="s">
        <v>229</v>
      </c>
      <c r="BH93" s="294"/>
      <c r="BI93" s="294"/>
      <c r="BJ93" s="294"/>
      <c r="BK93" s="294"/>
      <c r="BL93" s="294"/>
      <c r="BM93" s="294"/>
      <c r="BN93" s="294"/>
      <c r="BO93" s="294"/>
      <c r="BP93" s="294"/>
      <c r="BQ93" s="294"/>
      <c r="BR93" s="294"/>
      <c r="BS93" s="294"/>
      <c r="BT93" s="294"/>
      <c r="BU93" s="294"/>
      <c r="BV93" s="294"/>
      <c r="BW93" s="294"/>
      <c r="BX93" s="294"/>
      <c r="BY93" s="294"/>
      <c r="BZ93" s="294"/>
      <c r="CA93" s="294"/>
      <c r="CB93" s="294"/>
      <c r="CC93" s="294"/>
      <c r="CD93" s="294"/>
      <c r="CE93" s="294"/>
      <c r="CF93" s="294"/>
      <c r="CG93" s="294"/>
      <c r="CH93" s="294"/>
      <c r="CI93" s="294"/>
      <c r="CJ93" s="294"/>
      <c r="CK93" s="294"/>
      <c r="CL93" s="294"/>
      <c r="CM93" s="294"/>
      <c r="CN93" s="294"/>
      <c r="CO93" s="294"/>
      <c r="CP93" s="294"/>
      <c r="CQ93" s="294"/>
      <c r="CR93" s="294"/>
      <c r="CS93" s="294"/>
      <c r="CT93" s="294"/>
      <c r="CU93" s="294"/>
      <c r="CV93" s="294"/>
      <c r="CW93" s="294"/>
      <c r="CX93" s="294"/>
      <c r="CY93" s="294"/>
      <c r="CZ93" s="294"/>
      <c r="DA93" s="294"/>
      <c r="DB93" s="294"/>
      <c r="DC93" s="294"/>
      <c r="DD93" s="294"/>
      <c r="DE93" s="294"/>
      <c r="DF93" s="294"/>
      <c r="DG93" s="294"/>
      <c r="DH93" s="294"/>
      <c r="DI93" s="294"/>
      <c r="DJ93" s="294"/>
      <c r="DK93" s="294"/>
      <c r="DL93" s="294"/>
      <c r="DM93" s="294"/>
      <c r="DN93" s="294"/>
      <c r="DO93" s="294"/>
      <c r="DP93" s="294"/>
      <c r="DQ93" s="294"/>
      <c r="DR93" s="294"/>
      <c r="DS93" s="294"/>
      <c r="DT93" s="294"/>
      <c r="DU93" s="294"/>
      <c r="DV93" s="294"/>
      <c r="DW93" s="294"/>
      <c r="DX93" s="294"/>
      <c r="DY93" s="294"/>
      <c r="DZ93" s="294"/>
      <c r="EA93" s="294"/>
      <c r="EB93" s="287"/>
      <c r="EC93" s="287"/>
      <c r="ED93" s="287"/>
    </row>
    <row r="94" spans="1:134" ht="15" x14ac:dyDescent="0.25">
      <c r="U94" s="305" t="str">
        <f t="shared" si="2"/>
        <v/>
      </c>
      <c r="V94" s="290" t="s">
        <v>229</v>
      </c>
      <c r="W94" s="291" t="s">
        <v>229</v>
      </c>
      <c r="X94" s="292" t="s">
        <v>229</v>
      </c>
      <c r="Y94" s="293" t="s">
        <v>229</v>
      </c>
      <c r="Z94" s="306" t="s">
        <v>229</v>
      </c>
      <c r="AA94" s="306" t="s">
        <v>229</v>
      </c>
      <c r="AB94" s="306" t="s">
        <v>229</v>
      </c>
      <c r="AC94" s="306" t="s">
        <v>229</v>
      </c>
      <c r="AD94" s="306" t="s">
        <v>229</v>
      </c>
      <c r="AE94" s="306" t="s">
        <v>229</v>
      </c>
      <c r="AF94" s="306" t="s">
        <v>229</v>
      </c>
      <c r="AG94" s="306" t="s">
        <v>229</v>
      </c>
      <c r="AH94" s="306" t="s">
        <v>229</v>
      </c>
      <c r="AI94" s="306" t="s">
        <v>229</v>
      </c>
      <c r="AJ94" s="306" t="s">
        <v>229</v>
      </c>
      <c r="AK94" s="306" t="s">
        <v>229</v>
      </c>
      <c r="AL94" s="306" t="s">
        <v>229</v>
      </c>
      <c r="AM94" s="306" t="s">
        <v>229</v>
      </c>
      <c r="AN94" s="306" t="s">
        <v>229</v>
      </c>
      <c r="AO94" s="306" t="s">
        <v>229</v>
      </c>
      <c r="AP94" s="306" t="s">
        <v>229</v>
      </c>
      <c r="AQ94" s="306" t="s">
        <v>229</v>
      </c>
      <c r="AR94" s="306" t="s">
        <v>229</v>
      </c>
      <c r="AS94" s="306" t="s">
        <v>229</v>
      </c>
      <c r="AT94" s="306" t="s">
        <v>229</v>
      </c>
      <c r="AU94" s="306" t="s">
        <v>229</v>
      </c>
      <c r="AV94" s="306" t="s">
        <v>229</v>
      </c>
      <c r="AW94" s="306" t="s">
        <v>229</v>
      </c>
      <c r="AX94" s="306" t="s">
        <v>229</v>
      </c>
      <c r="AY94" s="306" t="s">
        <v>229</v>
      </c>
      <c r="AZ94" s="294" t="s">
        <v>229</v>
      </c>
      <c r="BA94" s="306" t="s">
        <v>229</v>
      </c>
      <c r="BB94" s="294" t="s">
        <v>229</v>
      </c>
      <c r="BC94" s="294" t="s">
        <v>229</v>
      </c>
      <c r="BD94" s="294" t="s">
        <v>229</v>
      </c>
      <c r="BE94" s="294" t="s">
        <v>229</v>
      </c>
      <c r="BF94" s="294" t="s">
        <v>229</v>
      </c>
      <c r="BG94" s="294" t="s">
        <v>229</v>
      </c>
      <c r="BH94" s="294"/>
      <c r="BI94" s="294"/>
      <c r="BJ94" s="294"/>
      <c r="BK94" s="294"/>
      <c r="BL94" s="294"/>
      <c r="BM94" s="294"/>
      <c r="BN94" s="294"/>
      <c r="BO94" s="294"/>
      <c r="BP94" s="294"/>
      <c r="BQ94" s="294"/>
      <c r="BR94" s="294"/>
      <c r="BS94" s="294"/>
      <c r="BT94" s="294"/>
      <c r="BU94" s="294"/>
      <c r="BV94" s="294"/>
      <c r="BW94" s="294"/>
      <c r="BX94" s="294"/>
      <c r="BY94" s="294"/>
      <c r="BZ94" s="294"/>
      <c r="CA94" s="294"/>
      <c r="CB94" s="294"/>
      <c r="CC94" s="294"/>
      <c r="CD94" s="294"/>
      <c r="CE94" s="294"/>
      <c r="CF94" s="294"/>
      <c r="CG94" s="294"/>
      <c r="CH94" s="294"/>
      <c r="CI94" s="294"/>
      <c r="CJ94" s="294"/>
      <c r="CK94" s="294"/>
      <c r="CL94" s="294"/>
      <c r="CM94" s="294"/>
      <c r="CN94" s="294"/>
      <c r="CO94" s="294"/>
      <c r="CP94" s="294"/>
      <c r="CQ94" s="294"/>
      <c r="CR94" s="294"/>
      <c r="CS94" s="294"/>
      <c r="CT94" s="294"/>
      <c r="CU94" s="294"/>
      <c r="CV94" s="294"/>
      <c r="CW94" s="294"/>
      <c r="CX94" s="294"/>
      <c r="CY94" s="294"/>
      <c r="CZ94" s="294"/>
      <c r="DA94" s="294"/>
      <c r="DB94" s="294"/>
      <c r="DC94" s="294"/>
      <c r="DD94" s="294"/>
      <c r="DE94" s="294"/>
      <c r="DF94" s="294"/>
      <c r="DG94" s="294"/>
      <c r="DH94" s="294"/>
      <c r="DI94" s="294"/>
      <c r="DJ94" s="294"/>
      <c r="DK94" s="294"/>
      <c r="DL94" s="294"/>
      <c r="DM94" s="294"/>
      <c r="DN94" s="294"/>
      <c r="DO94" s="294"/>
      <c r="DP94" s="294"/>
      <c r="DQ94" s="294"/>
      <c r="DR94" s="294"/>
      <c r="DS94" s="294"/>
      <c r="DT94" s="294"/>
      <c r="DU94" s="294"/>
      <c r="DV94" s="294"/>
      <c r="DW94" s="294"/>
      <c r="DX94" s="294"/>
      <c r="DY94" s="294"/>
      <c r="DZ94" s="294"/>
      <c r="EA94" s="294"/>
      <c r="EB94" s="287"/>
      <c r="EC94" s="287"/>
      <c r="ED94" s="287"/>
    </row>
    <row r="95" spans="1:134" ht="15" x14ac:dyDescent="0.25">
      <c r="U95" s="305" t="str">
        <f t="shared" si="2"/>
        <v/>
      </c>
      <c r="V95" s="290" t="s">
        <v>229</v>
      </c>
      <c r="W95" s="291" t="s">
        <v>229</v>
      </c>
      <c r="X95" s="292" t="s">
        <v>229</v>
      </c>
      <c r="Y95" s="293" t="s">
        <v>229</v>
      </c>
      <c r="Z95" s="306" t="s">
        <v>229</v>
      </c>
      <c r="AA95" s="306" t="s">
        <v>229</v>
      </c>
      <c r="AB95" s="306" t="s">
        <v>229</v>
      </c>
      <c r="AC95" s="306" t="s">
        <v>229</v>
      </c>
      <c r="AD95" s="306" t="s">
        <v>229</v>
      </c>
      <c r="AE95" s="306" t="s">
        <v>229</v>
      </c>
      <c r="AF95" s="306" t="s">
        <v>229</v>
      </c>
      <c r="AG95" s="306" t="s">
        <v>229</v>
      </c>
      <c r="AH95" s="306" t="s">
        <v>229</v>
      </c>
      <c r="AI95" s="306" t="s">
        <v>229</v>
      </c>
      <c r="AJ95" s="306" t="s">
        <v>229</v>
      </c>
      <c r="AK95" s="306" t="s">
        <v>229</v>
      </c>
      <c r="AL95" s="306" t="s">
        <v>229</v>
      </c>
      <c r="AM95" s="306" t="s">
        <v>229</v>
      </c>
      <c r="AN95" s="306" t="s">
        <v>229</v>
      </c>
      <c r="AO95" s="306" t="s">
        <v>229</v>
      </c>
      <c r="AP95" s="306" t="s">
        <v>229</v>
      </c>
      <c r="AQ95" s="306" t="s">
        <v>229</v>
      </c>
      <c r="AR95" s="306" t="s">
        <v>229</v>
      </c>
      <c r="AS95" s="306" t="s">
        <v>229</v>
      </c>
      <c r="AT95" s="306" t="s">
        <v>229</v>
      </c>
      <c r="AU95" s="306" t="s">
        <v>229</v>
      </c>
      <c r="AV95" s="306" t="s">
        <v>229</v>
      </c>
      <c r="AW95" s="306" t="s">
        <v>229</v>
      </c>
      <c r="AX95" s="306" t="s">
        <v>229</v>
      </c>
      <c r="AY95" s="306" t="s">
        <v>229</v>
      </c>
      <c r="AZ95" s="294" t="s">
        <v>229</v>
      </c>
      <c r="BA95" s="306" t="s">
        <v>229</v>
      </c>
      <c r="BB95" s="294" t="s">
        <v>229</v>
      </c>
      <c r="BC95" s="294" t="s">
        <v>229</v>
      </c>
      <c r="BD95" s="294" t="s">
        <v>229</v>
      </c>
      <c r="BE95" s="294" t="s">
        <v>229</v>
      </c>
      <c r="BF95" s="294" t="s">
        <v>229</v>
      </c>
      <c r="BG95" s="294" t="s">
        <v>229</v>
      </c>
      <c r="BH95" s="294"/>
      <c r="BI95" s="294"/>
      <c r="BJ95" s="294"/>
      <c r="BK95" s="294"/>
      <c r="BL95" s="294"/>
      <c r="BM95" s="294"/>
      <c r="BN95" s="294"/>
      <c r="BO95" s="294"/>
      <c r="BP95" s="294"/>
      <c r="BQ95" s="294"/>
      <c r="BR95" s="294"/>
      <c r="BS95" s="294"/>
      <c r="BT95" s="294"/>
      <c r="BU95" s="294"/>
      <c r="BV95" s="294"/>
      <c r="BW95" s="294"/>
      <c r="BX95" s="294"/>
      <c r="BY95" s="294"/>
      <c r="BZ95" s="294"/>
      <c r="CA95" s="294"/>
      <c r="CB95" s="294"/>
      <c r="CC95" s="294"/>
      <c r="CD95" s="294"/>
      <c r="CE95" s="294"/>
      <c r="CF95" s="294"/>
      <c r="CG95" s="294"/>
      <c r="CH95" s="294"/>
      <c r="CI95" s="294"/>
      <c r="CJ95" s="294"/>
      <c r="CK95" s="294"/>
      <c r="CL95" s="294"/>
      <c r="CM95" s="294"/>
      <c r="CN95" s="294"/>
      <c r="CO95" s="294"/>
      <c r="CP95" s="294"/>
      <c r="CQ95" s="294"/>
      <c r="CR95" s="294"/>
      <c r="CS95" s="294"/>
      <c r="CT95" s="294"/>
      <c r="CU95" s="294"/>
      <c r="CV95" s="294"/>
      <c r="CW95" s="294"/>
      <c r="CX95" s="294"/>
      <c r="CY95" s="294"/>
      <c r="CZ95" s="294"/>
      <c r="DA95" s="294"/>
      <c r="DB95" s="294"/>
      <c r="DC95" s="294"/>
      <c r="DD95" s="294"/>
      <c r="DE95" s="294"/>
      <c r="DF95" s="294"/>
      <c r="DG95" s="294"/>
      <c r="DH95" s="294"/>
      <c r="DI95" s="294"/>
      <c r="DJ95" s="294"/>
      <c r="DK95" s="294"/>
      <c r="DL95" s="294"/>
      <c r="DM95" s="294"/>
      <c r="DN95" s="294"/>
      <c r="DO95" s="294"/>
      <c r="DP95" s="294"/>
      <c r="DQ95" s="294"/>
      <c r="DR95" s="294"/>
      <c r="DS95" s="294"/>
      <c r="DT95" s="294"/>
      <c r="DU95" s="294"/>
      <c r="DV95" s="294"/>
      <c r="DW95" s="294"/>
      <c r="DX95" s="294"/>
      <c r="DY95" s="294"/>
      <c r="DZ95" s="294"/>
      <c r="EA95" s="294"/>
      <c r="EB95" s="287"/>
      <c r="EC95" s="287"/>
      <c r="ED95" s="287"/>
    </row>
    <row r="96" spans="1:134" ht="15" x14ac:dyDescent="0.25">
      <c r="U96" s="305" t="str">
        <f t="shared" si="2"/>
        <v/>
      </c>
      <c r="V96" s="290" t="s">
        <v>229</v>
      </c>
      <c r="W96" s="291" t="s">
        <v>229</v>
      </c>
      <c r="X96" s="292" t="s">
        <v>229</v>
      </c>
      <c r="Y96" s="293" t="s">
        <v>229</v>
      </c>
      <c r="Z96" s="306" t="s">
        <v>229</v>
      </c>
      <c r="AA96" s="306" t="s">
        <v>229</v>
      </c>
      <c r="AB96" s="306" t="s">
        <v>229</v>
      </c>
      <c r="AC96" s="306" t="s">
        <v>229</v>
      </c>
      <c r="AD96" s="306" t="s">
        <v>229</v>
      </c>
      <c r="AE96" s="306" t="s">
        <v>229</v>
      </c>
      <c r="AF96" s="306" t="s">
        <v>229</v>
      </c>
      <c r="AG96" s="306" t="s">
        <v>229</v>
      </c>
      <c r="AH96" s="306" t="s">
        <v>229</v>
      </c>
      <c r="AI96" s="306" t="s">
        <v>229</v>
      </c>
      <c r="AJ96" s="306" t="s">
        <v>229</v>
      </c>
      <c r="AK96" s="306" t="s">
        <v>229</v>
      </c>
      <c r="AL96" s="306" t="s">
        <v>229</v>
      </c>
      <c r="AM96" s="306" t="s">
        <v>229</v>
      </c>
      <c r="AN96" s="306" t="s">
        <v>229</v>
      </c>
      <c r="AO96" s="306" t="s">
        <v>229</v>
      </c>
      <c r="AP96" s="306" t="s">
        <v>229</v>
      </c>
      <c r="AQ96" s="306" t="s">
        <v>229</v>
      </c>
      <c r="AR96" s="306" t="s">
        <v>229</v>
      </c>
      <c r="AS96" s="306" t="s">
        <v>229</v>
      </c>
      <c r="AT96" s="306" t="s">
        <v>229</v>
      </c>
      <c r="AU96" s="306" t="s">
        <v>229</v>
      </c>
      <c r="AV96" s="306" t="s">
        <v>229</v>
      </c>
      <c r="AW96" s="306" t="s">
        <v>229</v>
      </c>
      <c r="AX96" s="306" t="s">
        <v>229</v>
      </c>
      <c r="AY96" s="306" t="s">
        <v>229</v>
      </c>
      <c r="AZ96" s="294" t="s">
        <v>229</v>
      </c>
      <c r="BA96" s="306" t="s">
        <v>229</v>
      </c>
      <c r="BB96" s="294" t="s">
        <v>229</v>
      </c>
      <c r="BC96" s="294" t="s">
        <v>229</v>
      </c>
      <c r="BD96" s="294" t="s">
        <v>229</v>
      </c>
      <c r="BE96" s="294" t="s">
        <v>229</v>
      </c>
      <c r="BF96" s="294" t="s">
        <v>229</v>
      </c>
      <c r="BG96" s="294" t="s">
        <v>229</v>
      </c>
      <c r="BH96" s="294"/>
      <c r="BI96" s="294"/>
      <c r="BJ96" s="294"/>
      <c r="BK96" s="294"/>
      <c r="BL96" s="294"/>
      <c r="BM96" s="294"/>
      <c r="BN96" s="294"/>
      <c r="BO96" s="294"/>
      <c r="BP96" s="294"/>
      <c r="BQ96" s="294"/>
      <c r="BR96" s="294"/>
      <c r="BS96" s="294"/>
      <c r="BT96" s="294"/>
      <c r="BU96" s="294"/>
      <c r="BV96" s="294"/>
      <c r="BW96" s="294"/>
      <c r="BX96" s="294"/>
      <c r="BY96" s="294"/>
      <c r="BZ96" s="294"/>
      <c r="CA96" s="294"/>
      <c r="CB96" s="294"/>
      <c r="CC96" s="294"/>
      <c r="CD96" s="294"/>
      <c r="CE96" s="294"/>
      <c r="CF96" s="294"/>
      <c r="CG96" s="294"/>
      <c r="CH96" s="294"/>
      <c r="CI96" s="294"/>
      <c r="CJ96" s="294"/>
      <c r="CK96" s="294"/>
      <c r="CL96" s="294"/>
      <c r="CM96" s="294"/>
      <c r="CN96" s="294"/>
      <c r="CO96" s="294"/>
      <c r="CP96" s="294"/>
      <c r="CQ96" s="294"/>
      <c r="CR96" s="294"/>
      <c r="CS96" s="294"/>
      <c r="CT96" s="294"/>
      <c r="CU96" s="294"/>
      <c r="CV96" s="294"/>
      <c r="CW96" s="294"/>
      <c r="CX96" s="294"/>
      <c r="CY96" s="294"/>
      <c r="CZ96" s="294"/>
      <c r="DA96" s="294"/>
      <c r="DB96" s="294"/>
      <c r="DC96" s="294"/>
      <c r="DD96" s="294"/>
      <c r="DE96" s="294"/>
      <c r="DF96" s="294"/>
      <c r="DG96" s="294"/>
      <c r="DH96" s="294"/>
      <c r="DI96" s="294"/>
      <c r="DJ96" s="294"/>
      <c r="DK96" s="294"/>
      <c r="DL96" s="294"/>
      <c r="DM96" s="294"/>
      <c r="DN96" s="294"/>
      <c r="DO96" s="294"/>
      <c r="DP96" s="294"/>
      <c r="DQ96" s="294"/>
      <c r="DR96" s="294"/>
      <c r="DS96" s="294"/>
      <c r="DT96" s="294"/>
      <c r="DU96" s="294"/>
      <c r="DV96" s="294"/>
      <c r="DW96" s="294"/>
      <c r="DX96" s="294"/>
      <c r="DY96" s="294"/>
      <c r="DZ96" s="294"/>
      <c r="EA96" s="294"/>
      <c r="EB96" s="287"/>
      <c r="EC96" s="287"/>
      <c r="ED96" s="287"/>
    </row>
    <row r="97" spans="21:134" ht="15" x14ac:dyDescent="0.25">
      <c r="U97" s="305" t="str">
        <f t="shared" si="2"/>
        <v/>
      </c>
      <c r="V97" s="290" t="s">
        <v>229</v>
      </c>
      <c r="W97" s="291" t="s">
        <v>229</v>
      </c>
      <c r="X97" s="292" t="s">
        <v>229</v>
      </c>
      <c r="Y97" s="293" t="s">
        <v>229</v>
      </c>
      <c r="Z97" s="306" t="s">
        <v>229</v>
      </c>
      <c r="AA97" s="306" t="s">
        <v>229</v>
      </c>
      <c r="AB97" s="306" t="s">
        <v>229</v>
      </c>
      <c r="AC97" s="306" t="s">
        <v>229</v>
      </c>
      <c r="AD97" s="306" t="s">
        <v>229</v>
      </c>
      <c r="AE97" s="306" t="s">
        <v>229</v>
      </c>
      <c r="AF97" s="306" t="s">
        <v>229</v>
      </c>
      <c r="AG97" s="306" t="s">
        <v>229</v>
      </c>
      <c r="AH97" s="306" t="s">
        <v>229</v>
      </c>
      <c r="AI97" s="306" t="s">
        <v>229</v>
      </c>
      <c r="AJ97" s="306" t="s">
        <v>229</v>
      </c>
      <c r="AK97" s="306" t="s">
        <v>229</v>
      </c>
      <c r="AL97" s="306" t="s">
        <v>229</v>
      </c>
      <c r="AM97" s="306" t="s">
        <v>229</v>
      </c>
      <c r="AN97" s="306" t="s">
        <v>229</v>
      </c>
      <c r="AO97" s="306" t="s">
        <v>229</v>
      </c>
      <c r="AP97" s="306" t="s">
        <v>229</v>
      </c>
      <c r="AQ97" s="306" t="s">
        <v>229</v>
      </c>
      <c r="AR97" s="306" t="s">
        <v>229</v>
      </c>
      <c r="AS97" s="306" t="s">
        <v>229</v>
      </c>
      <c r="AT97" s="306" t="s">
        <v>229</v>
      </c>
      <c r="AU97" s="306" t="s">
        <v>229</v>
      </c>
      <c r="AV97" s="306" t="s">
        <v>229</v>
      </c>
      <c r="AW97" s="306" t="s">
        <v>229</v>
      </c>
      <c r="AX97" s="306" t="s">
        <v>229</v>
      </c>
      <c r="AY97" s="306" t="s">
        <v>229</v>
      </c>
      <c r="AZ97" s="294" t="s">
        <v>229</v>
      </c>
      <c r="BA97" s="306" t="s">
        <v>229</v>
      </c>
      <c r="BB97" s="294" t="s">
        <v>229</v>
      </c>
      <c r="BC97" s="294" t="s">
        <v>229</v>
      </c>
      <c r="BD97" s="294" t="s">
        <v>229</v>
      </c>
      <c r="BE97" s="294" t="s">
        <v>229</v>
      </c>
      <c r="BF97" s="294" t="s">
        <v>229</v>
      </c>
      <c r="BG97" s="294" t="s">
        <v>229</v>
      </c>
      <c r="BH97" s="294"/>
      <c r="BI97" s="294"/>
      <c r="BJ97" s="294"/>
      <c r="BK97" s="294"/>
      <c r="BL97" s="294"/>
      <c r="BM97" s="294"/>
      <c r="BN97" s="294"/>
      <c r="BO97" s="294"/>
      <c r="BP97" s="294"/>
      <c r="BQ97" s="294"/>
      <c r="BR97" s="294"/>
      <c r="BS97" s="294"/>
      <c r="BT97" s="294"/>
      <c r="BU97" s="294"/>
      <c r="BV97" s="294"/>
      <c r="BW97" s="294"/>
      <c r="BX97" s="294"/>
      <c r="BY97" s="294"/>
      <c r="BZ97" s="294"/>
      <c r="CA97" s="294"/>
      <c r="CB97" s="294"/>
      <c r="CC97" s="294"/>
      <c r="CD97" s="294"/>
      <c r="CE97" s="294"/>
      <c r="CF97" s="294"/>
      <c r="CG97" s="294"/>
      <c r="CH97" s="294"/>
      <c r="CI97" s="294"/>
      <c r="CJ97" s="294"/>
      <c r="CK97" s="294"/>
      <c r="CL97" s="294"/>
      <c r="CM97" s="294"/>
      <c r="CN97" s="294"/>
      <c r="CO97" s="294"/>
      <c r="CP97" s="294"/>
      <c r="CQ97" s="294"/>
      <c r="CR97" s="294"/>
      <c r="CS97" s="294"/>
      <c r="CT97" s="294"/>
      <c r="CU97" s="294"/>
      <c r="CV97" s="294"/>
      <c r="CW97" s="294"/>
      <c r="CX97" s="294"/>
      <c r="CY97" s="294"/>
      <c r="CZ97" s="294"/>
      <c r="DA97" s="294"/>
      <c r="DB97" s="294"/>
      <c r="DC97" s="294"/>
      <c r="DD97" s="294"/>
      <c r="DE97" s="294"/>
      <c r="DF97" s="294"/>
      <c r="DG97" s="294"/>
      <c r="DH97" s="294"/>
      <c r="DI97" s="294"/>
      <c r="DJ97" s="294"/>
      <c r="DK97" s="294"/>
      <c r="DL97" s="294"/>
      <c r="DM97" s="294"/>
      <c r="DN97" s="294"/>
      <c r="DO97" s="294"/>
      <c r="DP97" s="294"/>
      <c r="DQ97" s="294"/>
      <c r="DR97" s="294"/>
      <c r="DS97" s="294"/>
      <c r="DT97" s="294"/>
      <c r="DU97" s="294"/>
      <c r="DV97" s="294"/>
      <c r="DW97" s="294"/>
      <c r="DX97" s="294"/>
      <c r="DY97" s="294"/>
      <c r="DZ97" s="294"/>
      <c r="EA97" s="294"/>
      <c r="EB97" s="287"/>
      <c r="EC97" s="287"/>
      <c r="ED97" s="287"/>
    </row>
    <row r="98" spans="21:134" ht="15" x14ac:dyDescent="0.25">
      <c r="U98" s="305" t="str">
        <f t="shared" si="2"/>
        <v/>
      </c>
      <c r="V98" s="290" t="s">
        <v>229</v>
      </c>
      <c r="W98" s="291" t="s">
        <v>229</v>
      </c>
      <c r="X98" s="292" t="s">
        <v>229</v>
      </c>
      <c r="Y98" s="293" t="s">
        <v>229</v>
      </c>
      <c r="Z98" s="306" t="s">
        <v>229</v>
      </c>
      <c r="AA98" s="306" t="s">
        <v>229</v>
      </c>
      <c r="AB98" s="306" t="s">
        <v>229</v>
      </c>
      <c r="AC98" s="306" t="s">
        <v>229</v>
      </c>
      <c r="AD98" s="306" t="s">
        <v>229</v>
      </c>
      <c r="AE98" s="306" t="s">
        <v>229</v>
      </c>
      <c r="AF98" s="306" t="s">
        <v>229</v>
      </c>
      <c r="AG98" s="306" t="s">
        <v>229</v>
      </c>
      <c r="AH98" s="306" t="s">
        <v>229</v>
      </c>
      <c r="AI98" s="306" t="s">
        <v>229</v>
      </c>
      <c r="AJ98" s="306" t="s">
        <v>229</v>
      </c>
      <c r="AK98" s="306" t="s">
        <v>229</v>
      </c>
      <c r="AL98" s="306" t="s">
        <v>229</v>
      </c>
      <c r="AM98" s="306" t="s">
        <v>229</v>
      </c>
      <c r="AN98" s="306" t="s">
        <v>229</v>
      </c>
      <c r="AO98" s="306" t="s">
        <v>229</v>
      </c>
      <c r="AP98" s="306" t="s">
        <v>229</v>
      </c>
      <c r="AQ98" s="306" t="s">
        <v>229</v>
      </c>
      <c r="AR98" s="306" t="s">
        <v>229</v>
      </c>
      <c r="AS98" s="306" t="s">
        <v>229</v>
      </c>
      <c r="AT98" s="306" t="s">
        <v>229</v>
      </c>
      <c r="AU98" s="306" t="s">
        <v>229</v>
      </c>
      <c r="AV98" s="306" t="s">
        <v>229</v>
      </c>
      <c r="AW98" s="306" t="s">
        <v>229</v>
      </c>
      <c r="AX98" s="306" t="s">
        <v>229</v>
      </c>
      <c r="AY98" s="306" t="s">
        <v>229</v>
      </c>
      <c r="AZ98" s="294" t="s">
        <v>229</v>
      </c>
      <c r="BA98" s="306" t="s">
        <v>229</v>
      </c>
      <c r="BB98" s="294" t="s">
        <v>229</v>
      </c>
      <c r="BC98" s="294" t="s">
        <v>229</v>
      </c>
      <c r="BD98" s="294" t="s">
        <v>229</v>
      </c>
      <c r="BE98" s="294" t="s">
        <v>229</v>
      </c>
      <c r="BF98" s="294" t="s">
        <v>229</v>
      </c>
      <c r="BG98" s="294" t="s">
        <v>229</v>
      </c>
      <c r="BH98" s="294"/>
      <c r="BI98" s="294"/>
      <c r="BJ98" s="294"/>
      <c r="BK98" s="294"/>
      <c r="BL98" s="294"/>
      <c r="BM98" s="294"/>
      <c r="BN98" s="294"/>
      <c r="BO98" s="294"/>
      <c r="BP98" s="294"/>
      <c r="BQ98" s="294"/>
      <c r="BR98" s="294"/>
      <c r="BS98" s="294"/>
      <c r="BT98" s="294"/>
      <c r="BU98" s="294"/>
      <c r="BV98" s="294"/>
      <c r="BW98" s="294"/>
      <c r="BX98" s="294"/>
      <c r="BY98" s="294"/>
      <c r="BZ98" s="294"/>
      <c r="CA98" s="294"/>
      <c r="CB98" s="294"/>
      <c r="CC98" s="294"/>
      <c r="CD98" s="294"/>
      <c r="CE98" s="294"/>
      <c r="CF98" s="294"/>
      <c r="CG98" s="294"/>
      <c r="CH98" s="294"/>
      <c r="CI98" s="294"/>
      <c r="CJ98" s="294"/>
      <c r="CK98" s="294"/>
      <c r="CL98" s="294"/>
      <c r="CM98" s="294"/>
      <c r="CN98" s="294"/>
      <c r="CO98" s="294"/>
      <c r="CP98" s="294"/>
      <c r="CQ98" s="294"/>
      <c r="CR98" s="294"/>
      <c r="CS98" s="294"/>
      <c r="CT98" s="294"/>
      <c r="CU98" s="294"/>
      <c r="CV98" s="294"/>
      <c r="CW98" s="294"/>
      <c r="CX98" s="294"/>
      <c r="CY98" s="294"/>
      <c r="CZ98" s="294"/>
      <c r="DA98" s="294"/>
      <c r="DB98" s="294"/>
      <c r="DC98" s="294"/>
      <c r="DD98" s="294"/>
      <c r="DE98" s="294"/>
      <c r="DF98" s="294"/>
      <c r="DG98" s="294"/>
      <c r="DH98" s="294"/>
      <c r="DI98" s="294"/>
      <c r="DJ98" s="294"/>
      <c r="DK98" s="294"/>
      <c r="DL98" s="294"/>
      <c r="DM98" s="294"/>
      <c r="DN98" s="294"/>
      <c r="DO98" s="294"/>
      <c r="DP98" s="294"/>
      <c r="DQ98" s="294"/>
      <c r="DR98" s="294"/>
      <c r="DS98" s="294"/>
      <c r="DT98" s="294"/>
      <c r="DU98" s="294"/>
      <c r="DV98" s="294"/>
      <c r="DW98" s="294"/>
      <c r="DX98" s="294"/>
      <c r="DY98" s="294"/>
      <c r="DZ98" s="294"/>
      <c r="EA98" s="294"/>
      <c r="EB98" s="287"/>
      <c r="EC98" s="287"/>
      <c r="ED98" s="287"/>
    </row>
    <row r="99" spans="21:134" ht="15" x14ac:dyDescent="0.25">
      <c r="U99" s="305" t="str">
        <f t="shared" si="2"/>
        <v/>
      </c>
      <c r="V99" s="290" t="s">
        <v>229</v>
      </c>
      <c r="W99" s="291" t="s">
        <v>229</v>
      </c>
      <c r="X99" s="292" t="s">
        <v>229</v>
      </c>
      <c r="Y99" s="293" t="s">
        <v>229</v>
      </c>
      <c r="Z99" s="306" t="s">
        <v>229</v>
      </c>
      <c r="AA99" s="306" t="s">
        <v>229</v>
      </c>
      <c r="AB99" s="306" t="s">
        <v>229</v>
      </c>
      <c r="AC99" s="306" t="s">
        <v>229</v>
      </c>
      <c r="AD99" s="306" t="s">
        <v>229</v>
      </c>
      <c r="AE99" s="306" t="s">
        <v>229</v>
      </c>
      <c r="AF99" s="306" t="s">
        <v>229</v>
      </c>
      <c r="AG99" s="306" t="s">
        <v>229</v>
      </c>
      <c r="AH99" s="306" t="s">
        <v>229</v>
      </c>
      <c r="AI99" s="306" t="s">
        <v>229</v>
      </c>
      <c r="AJ99" s="306" t="s">
        <v>229</v>
      </c>
      <c r="AK99" s="306" t="s">
        <v>229</v>
      </c>
      <c r="AL99" s="306" t="s">
        <v>229</v>
      </c>
      <c r="AM99" s="306" t="s">
        <v>229</v>
      </c>
      <c r="AN99" s="306" t="s">
        <v>229</v>
      </c>
      <c r="AO99" s="306" t="s">
        <v>229</v>
      </c>
      <c r="AP99" s="306" t="s">
        <v>229</v>
      </c>
      <c r="AQ99" s="306" t="s">
        <v>229</v>
      </c>
      <c r="AR99" s="306" t="s">
        <v>229</v>
      </c>
      <c r="AS99" s="306" t="s">
        <v>229</v>
      </c>
      <c r="AT99" s="306" t="s">
        <v>229</v>
      </c>
      <c r="AU99" s="306" t="s">
        <v>229</v>
      </c>
      <c r="AV99" s="306" t="s">
        <v>229</v>
      </c>
      <c r="AW99" s="306" t="s">
        <v>229</v>
      </c>
      <c r="AX99" s="306" t="s">
        <v>229</v>
      </c>
      <c r="AY99" s="306" t="s">
        <v>229</v>
      </c>
      <c r="AZ99" s="294" t="s">
        <v>229</v>
      </c>
      <c r="BA99" s="306" t="s">
        <v>229</v>
      </c>
      <c r="BB99" s="294" t="s">
        <v>229</v>
      </c>
      <c r="BC99" s="294" t="s">
        <v>229</v>
      </c>
      <c r="BD99" s="294" t="s">
        <v>229</v>
      </c>
      <c r="BE99" s="294" t="s">
        <v>229</v>
      </c>
      <c r="BF99" s="294" t="s">
        <v>229</v>
      </c>
      <c r="BG99" s="294" t="s">
        <v>229</v>
      </c>
      <c r="BH99" s="294"/>
      <c r="BI99" s="294"/>
      <c r="BJ99" s="294"/>
      <c r="BK99" s="294"/>
      <c r="BL99" s="294"/>
      <c r="BM99" s="294"/>
      <c r="BN99" s="294"/>
      <c r="BO99" s="294"/>
      <c r="BP99" s="294"/>
      <c r="BQ99" s="294"/>
      <c r="BR99" s="294"/>
      <c r="BS99" s="294"/>
      <c r="BT99" s="294"/>
      <c r="BU99" s="294"/>
      <c r="BV99" s="294"/>
      <c r="BW99" s="294"/>
      <c r="BX99" s="294"/>
      <c r="BY99" s="294"/>
      <c r="BZ99" s="294"/>
      <c r="CA99" s="294"/>
      <c r="CB99" s="294"/>
      <c r="CC99" s="294"/>
      <c r="CD99" s="294"/>
      <c r="CE99" s="294"/>
      <c r="CF99" s="294"/>
      <c r="CG99" s="294"/>
      <c r="CH99" s="294"/>
      <c r="CI99" s="294"/>
      <c r="CJ99" s="294"/>
      <c r="CK99" s="294"/>
      <c r="CL99" s="294"/>
      <c r="CM99" s="294"/>
      <c r="CN99" s="294"/>
      <c r="CO99" s="294"/>
      <c r="CP99" s="294"/>
      <c r="CQ99" s="294"/>
      <c r="CR99" s="294"/>
      <c r="CS99" s="294"/>
      <c r="CT99" s="294"/>
      <c r="CU99" s="294"/>
      <c r="CV99" s="294"/>
      <c r="CW99" s="294"/>
      <c r="CX99" s="294"/>
      <c r="CY99" s="294"/>
      <c r="CZ99" s="294"/>
      <c r="DA99" s="294"/>
      <c r="DB99" s="294"/>
      <c r="DC99" s="294"/>
      <c r="DD99" s="294"/>
      <c r="DE99" s="294"/>
      <c r="DF99" s="294"/>
      <c r="DG99" s="294"/>
      <c r="DH99" s="294"/>
      <c r="DI99" s="294"/>
      <c r="DJ99" s="294"/>
      <c r="DK99" s="294"/>
      <c r="DL99" s="294"/>
      <c r="DM99" s="294"/>
      <c r="DN99" s="294"/>
      <c r="DO99" s="294"/>
      <c r="DP99" s="294"/>
      <c r="DQ99" s="294"/>
      <c r="DR99" s="294"/>
      <c r="DS99" s="294"/>
      <c r="DT99" s="294"/>
      <c r="DU99" s="294"/>
      <c r="DV99" s="294"/>
      <c r="DW99" s="294"/>
      <c r="DX99" s="294"/>
      <c r="DY99" s="294"/>
      <c r="DZ99" s="294"/>
      <c r="EA99" s="294"/>
      <c r="EB99" s="287"/>
      <c r="EC99" s="287"/>
      <c r="ED99" s="287"/>
    </row>
    <row r="100" spans="21:134" ht="15" x14ac:dyDescent="0.25">
      <c r="U100" s="305" t="str">
        <f t="shared" si="2"/>
        <v/>
      </c>
      <c r="V100" s="290" t="s">
        <v>229</v>
      </c>
      <c r="W100" s="291" t="s">
        <v>229</v>
      </c>
      <c r="X100" s="292" t="s">
        <v>229</v>
      </c>
      <c r="Y100" s="293" t="s">
        <v>229</v>
      </c>
      <c r="Z100" s="306" t="s">
        <v>229</v>
      </c>
      <c r="AA100" s="306" t="s">
        <v>229</v>
      </c>
      <c r="AB100" s="306" t="s">
        <v>229</v>
      </c>
      <c r="AC100" s="306" t="s">
        <v>229</v>
      </c>
      <c r="AD100" s="306" t="s">
        <v>229</v>
      </c>
      <c r="AE100" s="306" t="s">
        <v>229</v>
      </c>
      <c r="AF100" s="306" t="s">
        <v>229</v>
      </c>
      <c r="AG100" s="306" t="s">
        <v>229</v>
      </c>
      <c r="AH100" s="306" t="s">
        <v>229</v>
      </c>
      <c r="AI100" s="306" t="s">
        <v>229</v>
      </c>
      <c r="AJ100" s="306" t="s">
        <v>229</v>
      </c>
      <c r="AK100" s="306" t="s">
        <v>229</v>
      </c>
      <c r="AL100" s="306" t="s">
        <v>229</v>
      </c>
      <c r="AM100" s="306" t="s">
        <v>229</v>
      </c>
      <c r="AN100" s="306" t="s">
        <v>229</v>
      </c>
      <c r="AO100" s="306" t="s">
        <v>229</v>
      </c>
      <c r="AP100" s="306" t="s">
        <v>229</v>
      </c>
      <c r="AQ100" s="306" t="s">
        <v>229</v>
      </c>
      <c r="AR100" s="306" t="s">
        <v>229</v>
      </c>
      <c r="AS100" s="306" t="s">
        <v>229</v>
      </c>
      <c r="AT100" s="306" t="s">
        <v>229</v>
      </c>
      <c r="AU100" s="306" t="s">
        <v>229</v>
      </c>
      <c r="AV100" s="306" t="s">
        <v>229</v>
      </c>
      <c r="AW100" s="306" t="s">
        <v>229</v>
      </c>
      <c r="AX100" s="306" t="s">
        <v>229</v>
      </c>
      <c r="AY100" s="306" t="s">
        <v>229</v>
      </c>
      <c r="AZ100" s="294" t="s">
        <v>229</v>
      </c>
      <c r="BA100" s="306" t="s">
        <v>229</v>
      </c>
      <c r="BB100" s="294" t="s">
        <v>229</v>
      </c>
      <c r="BC100" s="294" t="s">
        <v>229</v>
      </c>
      <c r="BD100" s="294" t="s">
        <v>229</v>
      </c>
      <c r="BE100" s="294" t="s">
        <v>229</v>
      </c>
      <c r="BF100" s="294" t="s">
        <v>229</v>
      </c>
      <c r="BG100" s="294" t="s">
        <v>229</v>
      </c>
      <c r="BH100" s="294"/>
      <c r="BI100" s="294"/>
      <c r="BJ100" s="294"/>
      <c r="BK100" s="294"/>
      <c r="BL100" s="294"/>
      <c r="BM100" s="294"/>
      <c r="BN100" s="294"/>
      <c r="BO100" s="294"/>
      <c r="BP100" s="294"/>
      <c r="BQ100" s="294"/>
      <c r="BR100" s="294"/>
      <c r="BS100" s="294"/>
      <c r="BT100" s="294"/>
      <c r="BU100" s="294"/>
      <c r="BV100" s="294"/>
      <c r="BW100" s="294"/>
      <c r="BX100" s="294"/>
      <c r="BY100" s="294"/>
      <c r="BZ100" s="294"/>
      <c r="CA100" s="294"/>
      <c r="CB100" s="294"/>
      <c r="CC100" s="294"/>
      <c r="CD100" s="294"/>
      <c r="CE100" s="294"/>
      <c r="CF100" s="294"/>
      <c r="CG100" s="294"/>
      <c r="CH100" s="294"/>
      <c r="CI100" s="294"/>
      <c r="CJ100" s="294"/>
      <c r="CK100" s="294"/>
      <c r="CL100" s="294"/>
      <c r="CM100" s="294"/>
      <c r="CN100" s="294"/>
      <c r="CO100" s="294"/>
      <c r="CP100" s="294"/>
      <c r="CQ100" s="294"/>
      <c r="CR100" s="294"/>
      <c r="CS100" s="294"/>
      <c r="CT100" s="294"/>
      <c r="CU100" s="294"/>
      <c r="CV100" s="294"/>
      <c r="CW100" s="294"/>
      <c r="CX100" s="294"/>
      <c r="CY100" s="294"/>
      <c r="CZ100" s="294"/>
      <c r="DA100" s="294"/>
      <c r="DB100" s="294"/>
      <c r="DC100" s="294"/>
      <c r="DD100" s="294"/>
      <c r="DE100" s="294"/>
      <c r="DF100" s="294"/>
      <c r="DG100" s="294"/>
      <c r="DH100" s="294"/>
      <c r="DI100" s="294"/>
      <c r="DJ100" s="294"/>
      <c r="DK100" s="294"/>
      <c r="DL100" s="294"/>
      <c r="DM100" s="294"/>
      <c r="DN100" s="294"/>
      <c r="DO100" s="294"/>
      <c r="DP100" s="294"/>
      <c r="DQ100" s="294"/>
      <c r="DR100" s="294"/>
      <c r="DS100" s="294"/>
      <c r="DT100" s="294"/>
      <c r="DU100" s="294"/>
      <c r="DV100" s="294"/>
      <c r="DW100" s="294"/>
      <c r="DX100" s="294"/>
      <c r="DY100" s="294"/>
      <c r="DZ100" s="294"/>
      <c r="EA100" s="294"/>
      <c r="EB100" s="287"/>
      <c r="EC100" s="287"/>
      <c r="ED100" s="287"/>
    </row>
    <row r="101" spans="21:134" ht="15" x14ac:dyDescent="0.25">
      <c r="U101" s="305" t="str">
        <f t="shared" si="2"/>
        <v/>
      </c>
      <c r="V101" s="290" t="s">
        <v>229</v>
      </c>
      <c r="W101" s="291" t="s">
        <v>229</v>
      </c>
      <c r="X101" s="292" t="s">
        <v>229</v>
      </c>
      <c r="Y101" s="293" t="s">
        <v>229</v>
      </c>
      <c r="Z101" s="302" t="s">
        <v>229</v>
      </c>
      <c r="AA101" s="302" t="s">
        <v>229</v>
      </c>
      <c r="AB101" s="302" t="s">
        <v>229</v>
      </c>
      <c r="AC101" s="302" t="s">
        <v>229</v>
      </c>
      <c r="AD101" s="302" t="s">
        <v>229</v>
      </c>
      <c r="AE101" s="302" t="s">
        <v>229</v>
      </c>
      <c r="AF101" s="302" t="s">
        <v>229</v>
      </c>
      <c r="AG101" s="302" t="s">
        <v>229</v>
      </c>
      <c r="AH101" s="302" t="s">
        <v>229</v>
      </c>
      <c r="AI101" s="302" t="s">
        <v>229</v>
      </c>
      <c r="AJ101" s="302" t="s">
        <v>229</v>
      </c>
      <c r="AK101" s="302" t="s">
        <v>229</v>
      </c>
      <c r="AL101" s="302" t="s">
        <v>229</v>
      </c>
      <c r="AM101" s="302" t="s">
        <v>229</v>
      </c>
      <c r="AN101" s="302" t="s">
        <v>229</v>
      </c>
      <c r="AO101" s="302" t="s">
        <v>229</v>
      </c>
      <c r="AP101" s="302" t="s">
        <v>229</v>
      </c>
      <c r="AQ101" s="302" t="s">
        <v>229</v>
      </c>
      <c r="AR101" s="302" t="s">
        <v>229</v>
      </c>
      <c r="AS101" s="302" t="s">
        <v>229</v>
      </c>
      <c r="AT101" s="302" t="s">
        <v>229</v>
      </c>
      <c r="AU101" s="302" t="s">
        <v>229</v>
      </c>
      <c r="AV101" s="302" t="s">
        <v>229</v>
      </c>
      <c r="AW101" s="302" t="s">
        <v>229</v>
      </c>
      <c r="AX101" s="302" t="s">
        <v>229</v>
      </c>
      <c r="AY101" s="302" t="s">
        <v>229</v>
      </c>
      <c r="AZ101" s="294" t="s">
        <v>229</v>
      </c>
      <c r="BA101" s="302" t="s">
        <v>229</v>
      </c>
      <c r="BB101" s="294" t="s">
        <v>229</v>
      </c>
      <c r="BC101" s="294" t="s">
        <v>229</v>
      </c>
      <c r="BD101" s="294" t="s">
        <v>229</v>
      </c>
      <c r="BE101" s="294" t="s">
        <v>229</v>
      </c>
      <c r="BF101" s="294" t="s">
        <v>229</v>
      </c>
      <c r="BG101" s="294" t="s">
        <v>229</v>
      </c>
      <c r="BH101" s="294"/>
      <c r="BI101" s="294"/>
      <c r="BJ101" s="294"/>
      <c r="BK101" s="294"/>
      <c r="BL101" s="294"/>
      <c r="BM101" s="294"/>
      <c r="BN101" s="294"/>
      <c r="BO101" s="294"/>
      <c r="BP101" s="294"/>
      <c r="BQ101" s="294"/>
      <c r="BR101" s="294"/>
      <c r="BS101" s="294"/>
      <c r="BT101" s="294"/>
      <c r="BU101" s="294"/>
      <c r="BV101" s="294"/>
      <c r="BW101" s="294"/>
      <c r="BX101" s="294"/>
      <c r="BY101" s="294"/>
      <c r="BZ101" s="294"/>
      <c r="CA101" s="294"/>
      <c r="CB101" s="294"/>
      <c r="CC101" s="294"/>
      <c r="CD101" s="294"/>
      <c r="CE101" s="294"/>
      <c r="CF101" s="294"/>
      <c r="CG101" s="294"/>
      <c r="CH101" s="294"/>
      <c r="CI101" s="294"/>
      <c r="CJ101" s="294"/>
      <c r="CK101" s="294"/>
      <c r="CL101" s="294"/>
      <c r="CM101" s="294"/>
      <c r="CN101" s="294"/>
      <c r="CO101" s="294"/>
      <c r="CP101" s="294"/>
      <c r="CQ101" s="294"/>
      <c r="CR101" s="294"/>
      <c r="CS101" s="294"/>
      <c r="CT101" s="294"/>
      <c r="CU101" s="294"/>
      <c r="CV101" s="294"/>
      <c r="CW101" s="294"/>
      <c r="CX101" s="294"/>
      <c r="CY101" s="294"/>
      <c r="CZ101" s="294"/>
      <c r="DA101" s="294"/>
      <c r="DB101" s="294"/>
      <c r="DC101" s="294"/>
      <c r="DD101" s="294"/>
      <c r="DE101" s="294"/>
      <c r="DF101" s="294"/>
      <c r="DG101" s="294"/>
      <c r="DH101" s="294"/>
      <c r="DI101" s="294"/>
      <c r="DJ101" s="294"/>
      <c r="DK101" s="294"/>
      <c r="DL101" s="294"/>
      <c r="DM101" s="294"/>
      <c r="DN101" s="294"/>
      <c r="DO101" s="294"/>
      <c r="DP101" s="294"/>
      <c r="DQ101" s="294"/>
      <c r="DR101" s="294"/>
      <c r="DS101" s="294"/>
      <c r="DT101" s="294"/>
      <c r="DU101" s="294"/>
      <c r="DV101" s="294"/>
      <c r="DW101" s="294"/>
      <c r="DX101" s="294"/>
      <c r="DY101" s="294"/>
      <c r="DZ101" s="294"/>
      <c r="EA101" s="294"/>
      <c r="EB101" s="287"/>
      <c r="EC101" s="287"/>
      <c r="ED101" s="287"/>
    </row>
    <row r="102" spans="21:134" ht="15" x14ac:dyDescent="0.25">
      <c r="U102" s="305" t="str">
        <f t="shared" si="2"/>
        <v/>
      </c>
      <c r="V102" s="290" t="s">
        <v>229</v>
      </c>
      <c r="W102" s="291" t="s">
        <v>229</v>
      </c>
      <c r="X102" s="292" t="s">
        <v>229</v>
      </c>
      <c r="Y102" s="293" t="s">
        <v>229</v>
      </c>
      <c r="Z102" s="302" t="s">
        <v>229</v>
      </c>
      <c r="AA102" s="302" t="s">
        <v>229</v>
      </c>
      <c r="AB102" s="302" t="s">
        <v>229</v>
      </c>
      <c r="AC102" s="302" t="s">
        <v>229</v>
      </c>
      <c r="AD102" s="302" t="s">
        <v>229</v>
      </c>
      <c r="AE102" s="302" t="s">
        <v>229</v>
      </c>
      <c r="AF102" s="302" t="s">
        <v>229</v>
      </c>
      <c r="AG102" s="302" t="s">
        <v>229</v>
      </c>
      <c r="AH102" s="302" t="s">
        <v>229</v>
      </c>
      <c r="AI102" s="302" t="s">
        <v>229</v>
      </c>
      <c r="AJ102" s="302" t="s">
        <v>229</v>
      </c>
      <c r="AK102" s="302" t="s">
        <v>229</v>
      </c>
      <c r="AL102" s="302" t="s">
        <v>229</v>
      </c>
      <c r="AM102" s="302" t="s">
        <v>229</v>
      </c>
      <c r="AN102" s="302" t="s">
        <v>229</v>
      </c>
      <c r="AO102" s="302" t="s">
        <v>229</v>
      </c>
      <c r="AP102" s="302" t="s">
        <v>229</v>
      </c>
      <c r="AQ102" s="302" t="s">
        <v>229</v>
      </c>
      <c r="AR102" s="302" t="s">
        <v>229</v>
      </c>
      <c r="AS102" s="302" t="s">
        <v>229</v>
      </c>
      <c r="AT102" s="302" t="s">
        <v>229</v>
      </c>
      <c r="AU102" s="302" t="s">
        <v>229</v>
      </c>
      <c r="AV102" s="302" t="s">
        <v>229</v>
      </c>
      <c r="AW102" s="302" t="s">
        <v>229</v>
      </c>
      <c r="AX102" s="302" t="s">
        <v>229</v>
      </c>
      <c r="AY102" s="302" t="s">
        <v>229</v>
      </c>
      <c r="AZ102" s="294" t="s">
        <v>229</v>
      </c>
      <c r="BA102" s="302" t="s">
        <v>229</v>
      </c>
      <c r="BB102" s="294" t="s">
        <v>229</v>
      </c>
      <c r="BC102" s="294" t="s">
        <v>229</v>
      </c>
      <c r="BD102" s="294" t="s">
        <v>229</v>
      </c>
      <c r="BE102" s="294" t="s">
        <v>229</v>
      </c>
      <c r="BF102" s="294" t="s">
        <v>229</v>
      </c>
      <c r="BG102" s="294" t="s">
        <v>229</v>
      </c>
      <c r="BH102" s="294"/>
      <c r="BI102" s="294"/>
      <c r="BJ102" s="294"/>
      <c r="BK102" s="294"/>
      <c r="BL102" s="294"/>
      <c r="BM102" s="294"/>
      <c r="BN102" s="294"/>
      <c r="BO102" s="294"/>
      <c r="BP102" s="294"/>
      <c r="BQ102" s="294"/>
      <c r="BR102" s="294"/>
      <c r="BS102" s="294"/>
      <c r="BT102" s="294"/>
      <c r="BU102" s="294"/>
      <c r="BV102" s="294"/>
      <c r="BW102" s="294"/>
      <c r="BX102" s="294"/>
      <c r="BY102" s="294"/>
      <c r="BZ102" s="294"/>
      <c r="CA102" s="294"/>
      <c r="CB102" s="294"/>
      <c r="CC102" s="294"/>
      <c r="CD102" s="294"/>
      <c r="CE102" s="294"/>
      <c r="CF102" s="294"/>
      <c r="CG102" s="294"/>
      <c r="CH102" s="294"/>
      <c r="CI102" s="294"/>
      <c r="CJ102" s="294"/>
      <c r="CK102" s="294"/>
      <c r="CL102" s="294"/>
      <c r="CM102" s="294"/>
      <c r="CN102" s="294"/>
      <c r="CO102" s="294"/>
      <c r="CP102" s="294"/>
      <c r="CQ102" s="294"/>
      <c r="CR102" s="294"/>
      <c r="CS102" s="294"/>
      <c r="CT102" s="294"/>
      <c r="CU102" s="294"/>
      <c r="CV102" s="294"/>
      <c r="CW102" s="294"/>
      <c r="CX102" s="294"/>
      <c r="CY102" s="294"/>
      <c r="CZ102" s="294"/>
      <c r="DA102" s="294"/>
      <c r="DB102" s="294"/>
      <c r="DC102" s="294"/>
      <c r="DD102" s="294"/>
      <c r="DE102" s="294"/>
      <c r="DF102" s="294"/>
      <c r="DG102" s="294"/>
      <c r="DH102" s="294"/>
      <c r="DI102" s="294"/>
      <c r="DJ102" s="294"/>
      <c r="DK102" s="294"/>
      <c r="DL102" s="294"/>
      <c r="DM102" s="294"/>
      <c r="DN102" s="294"/>
      <c r="DO102" s="294"/>
      <c r="DP102" s="294"/>
      <c r="DQ102" s="294"/>
      <c r="DR102" s="294"/>
      <c r="DS102" s="294"/>
      <c r="DT102" s="294"/>
      <c r="DU102" s="294"/>
      <c r="DV102" s="294"/>
      <c r="DW102" s="294"/>
      <c r="DX102" s="294"/>
      <c r="DY102" s="294"/>
      <c r="DZ102" s="294"/>
      <c r="EA102" s="294"/>
      <c r="EB102" s="287"/>
      <c r="EC102" s="287"/>
      <c r="ED102" s="287"/>
    </row>
    <row r="103" spans="21:134" ht="15" x14ac:dyDescent="0.25">
      <c r="U103" s="305" t="str">
        <f t="shared" si="2"/>
        <v/>
      </c>
      <c r="V103" s="290" t="s">
        <v>229</v>
      </c>
      <c r="W103" s="291" t="s">
        <v>229</v>
      </c>
      <c r="X103" s="292" t="s">
        <v>229</v>
      </c>
      <c r="Y103" s="293" t="s">
        <v>229</v>
      </c>
      <c r="Z103" s="271" t="s">
        <v>229</v>
      </c>
      <c r="AA103" s="271" t="s">
        <v>229</v>
      </c>
      <c r="AB103" s="271" t="s">
        <v>229</v>
      </c>
      <c r="AC103" s="271" t="s">
        <v>229</v>
      </c>
      <c r="AD103" s="271" t="s">
        <v>229</v>
      </c>
      <c r="AE103" s="271" t="s">
        <v>229</v>
      </c>
      <c r="AF103" s="271" t="s">
        <v>229</v>
      </c>
      <c r="AG103" s="271" t="s">
        <v>229</v>
      </c>
      <c r="AH103" s="271" t="s">
        <v>229</v>
      </c>
      <c r="AI103" s="271" t="s">
        <v>229</v>
      </c>
      <c r="AJ103" s="271" t="s">
        <v>229</v>
      </c>
      <c r="AK103" s="271" t="s">
        <v>229</v>
      </c>
      <c r="AL103" s="271" t="s">
        <v>229</v>
      </c>
      <c r="AM103" s="271" t="s">
        <v>229</v>
      </c>
      <c r="AN103" s="271" t="s">
        <v>229</v>
      </c>
      <c r="AO103" s="271" t="s">
        <v>229</v>
      </c>
      <c r="AP103" s="271" t="s">
        <v>229</v>
      </c>
      <c r="AQ103" s="271" t="s">
        <v>229</v>
      </c>
      <c r="AR103" s="271" t="s">
        <v>229</v>
      </c>
      <c r="AS103" s="271" t="s">
        <v>229</v>
      </c>
      <c r="AT103" s="271" t="s">
        <v>229</v>
      </c>
      <c r="AU103" s="271" t="s">
        <v>229</v>
      </c>
      <c r="AV103" s="271" t="s">
        <v>229</v>
      </c>
      <c r="AW103" s="271" t="s">
        <v>229</v>
      </c>
      <c r="AX103" s="271" t="s">
        <v>229</v>
      </c>
      <c r="AY103" s="271" t="s">
        <v>229</v>
      </c>
      <c r="AZ103" s="294" t="s">
        <v>229</v>
      </c>
      <c r="BA103" s="271" t="s">
        <v>229</v>
      </c>
      <c r="BB103" s="294" t="s">
        <v>229</v>
      </c>
      <c r="BC103" s="294" t="s">
        <v>229</v>
      </c>
      <c r="BD103" s="294" t="s">
        <v>229</v>
      </c>
      <c r="BE103" s="294" t="s">
        <v>229</v>
      </c>
      <c r="BF103" s="294" t="s">
        <v>229</v>
      </c>
      <c r="BG103" s="294" t="s">
        <v>229</v>
      </c>
      <c r="BH103" s="294"/>
      <c r="BI103" s="294"/>
      <c r="BJ103" s="294"/>
      <c r="BK103" s="294"/>
      <c r="BL103" s="294"/>
      <c r="BM103" s="294"/>
      <c r="BN103" s="294"/>
      <c r="BO103" s="294"/>
      <c r="BP103" s="294"/>
      <c r="BQ103" s="294"/>
      <c r="BR103" s="294"/>
      <c r="BS103" s="294"/>
      <c r="BT103" s="294"/>
      <c r="BU103" s="294"/>
      <c r="BV103" s="294"/>
      <c r="BW103" s="294"/>
      <c r="BX103" s="294"/>
      <c r="BY103" s="294"/>
      <c r="BZ103" s="294"/>
      <c r="CA103" s="294"/>
      <c r="CB103" s="294"/>
      <c r="CC103" s="294"/>
      <c r="CD103" s="294"/>
      <c r="CE103" s="294"/>
      <c r="CF103" s="294"/>
      <c r="CG103" s="294"/>
      <c r="CH103" s="294"/>
      <c r="CI103" s="294"/>
      <c r="CJ103" s="294"/>
      <c r="CK103" s="294"/>
      <c r="CL103" s="294"/>
      <c r="CM103" s="294"/>
      <c r="CN103" s="294"/>
      <c r="CO103" s="294"/>
      <c r="CP103" s="294"/>
      <c r="CQ103" s="294"/>
      <c r="CR103" s="294"/>
      <c r="CS103" s="294"/>
      <c r="CT103" s="294"/>
      <c r="CU103" s="294"/>
      <c r="CV103" s="294"/>
      <c r="CW103" s="294"/>
      <c r="CX103" s="294"/>
      <c r="CY103" s="294"/>
      <c r="CZ103" s="294"/>
      <c r="DA103" s="294"/>
      <c r="DB103" s="294"/>
      <c r="DC103" s="294"/>
      <c r="DD103" s="294"/>
      <c r="DE103" s="294"/>
      <c r="DF103" s="294"/>
      <c r="DG103" s="294"/>
      <c r="DH103" s="294"/>
      <c r="DI103" s="294"/>
      <c r="DJ103" s="294"/>
      <c r="DK103" s="294"/>
      <c r="DL103" s="294"/>
      <c r="DM103" s="294"/>
      <c r="DN103" s="294"/>
      <c r="DO103" s="294"/>
      <c r="DP103" s="294"/>
      <c r="DQ103" s="294"/>
      <c r="DR103" s="294"/>
      <c r="DS103" s="294"/>
      <c r="DT103" s="294"/>
      <c r="DU103" s="294"/>
      <c r="DV103" s="294"/>
      <c r="DW103" s="294"/>
      <c r="DX103" s="294"/>
      <c r="DY103" s="294"/>
      <c r="DZ103" s="294"/>
      <c r="EA103" s="294"/>
      <c r="EB103" s="287"/>
      <c r="EC103" s="287"/>
      <c r="ED103" s="287"/>
    </row>
    <row r="104" spans="21:134" ht="15" x14ac:dyDescent="0.25">
      <c r="U104" s="305" t="str">
        <f t="shared" si="2"/>
        <v/>
      </c>
      <c r="V104" s="290" t="s">
        <v>229</v>
      </c>
      <c r="W104" s="291" t="s">
        <v>229</v>
      </c>
      <c r="X104" s="292" t="s">
        <v>229</v>
      </c>
      <c r="Y104" s="293" t="s">
        <v>229</v>
      </c>
      <c r="Z104" s="271" t="s">
        <v>229</v>
      </c>
      <c r="AA104" s="271" t="s">
        <v>229</v>
      </c>
      <c r="AB104" s="271" t="s">
        <v>229</v>
      </c>
      <c r="AC104" s="271" t="s">
        <v>229</v>
      </c>
      <c r="AD104" s="271" t="s">
        <v>229</v>
      </c>
      <c r="AE104" s="271" t="s">
        <v>229</v>
      </c>
      <c r="AF104" s="271" t="s">
        <v>229</v>
      </c>
      <c r="AG104" s="271" t="s">
        <v>229</v>
      </c>
      <c r="AH104" s="271" t="s">
        <v>229</v>
      </c>
      <c r="AI104" s="271" t="s">
        <v>229</v>
      </c>
      <c r="AJ104" s="271" t="s">
        <v>229</v>
      </c>
      <c r="AK104" s="271" t="s">
        <v>229</v>
      </c>
      <c r="AL104" s="271" t="s">
        <v>229</v>
      </c>
      <c r="AM104" s="271" t="s">
        <v>229</v>
      </c>
      <c r="AN104" s="271" t="s">
        <v>229</v>
      </c>
      <c r="AO104" s="271" t="s">
        <v>229</v>
      </c>
      <c r="AP104" s="271" t="s">
        <v>229</v>
      </c>
      <c r="AQ104" s="271" t="s">
        <v>229</v>
      </c>
      <c r="AR104" s="271" t="s">
        <v>229</v>
      </c>
      <c r="AS104" s="271" t="s">
        <v>229</v>
      </c>
      <c r="AT104" s="271" t="s">
        <v>229</v>
      </c>
      <c r="AU104" s="271" t="s">
        <v>229</v>
      </c>
      <c r="AV104" s="271" t="s">
        <v>229</v>
      </c>
      <c r="AW104" s="271" t="s">
        <v>229</v>
      </c>
      <c r="AX104" s="271" t="s">
        <v>229</v>
      </c>
      <c r="AY104" s="271" t="s">
        <v>229</v>
      </c>
      <c r="AZ104" s="294" t="s">
        <v>229</v>
      </c>
      <c r="BA104" s="271" t="s">
        <v>229</v>
      </c>
      <c r="BB104" s="294" t="s">
        <v>229</v>
      </c>
      <c r="BC104" s="294" t="s">
        <v>229</v>
      </c>
      <c r="BD104" s="294" t="s">
        <v>229</v>
      </c>
      <c r="BE104" s="294" t="s">
        <v>229</v>
      </c>
      <c r="BF104" s="294" t="s">
        <v>229</v>
      </c>
      <c r="BG104" s="294" t="s">
        <v>229</v>
      </c>
      <c r="BH104" s="294"/>
      <c r="BI104" s="294"/>
      <c r="BJ104" s="294"/>
      <c r="BK104" s="294"/>
      <c r="BL104" s="294"/>
      <c r="BM104" s="294"/>
      <c r="BN104" s="294"/>
      <c r="BO104" s="294"/>
      <c r="BP104" s="294"/>
      <c r="BQ104" s="294"/>
      <c r="BR104" s="294"/>
      <c r="BS104" s="294"/>
      <c r="BT104" s="294"/>
      <c r="BU104" s="294"/>
      <c r="BV104" s="294"/>
      <c r="BW104" s="294"/>
      <c r="BX104" s="294"/>
      <c r="BY104" s="294"/>
      <c r="BZ104" s="294"/>
      <c r="CA104" s="294"/>
      <c r="CB104" s="294"/>
      <c r="CC104" s="294"/>
      <c r="CD104" s="294"/>
      <c r="CE104" s="294"/>
      <c r="CF104" s="294"/>
      <c r="CG104" s="294"/>
      <c r="CH104" s="294"/>
      <c r="CI104" s="294"/>
      <c r="CJ104" s="294"/>
      <c r="CK104" s="294"/>
      <c r="CL104" s="294"/>
      <c r="CM104" s="294"/>
      <c r="CN104" s="294"/>
      <c r="CO104" s="294"/>
      <c r="CP104" s="294"/>
      <c r="CQ104" s="294"/>
      <c r="CR104" s="294"/>
      <c r="CS104" s="294"/>
      <c r="CT104" s="294"/>
      <c r="CU104" s="294"/>
      <c r="CV104" s="294"/>
      <c r="CW104" s="294"/>
      <c r="CX104" s="294"/>
      <c r="CY104" s="294"/>
      <c r="CZ104" s="294"/>
      <c r="DA104" s="294"/>
      <c r="DB104" s="294"/>
      <c r="DC104" s="294"/>
      <c r="DD104" s="294"/>
      <c r="DE104" s="294"/>
      <c r="DF104" s="294"/>
      <c r="DG104" s="294"/>
      <c r="DH104" s="294"/>
      <c r="DI104" s="294"/>
      <c r="DJ104" s="294"/>
      <c r="DK104" s="294"/>
      <c r="DL104" s="294"/>
      <c r="DM104" s="294"/>
      <c r="DN104" s="294"/>
      <c r="DO104" s="294"/>
      <c r="DP104" s="294"/>
      <c r="DQ104" s="294"/>
      <c r="DR104" s="294"/>
      <c r="DS104" s="294"/>
      <c r="DT104" s="294"/>
      <c r="DU104" s="294"/>
      <c r="DV104" s="294"/>
      <c r="DW104" s="294"/>
      <c r="DX104" s="294"/>
      <c r="DY104" s="294"/>
      <c r="DZ104" s="294"/>
      <c r="EA104" s="294"/>
      <c r="EB104" s="287"/>
      <c r="EC104" s="287"/>
      <c r="ED104" s="287"/>
    </row>
    <row r="105" spans="21:134" ht="15" x14ac:dyDescent="0.25">
      <c r="U105" s="305" t="str">
        <f t="shared" si="2"/>
        <v/>
      </c>
      <c r="V105" s="290" t="s">
        <v>229</v>
      </c>
      <c r="W105" s="291" t="s">
        <v>229</v>
      </c>
      <c r="X105" s="292" t="s">
        <v>229</v>
      </c>
      <c r="Y105" s="293" t="s">
        <v>229</v>
      </c>
      <c r="Z105" s="271" t="s">
        <v>229</v>
      </c>
      <c r="AA105" s="271" t="s">
        <v>229</v>
      </c>
      <c r="AB105" s="271" t="s">
        <v>229</v>
      </c>
      <c r="AC105" s="271" t="s">
        <v>229</v>
      </c>
      <c r="AD105" s="271" t="s">
        <v>229</v>
      </c>
      <c r="AE105" s="271" t="s">
        <v>229</v>
      </c>
      <c r="AF105" s="271" t="s">
        <v>229</v>
      </c>
      <c r="AG105" s="271" t="s">
        <v>229</v>
      </c>
      <c r="AH105" s="271" t="s">
        <v>229</v>
      </c>
      <c r="AI105" s="271" t="s">
        <v>229</v>
      </c>
      <c r="AJ105" s="271" t="s">
        <v>229</v>
      </c>
      <c r="AK105" s="271" t="s">
        <v>229</v>
      </c>
      <c r="AL105" s="271" t="s">
        <v>229</v>
      </c>
      <c r="AM105" s="271" t="s">
        <v>229</v>
      </c>
      <c r="AN105" s="271" t="s">
        <v>229</v>
      </c>
      <c r="AO105" s="271" t="s">
        <v>229</v>
      </c>
      <c r="AP105" s="271" t="s">
        <v>229</v>
      </c>
      <c r="AQ105" s="271" t="s">
        <v>229</v>
      </c>
      <c r="AR105" s="271" t="s">
        <v>229</v>
      </c>
      <c r="AS105" s="271" t="s">
        <v>229</v>
      </c>
      <c r="AT105" s="271" t="s">
        <v>229</v>
      </c>
      <c r="AU105" s="271" t="s">
        <v>229</v>
      </c>
      <c r="AV105" s="271" t="s">
        <v>229</v>
      </c>
      <c r="AW105" s="271" t="s">
        <v>229</v>
      </c>
      <c r="AX105" s="271" t="s">
        <v>229</v>
      </c>
      <c r="AY105" s="271" t="s">
        <v>229</v>
      </c>
      <c r="AZ105" s="294" t="s">
        <v>229</v>
      </c>
      <c r="BA105" s="271" t="s">
        <v>229</v>
      </c>
      <c r="BB105" s="294" t="s">
        <v>229</v>
      </c>
      <c r="BC105" s="294" t="s">
        <v>229</v>
      </c>
      <c r="BD105" s="294" t="s">
        <v>229</v>
      </c>
      <c r="BE105" s="294" t="s">
        <v>229</v>
      </c>
      <c r="BF105" s="294" t="s">
        <v>229</v>
      </c>
      <c r="BG105" s="294" t="s">
        <v>229</v>
      </c>
      <c r="BH105" s="294"/>
      <c r="BI105" s="294"/>
      <c r="BJ105" s="294"/>
      <c r="BK105" s="294"/>
      <c r="BL105" s="294"/>
      <c r="BM105" s="294"/>
      <c r="BN105" s="294"/>
      <c r="BO105" s="294"/>
      <c r="BP105" s="294"/>
      <c r="BQ105" s="294"/>
      <c r="BR105" s="294"/>
      <c r="BS105" s="294"/>
      <c r="BT105" s="294"/>
      <c r="BU105" s="294"/>
      <c r="BV105" s="294"/>
      <c r="BW105" s="294"/>
      <c r="BX105" s="294"/>
      <c r="BY105" s="294"/>
      <c r="BZ105" s="294"/>
      <c r="CA105" s="294"/>
      <c r="CB105" s="294"/>
      <c r="CC105" s="294"/>
      <c r="CD105" s="294"/>
      <c r="CE105" s="294"/>
      <c r="CF105" s="294"/>
      <c r="CG105" s="294"/>
      <c r="CH105" s="294"/>
      <c r="CI105" s="294"/>
      <c r="CJ105" s="294"/>
      <c r="CK105" s="294"/>
      <c r="CL105" s="294"/>
      <c r="CM105" s="294"/>
      <c r="CN105" s="294"/>
      <c r="CO105" s="294"/>
      <c r="CP105" s="294"/>
      <c r="CQ105" s="294"/>
      <c r="CR105" s="294"/>
      <c r="CS105" s="294"/>
      <c r="CT105" s="294"/>
      <c r="CU105" s="294"/>
      <c r="CV105" s="294"/>
      <c r="CW105" s="294"/>
      <c r="CX105" s="294"/>
      <c r="CY105" s="294"/>
      <c r="CZ105" s="294"/>
      <c r="DA105" s="294"/>
      <c r="DB105" s="294"/>
      <c r="DC105" s="294"/>
      <c r="DD105" s="294"/>
      <c r="DE105" s="294"/>
      <c r="DF105" s="294"/>
      <c r="DG105" s="294"/>
      <c r="DH105" s="294"/>
      <c r="DI105" s="294"/>
      <c r="DJ105" s="294"/>
      <c r="DK105" s="294"/>
      <c r="DL105" s="294"/>
      <c r="DM105" s="294"/>
      <c r="DN105" s="294"/>
      <c r="DO105" s="294"/>
      <c r="DP105" s="294"/>
      <c r="DQ105" s="294"/>
      <c r="DR105" s="294"/>
      <c r="DS105" s="294"/>
      <c r="DT105" s="294"/>
      <c r="DU105" s="294"/>
      <c r="DV105" s="294"/>
      <c r="DW105" s="294"/>
      <c r="DX105" s="294"/>
      <c r="DY105" s="294"/>
      <c r="DZ105" s="294"/>
      <c r="EA105" s="294"/>
      <c r="EB105" s="287"/>
      <c r="EC105" s="287"/>
      <c r="ED105" s="287"/>
    </row>
    <row r="106" spans="21:134" ht="15" x14ac:dyDescent="0.25">
      <c r="U106" s="305" t="str">
        <f t="shared" si="2"/>
        <v/>
      </c>
      <c r="V106" s="290" t="s">
        <v>229</v>
      </c>
      <c r="W106" s="291" t="s">
        <v>229</v>
      </c>
      <c r="X106" s="292" t="s">
        <v>229</v>
      </c>
      <c r="Y106" s="293" t="s">
        <v>229</v>
      </c>
      <c r="Z106" s="271" t="s">
        <v>229</v>
      </c>
      <c r="AA106" s="271" t="s">
        <v>229</v>
      </c>
      <c r="AB106" s="271" t="s">
        <v>229</v>
      </c>
      <c r="AC106" s="271" t="s">
        <v>229</v>
      </c>
      <c r="AD106" s="271" t="s">
        <v>229</v>
      </c>
      <c r="AE106" s="271" t="s">
        <v>229</v>
      </c>
      <c r="AF106" s="271" t="s">
        <v>229</v>
      </c>
      <c r="AG106" s="271" t="s">
        <v>229</v>
      </c>
      <c r="AH106" s="271" t="s">
        <v>229</v>
      </c>
      <c r="AI106" s="271" t="s">
        <v>229</v>
      </c>
      <c r="AJ106" s="271" t="s">
        <v>229</v>
      </c>
      <c r="AK106" s="271" t="s">
        <v>229</v>
      </c>
      <c r="AL106" s="271" t="s">
        <v>229</v>
      </c>
      <c r="AM106" s="271" t="s">
        <v>229</v>
      </c>
      <c r="AN106" s="271" t="s">
        <v>229</v>
      </c>
      <c r="AO106" s="271" t="s">
        <v>229</v>
      </c>
      <c r="AP106" s="271" t="s">
        <v>229</v>
      </c>
      <c r="AQ106" s="271" t="s">
        <v>229</v>
      </c>
      <c r="AR106" s="271" t="s">
        <v>229</v>
      </c>
      <c r="AS106" s="271" t="s">
        <v>229</v>
      </c>
      <c r="AT106" s="271" t="s">
        <v>229</v>
      </c>
      <c r="AU106" s="271" t="s">
        <v>229</v>
      </c>
      <c r="AV106" s="271" t="s">
        <v>229</v>
      </c>
      <c r="AW106" s="271" t="s">
        <v>229</v>
      </c>
      <c r="AX106" s="271" t="s">
        <v>229</v>
      </c>
      <c r="AY106" s="271" t="s">
        <v>229</v>
      </c>
      <c r="AZ106" s="294" t="s">
        <v>229</v>
      </c>
      <c r="BA106" s="271" t="s">
        <v>229</v>
      </c>
      <c r="BB106" s="294" t="s">
        <v>229</v>
      </c>
      <c r="BC106" s="294" t="s">
        <v>229</v>
      </c>
      <c r="BD106" s="294" t="s">
        <v>229</v>
      </c>
      <c r="BE106" s="294" t="s">
        <v>229</v>
      </c>
      <c r="BF106" s="294" t="s">
        <v>229</v>
      </c>
      <c r="BG106" s="294" t="s">
        <v>229</v>
      </c>
      <c r="BH106" s="294"/>
      <c r="BI106" s="294"/>
      <c r="BJ106" s="294"/>
      <c r="BK106" s="294"/>
      <c r="BL106" s="294"/>
      <c r="BM106" s="294"/>
      <c r="BN106" s="294"/>
      <c r="BO106" s="294"/>
      <c r="BP106" s="294"/>
      <c r="BQ106" s="294"/>
      <c r="BR106" s="294"/>
      <c r="BS106" s="294"/>
      <c r="BT106" s="294"/>
      <c r="BU106" s="294"/>
      <c r="BV106" s="294"/>
      <c r="BW106" s="294"/>
      <c r="BX106" s="294"/>
      <c r="BY106" s="294"/>
      <c r="BZ106" s="294"/>
      <c r="CA106" s="294"/>
      <c r="CB106" s="294"/>
      <c r="CC106" s="294"/>
      <c r="CD106" s="294"/>
      <c r="CE106" s="294"/>
      <c r="CF106" s="294"/>
      <c r="CG106" s="294"/>
      <c r="CH106" s="294"/>
      <c r="CI106" s="294"/>
      <c r="CJ106" s="294"/>
      <c r="CK106" s="294"/>
      <c r="CL106" s="294"/>
      <c r="CM106" s="294"/>
      <c r="CN106" s="294"/>
      <c r="CO106" s="294"/>
      <c r="CP106" s="294"/>
      <c r="CQ106" s="294"/>
      <c r="CR106" s="294"/>
      <c r="CS106" s="294"/>
      <c r="CT106" s="294"/>
      <c r="CU106" s="294"/>
      <c r="CV106" s="294"/>
      <c r="CW106" s="294"/>
      <c r="CX106" s="294"/>
      <c r="CY106" s="294"/>
      <c r="CZ106" s="294"/>
      <c r="DA106" s="294"/>
      <c r="DB106" s="294"/>
      <c r="DC106" s="294"/>
      <c r="DD106" s="294"/>
      <c r="DE106" s="294"/>
      <c r="DF106" s="294"/>
      <c r="DG106" s="294"/>
      <c r="DH106" s="294"/>
      <c r="DI106" s="294"/>
      <c r="DJ106" s="294"/>
      <c r="DK106" s="294"/>
      <c r="DL106" s="294"/>
      <c r="DM106" s="294"/>
      <c r="DN106" s="294"/>
      <c r="DO106" s="294"/>
      <c r="DP106" s="294"/>
      <c r="DQ106" s="294"/>
      <c r="DR106" s="294"/>
      <c r="DS106" s="294"/>
      <c r="DT106" s="294"/>
      <c r="DU106" s="294"/>
      <c r="DV106" s="294"/>
      <c r="DW106" s="294"/>
      <c r="DX106" s="294"/>
      <c r="DY106" s="294"/>
      <c r="DZ106" s="294"/>
      <c r="EA106" s="294"/>
      <c r="EB106" s="287"/>
      <c r="EC106" s="287"/>
      <c r="ED106" s="287"/>
    </row>
    <row r="107" spans="21:134" ht="15" x14ac:dyDescent="0.25">
      <c r="U107" s="305" t="str">
        <f t="shared" si="2"/>
        <v/>
      </c>
      <c r="V107" s="290" t="s">
        <v>229</v>
      </c>
      <c r="W107" s="291" t="s">
        <v>229</v>
      </c>
      <c r="X107" s="292" t="s">
        <v>229</v>
      </c>
      <c r="Y107" s="293" t="s">
        <v>229</v>
      </c>
      <c r="Z107" s="271" t="s">
        <v>229</v>
      </c>
      <c r="AA107" s="271" t="s">
        <v>229</v>
      </c>
      <c r="AB107" s="271" t="s">
        <v>229</v>
      </c>
      <c r="AC107" s="271" t="s">
        <v>229</v>
      </c>
      <c r="AD107" s="271" t="s">
        <v>229</v>
      </c>
      <c r="AE107" s="271" t="s">
        <v>229</v>
      </c>
      <c r="AF107" s="271" t="s">
        <v>229</v>
      </c>
      <c r="AG107" s="271" t="s">
        <v>229</v>
      </c>
      <c r="AH107" s="271" t="s">
        <v>229</v>
      </c>
      <c r="AI107" s="271" t="s">
        <v>229</v>
      </c>
      <c r="AJ107" s="271" t="s">
        <v>229</v>
      </c>
      <c r="AK107" s="271" t="s">
        <v>229</v>
      </c>
      <c r="AL107" s="271" t="s">
        <v>229</v>
      </c>
      <c r="AM107" s="271" t="s">
        <v>229</v>
      </c>
      <c r="AN107" s="271" t="s">
        <v>229</v>
      </c>
      <c r="AO107" s="271" t="s">
        <v>229</v>
      </c>
      <c r="AP107" s="271" t="s">
        <v>229</v>
      </c>
      <c r="AQ107" s="271" t="s">
        <v>229</v>
      </c>
      <c r="AR107" s="271" t="s">
        <v>229</v>
      </c>
      <c r="AS107" s="271" t="s">
        <v>229</v>
      </c>
      <c r="AT107" s="271" t="s">
        <v>229</v>
      </c>
      <c r="AU107" s="271" t="s">
        <v>229</v>
      </c>
      <c r="AV107" s="271" t="s">
        <v>229</v>
      </c>
      <c r="AW107" s="271" t="s">
        <v>229</v>
      </c>
      <c r="AX107" s="271" t="s">
        <v>229</v>
      </c>
      <c r="AY107" s="271" t="s">
        <v>229</v>
      </c>
      <c r="AZ107" s="294" t="s">
        <v>229</v>
      </c>
      <c r="BA107" s="271" t="s">
        <v>229</v>
      </c>
      <c r="BB107" s="294" t="s">
        <v>229</v>
      </c>
      <c r="BC107" s="294" t="s">
        <v>229</v>
      </c>
      <c r="BD107" s="294" t="s">
        <v>229</v>
      </c>
      <c r="BE107" s="294" t="s">
        <v>229</v>
      </c>
      <c r="BF107" s="294" t="s">
        <v>229</v>
      </c>
      <c r="BG107" s="294" t="s">
        <v>229</v>
      </c>
      <c r="BH107" s="294"/>
      <c r="BI107" s="294"/>
      <c r="BJ107" s="294"/>
      <c r="BK107" s="294"/>
      <c r="BL107" s="294"/>
      <c r="BM107" s="294"/>
      <c r="BN107" s="294"/>
      <c r="BO107" s="294"/>
      <c r="BP107" s="294"/>
      <c r="BQ107" s="294"/>
      <c r="BR107" s="294"/>
      <c r="BS107" s="294"/>
      <c r="BT107" s="294"/>
      <c r="BU107" s="294"/>
      <c r="BV107" s="294"/>
      <c r="BW107" s="294"/>
      <c r="BX107" s="294"/>
      <c r="BY107" s="294"/>
      <c r="BZ107" s="294"/>
      <c r="CA107" s="294"/>
      <c r="CB107" s="294"/>
      <c r="CC107" s="294"/>
      <c r="CD107" s="294"/>
      <c r="CE107" s="294"/>
      <c r="CF107" s="294"/>
      <c r="CG107" s="294"/>
      <c r="CH107" s="294"/>
      <c r="CI107" s="294"/>
      <c r="CJ107" s="294"/>
      <c r="CK107" s="294"/>
      <c r="CL107" s="294"/>
      <c r="CM107" s="294"/>
      <c r="CN107" s="294"/>
      <c r="CO107" s="294"/>
      <c r="CP107" s="294"/>
      <c r="CQ107" s="294"/>
      <c r="CR107" s="294"/>
      <c r="CS107" s="294"/>
      <c r="CT107" s="294"/>
      <c r="CU107" s="294"/>
      <c r="CV107" s="294"/>
      <c r="CW107" s="294"/>
      <c r="CX107" s="294"/>
      <c r="CY107" s="294"/>
      <c r="CZ107" s="294"/>
      <c r="DA107" s="294"/>
      <c r="DB107" s="294"/>
      <c r="DC107" s="294"/>
      <c r="DD107" s="294"/>
      <c r="DE107" s="294"/>
      <c r="DF107" s="294"/>
      <c r="DG107" s="294"/>
      <c r="DH107" s="294"/>
      <c r="DI107" s="294"/>
      <c r="DJ107" s="294"/>
      <c r="DK107" s="294"/>
      <c r="DL107" s="294"/>
      <c r="DM107" s="294"/>
      <c r="DN107" s="294"/>
      <c r="DO107" s="294"/>
      <c r="DP107" s="294"/>
      <c r="DQ107" s="294"/>
      <c r="DR107" s="294"/>
      <c r="DS107" s="294"/>
      <c r="DT107" s="294"/>
      <c r="DU107" s="294"/>
      <c r="DV107" s="294"/>
      <c r="DW107" s="294"/>
      <c r="DX107" s="294"/>
      <c r="DY107" s="294"/>
      <c r="DZ107" s="294"/>
      <c r="EA107" s="294"/>
      <c r="EB107" s="287"/>
      <c r="EC107" s="287"/>
      <c r="ED107" s="287"/>
    </row>
    <row r="108" spans="21:134" ht="15" x14ac:dyDescent="0.25">
      <c r="U108" s="305" t="str">
        <f t="shared" si="2"/>
        <v/>
      </c>
      <c r="V108" s="290" t="s">
        <v>229</v>
      </c>
      <c r="W108" s="291" t="s">
        <v>229</v>
      </c>
      <c r="X108" s="292" t="s">
        <v>229</v>
      </c>
      <c r="Y108" s="293" t="s">
        <v>229</v>
      </c>
      <c r="Z108" s="271" t="s">
        <v>229</v>
      </c>
      <c r="AA108" s="271" t="s">
        <v>229</v>
      </c>
      <c r="AB108" s="271" t="s">
        <v>229</v>
      </c>
      <c r="AC108" s="271" t="s">
        <v>229</v>
      </c>
      <c r="AD108" s="271" t="s">
        <v>229</v>
      </c>
      <c r="AE108" s="271" t="s">
        <v>229</v>
      </c>
      <c r="AF108" s="271" t="s">
        <v>229</v>
      </c>
      <c r="AG108" s="271" t="s">
        <v>229</v>
      </c>
      <c r="AH108" s="271" t="s">
        <v>229</v>
      </c>
      <c r="AI108" s="271" t="s">
        <v>229</v>
      </c>
      <c r="AJ108" s="271" t="s">
        <v>229</v>
      </c>
      <c r="AK108" s="271" t="s">
        <v>229</v>
      </c>
      <c r="AL108" s="271" t="s">
        <v>229</v>
      </c>
      <c r="AM108" s="271" t="s">
        <v>229</v>
      </c>
      <c r="AN108" s="271" t="s">
        <v>229</v>
      </c>
      <c r="AO108" s="271" t="s">
        <v>229</v>
      </c>
      <c r="AP108" s="271" t="s">
        <v>229</v>
      </c>
      <c r="AQ108" s="271" t="s">
        <v>229</v>
      </c>
      <c r="AR108" s="271" t="s">
        <v>229</v>
      </c>
      <c r="AS108" s="271" t="s">
        <v>229</v>
      </c>
      <c r="AT108" s="271" t="s">
        <v>229</v>
      </c>
      <c r="AU108" s="271" t="s">
        <v>229</v>
      </c>
      <c r="AV108" s="271" t="s">
        <v>229</v>
      </c>
      <c r="AW108" s="271" t="s">
        <v>229</v>
      </c>
      <c r="AX108" s="271" t="s">
        <v>229</v>
      </c>
      <c r="AY108" s="271" t="s">
        <v>229</v>
      </c>
      <c r="AZ108" s="294" t="s">
        <v>229</v>
      </c>
      <c r="BA108" s="271" t="s">
        <v>229</v>
      </c>
      <c r="BB108" s="294" t="s">
        <v>229</v>
      </c>
      <c r="BC108" s="294" t="s">
        <v>229</v>
      </c>
      <c r="BD108" s="294" t="s">
        <v>229</v>
      </c>
      <c r="BE108" s="294" t="s">
        <v>229</v>
      </c>
      <c r="BF108" s="294" t="s">
        <v>229</v>
      </c>
      <c r="BG108" s="294" t="s">
        <v>229</v>
      </c>
      <c r="BH108" s="294"/>
      <c r="BI108" s="294"/>
      <c r="BJ108" s="294"/>
      <c r="BK108" s="294"/>
      <c r="BL108" s="294"/>
      <c r="BM108" s="294"/>
      <c r="BN108" s="294"/>
      <c r="BO108" s="294"/>
      <c r="BP108" s="294"/>
      <c r="BQ108" s="294"/>
      <c r="BR108" s="294"/>
      <c r="BS108" s="294"/>
      <c r="BT108" s="294"/>
      <c r="BU108" s="294"/>
      <c r="BV108" s="294"/>
      <c r="BW108" s="294"/>
      <c r="BX108" s="294"/>
      <c r="BY108" s="294"/>
      <c r="BZ108" s="294"/>
      <c r="CA108" s="294"/>
      <c r="CB108" s="294"/>
      <c r="CC108" s="294"/>
      <c r="CD108" s="294"/>
      <c r="CE108" s="294"/>
      <c r="CF108" s="294"/>
      <c r="CG108" s="294"/>
      <c r="CH108" s="294"/>
      <c r="CI108" s="294"/>
      <c r="CJ108" s="294"/>
      <c r="CK108" s="294"/>
      <c r="CL108" s="294"/>
      <c r="CM108" s="294"/>
      <c r="CN108" s="294"/>
      <c r="CO108" s="294"/>
      <c r="CP108" s="294"/>
      <c r="CQ108" s="294"/>
      <c r="CR108" s="294"/>
      <c r="CS108" s="294"/>
      <c r="CT108" s="294"/>
      <c r="CU108" s="294"/>
      <c r="CV108" s="294"/>
      <c r="CW108" s="294"/>
      <c r="CX108" s="294"/>
      <c r="CY108" s="294"/>
      <c r="CZ108" s="294"/>
      <c r="DA108" s="294"/>
      <c r="DB108" s="294"/>
      <c r="DC108" s="294"/>
      <c r="DD108" s="294"/>
      <c r="DE108" s="294"/>
      <c r="DF108" s="294"/>
      <c r="DG108" s="294"/>
      <c r="DH108" s="294"/>
      <c r="DI108" s="294"/>
      <c r="DJ108" s="294"/>
      <c r="DK108" s="294"/>
      <c r="DL108" s="294"/>
      <c r="DM108" s="294"/>
      <c r="DN108" s="294"/>
      <c r="DO108" s="294"/>
      <c r="DP108" s="294"/>
      <c r="DQ108" s="294"/>
      <c r="DR108" s="294"/>
      <c r="DS108" s="294"/>
      <c r="DT108" s="294"/>
      <c r="DU108" s="294"/>
      <c r="DV108" s="294"/>
      <c r="DW108" s="294"/>
      <c r="DX108" s="294"/>
      <c r="DY108" s="294"/>
      <c r="DZ108" s="294"/>
      <c r="EA108" s="294"/>
      <c r="EB108" s="287"/>
      <c r="EC108" s="287"/>
      <c r="ED108" s="287"/>
    </row>
    <row r="109" spans="21:134" ht="15" x14ac:dyDescent="0.25">
      <c r="U109" s="305" t="str">
        <f t="shared" si="2"/>
        <v/>
      </c>
      <c r="V109" s="290" t="s">
        <v>229</v>
      </c>
      <c r="W109" s="291" t="s">
        <v>229</v>
      </c>
      <c r="X109" s="292" t="s">
        <v>229</v>
      </c>
      <c r="Y109" s="293" t="s">
        <v>229</v>
      </c>
      <c r="Z109" s="271" t="s">
        <v>229</v>
      </c>
      <c r="AA109" s="271" t="s">
        <v>229</v>
      </c>
      <c r="AB109" s="271" t="s">
        <v>229</v>
      </c>
      <c r="AC109" s="271" t="s">
        <v>229</v>
      </c>
      <c r="AD109" s="271" t="s">
        <v>229</v>
      </c>
      <c r="AE109" s="271" t="s">
        <v>229</v>
      </c>
      <c r="AF109" s="271" t="s">
        <v>229</v>
      </c>
      <c r="AG109" s="271" t="s">
        <v>229</v>
      </c>
      <c r="AH109" s="271" t="s">
        <v>229</v>
      </c>
      <c r="AI109" s="271" t="s">
        <v>229</v>
      </c>
      <c r="AJ109" s="271" t="s">
        <v>229</v>
      </c>
      <c r="AK109" s="271" t="s">
        <v>229</v>
      </c>
      <c r="AL109" s="271" t="s">
        <v>229</v>
      </c>
      <c r="AM109" s="271" t="s">
        <v>229</v>
      </c>
      <c r="AN109" s="271" t="s">
        <v>229</v>
      </c>
      <c r="AO109" s="271" t="s">
        <v>229</v>
      </c>
      <c r="AP109" s="271" t="s">
        <v>229</v>
      </c>
      <c r="AQ109" s="271" t="s">
        <v>229</v>
      </c>
      <c r="AR109" s="271" t="s">
        <v>229</v>
      </c>
      <c r="AS109" s="271" t="s">
        <v>229</v>
      </c>
      <c r="AT109" s="271" t="s">
        <v>229</v>
      </c>
      <c r="AU109" s="271" t="s">
        <v>229</v>
      </c>
      <c r="AV109" s="271" t="s">
        <v>229</v>
      </c>
      <c r="AW109" s="271" t="s">
        <v>229</v>
      </c>
      <c r="AX109" s="271" t="s">
        <v>229</v>
      </c>
      <c r="AY109" s="271" t="s">
        <v>229</v>
      </c>
      <c r="AZ109" s="294" t="s">
        <v>229</v>
      </c>
      <c r="BA109" s="271" t="s">
        <v>229</v>
      </c>
      <c r="BB109" s="294" t="s">
        <v>229</v>
      </c>
      <c r="BC109" s="294" t="s">
        <v>229</v>
      </c>
      <c r="BD109" s="294" t="s">
        <v>229</v>
      </c>
      <c r="BE109" s="294" t="s">
        <v>229</v>
      </c>
      <c r="BF109" s="294" t="s">
        <v>229</v>
      </c>
      <c r="BG109" s="294" t="s">
        <v>229</v>
      </c>
      <c r="BH109" s="294"/>
      <c r="BI109" s="294"/>
      <c r="BJ109" s="294"/>
      <c r="BK109" s="294"/>
      <c r="BL109" s="294"/>
      <c r="BM109" s="294"/>
      <c r="BN109" s="294"/>
      <c r="BO109" s="294"/>
      <c r="BP109" s="294"/>
      <c r="BQ109" s="294"/>
      <c r="BR109" s="294"/>
      <c r="BS109" s="294"/>
      <c r="BT109" s="294"/>
      <c r="BU109" s="294"/>
      <c r="BV109" s="294"/>
      <c r="BW109" s="294"/>
      <c r="BX109" s="294"/>
      <c r="BY109" s="294"/>
      <c r="BZ109" s="294"/>
      <c r="CA109" s="294"/>
      <c r="CB109" s="294"/>
      <c r="CC109" s="294"/>
      <c r="CD109" s="294"/>
      <c r="CE109" s="294"/>
      <c r="CF109" s="294"/>
      <c r="CG109" s="294"/>
      <c r="CH109" s="294"/>
      <c r="CI109" s="294"/>
      <c r="CJ109" s="294"/>
      <c r="CK109" s="294"/>
      <c r="CL109" s="294"/>
      <c r="CM109" s="294"/>
      <c r="CN109" s="294"/>
      <c r="CO109" s="294"/>
      <c r="CP109" s="294"/>
      <c r="CQ109" s="294"/>
      <c r="CR109" s="294"/>
      <c r="CS109" s="294"/>
      <c r="CT109" s="294"/>
      <c r="CU109" s="294"/>
      <c r="CV109" s="294"/>
      <c r="CW109" s="294"/>
      <c r="CX109" s="294"/>
      <c r="CY109" s="294"/>
      <c r="CZ109" s="294"/>
      <c r="DA109" s="294"/>
      <c r="DB109" s="294"/>
      <c r="DC109" s="294"/>
      <c r="DD109" s="294"/>
      <c r="DE109" s="294"/>
      <c r="DF109" s="294"/>
      <c r="DG109" s="294"/>
      <c r="DH109" s="294"/>
      <c r="DI109" s="294"/>
      <c r="DJ109" s="294"/>
      <c r="DK109" s="294"/>
      <c r="DL109" s="294"/>
      <c r="DM109" s="294"/>
      <c r="DN109" s="294"/>
      <c r="DO109" s="294"/>
      <c r="DP109" s="294"/>
      <c r="DQ109" s="294"/>
      <c r="DR109" s="294"/>
      <c r="DS109" s="294"/>
      <c r="DT109" s="294"/>
      <c r="DU109" s="294"/>
      <c r="DV109" s="294"/>
      <c r="DW109" s="294"/>
      <c r="DX109" s="294"/>
      <c r="DY109" s="294"/>
      <c r="DZ109" s="294"/>
      <c r="EA109" s="294"/>
      <c r="EB109" s="287"/>
      <c r="EC109" s="287"/>
      <c r="ED109" s="287"/>
    </row>
    <row r="110" spans="21:134" ht="15" x14ac:dyDescent="0.25">
      <c r="U110" s="305" t="str">
        <f t="shared" si="2"/>
        <v/>
      </c>
      <c r="V110" s="290" t="s">
        <v>229</v>
      </c>
      <c r="W110" s="291" t="s">
        <v>229</v>
      </c>
      <c r="X110" s="292" t="s">
        <v>229</v>
      </c>
      <c r="Y110" s="293" t="s">
        <v>229</v>
      </c>
      <c r="Z110" s="271" t="s">
        <v>229</v>
      </c>
      <c r="AA110" s="271" t="s">
        <v>229</v>
      </c>
      <c r="AB110" s="271" t="s">
        <v>229</v>
      </c>
      <c r="AC110" s="271" t="s">
        <v>229</v>
      </c>
      <c r="AD110" s="271" t="s">
        <v>229</v>
      </c>
      <c r="AE110" s="271" t="s">
        <v>229</v>
      </c>
      <c r="AF110" s="271" t="s">
        <v>229</v>
      </c>
      <c r="AG110" s="271" t="s">
        <v>229</v>
      </c>
      <c r="AH110" s="271" t="s">
        <v>229</v>
      </c>
      <c r="AI110" s="271" t="s">
        <v>229</v>
      </c>
      <c r="AJ110" s="271" t="s">
        <v>229</v>
      </c>
      <c r="AK110" s="271" t="s">
        <v>229</v>
      </c>
      <c r="AL110" s="271" t="s">
        <v>229</v>
      </c>
      <c r="AM110" s="271" t="s">
        <v>229</v>
      </c>
      <c r="AN110" s="271" t="s">
        <v>229</v>
      </c>
      <c r="AO110" s="271" t="s">
        <v>229</v>
      </c>
      <c r="AP110" s="271" t="s">
        <v>229</v>
      </c>
      <c r="AQ110" s="271" t="s">
        <v>229</v>
      </c>
      <c r="AR110" s="271" t="s">
        <v>229</v>
      </c>
      <c r="AS110" s="271" t="s">
        <v>229</v>
      </c>
      <c r="AT110" s="271" t="s">
        <v>229</v>
      </c>
      <c r="AU110" s="271" t="s">
        <v>229</v>
      </c>
      <c r="AV110" s="271" t="s">
        <v>229</v>
      </c>
      <c r="AW110" s="271" t="s">
        <v>229</v>
      </c>
      <c r="AX110" s="271" t="s">
        <v>229</v>
      </c>
      <c r="AY110" s="271" t="s">
        <v>229</v>
      </c>
      <c r="AZ110" s="294" t="s">
        <v>229</v>
      </c>
      <c r="BA110" s="271" t="s">
        <v>229</v>
      </c>
      <c r="BB110" s="294" t="s">
        <v>229</v>
      </c>
      <c r="BC110" s="294" t="s">
        <v>229</v>
      </c>
      <c r="BD110" s="294" t="s">
        <v>229</v>
      </c>
      <c r="BE110" s="294" t="s">
        <v>229</v>
      </c>
      <c r="BF110" s="294" t="s">
        <v>229</v>
      </c>
      <c r="BG110" s="294" t="s">
        <v>229</v>
      </c>
      <c r="BH110" s="294"/>
      <c r="BI110" s="294"/>
      <c r="BJ110" s="294"/>
      <c r="BK110" s="294"/>
      <c r="BL110" s="294"/>
      <c r="BM110" s="294"/>
      <c r="BN110" s="294"/>
      <c r="BO110" s="294"/>
      <c r="BP110" s="294"/>
      <c r="BQ110" s="294"/>
      <c r="BR110" s="294"/>
      <c r="BS110" s="294"/>
      <c r="BT110" s="294"/>
      <c r="BU110" s="294"/>
      <c r="BV110" s="294"/>
      <c r="BW110" s="294"/>
      <c r="BX110" s="294"/>
      <c r="BY110" s="294"/>
      <c r="BZ110" s="294"/>
      <c r="CA110" s="294"/>
      <c r="CB110" s="294"/>
      <c r="CC110" s="294"/>
      <c r="CD110" s="294"/>
      <c r="CE110" s="294"/>
      <c r="CF110" s="294"/>
      <c r="CG110" s="294"/>
      <c r="CH110" s="294"/>
      <c r="CI110" s="294"/>
      <c r="CJ110" s="294"/>
      <c r="CK110" s="294"/>
      <c r="CL110" s="294"/>
      <c r="CM110" s="294"/>
      <c r="CN110" s="294"/>
      <c r="CO110" s="294"/>
      <c r="CP110" s="294"/>
      <c r="CQ110" s="294"/>
      <c r="CR110" s="294"/>
      <c r="CS110" s="294"/>
      <c r="CT110" s="294"/>
      <c r="CU110" s="294"/>
      <c r="CV110" s="294"/>
      <c r="CW110" s="294"/>
      <c r="CX110" s="294"/>
      <c r="CY110" s="294"/>
      <c r="CZ110" s="294"/>
      <c r="DA110" s="294"/>
      <c r="DB110" s="294"/>
      <c r="DC110" s="294"/>
      <c r="DD110" s="294"/>
      <c r="DE110" s="294"/>
      <c r="DF110" s="294"/>
      <c r="DG110" s="294"/>
      <c r="DH110" s="294"/>
      <c r="DI110" s="294"/>
      <c r="DJ110" s="294"/>
      <c r="DK110" s="294"/>
      <c r="DL110" s="294"/>
      <c r="DM110" s="294"/>
      <c r="DN110" s="294"/>
      <c r="DO110" s="294"/>
      <c r="DP110" s="294"/>
      <c r="DQ110" s="294"/>
      <c r="DR110" s="294"/>
      <c r="DS110" s="294"/>
      <c r="DT110" s="294"/>
      <c r="DU110" s="294"/>
      <c r="DV110" s="294"/>
      <c r="DW110" s="294"/>
      <c r="DX110" s="294"/>
      <c r="DY110" s="294"/>
      <c r="DZ110" s="294"/>
      <c r="EA110" s="294"/>
      <c r="EB110" s="287"/>
      <c r="EC110" s="287"/>
      <c r="ED110" s="287"/>
    </row>
    <row r="111" spans="21:134" ht="15" x14ac:dyDescent="0.25">
      <c r="U111" s="305" t="str">
        <f t="shared" si="2"/>
        <v/>
      </c>
      <c r="V111" s="290" t="s">
        <v>229</v>
      </c>
      <c r="W111" s="291" t="s">
        <v>229</v>
      </c>
      <c r="X111" s="292" t="s">
        <v>229</v>
      </c>
      <c r="Y111" s="293" t="s">
        <v>229</v>
      </c>
      <c r="Z111" s="271" t="s">
        <v>229</v>
      </c>
      <c r="AA111" s="271" t="s">
        <v>229</v>
      </c>
      <c r="AB111" s="271" t="s">
        <v>229</v>
      </c>
      <c r="AC111" s="271" t="s">
        <v>229</v>
      </c>
      <c r="AD111" s="271" t="s">
        <v>229</v>
      </c>
      <c r="AE111" s="271" t="s">
        <v>229</v>
      </c>
      <c r="AF111" s="271" t="s">
        <v>229</v>
      </c>
      <c r="AG111" s="271" t="s">
        <v>229</v>
      </c>
      <c r="AH111" s="271" t="s">
        <v>229</v>
      </c>
      <c r="AI111" s="271" t="s">
        <v>229</v>
      </c>
      <c r="AJ111" s="271" t="s">
        <v>229</v>
      </c>
      <c r="AK111" s="271" t="s">
        <v>229</v>
      </c>
      <c r="AL111" s="271" t="s">
        <v>229</v>
      </c>
      <c r="AM111" s="271" t="s">
        <v>229</v>
      </c>
      <c r="AN111" s="271" t="s">
        <v>229</v>
      </c>
      <c r="AO111" s="271" t="s">
        <v>229</v>
      </c>
      <c r="AP111" s="271" t="s">
        <v>229</v>
      </c>
      <c r="AQ111" s="271" t="s">
        <v>229</v>
      </c>
      <c r="AR111" s="271" t="s">
        <v>229</v>
      </c>
      <c r="AS111" s="271" t="s">
        <v>229</v>
      </c>
      <c r="AT111" s="271" t="s">
        <v>229</v>
      </c>
      <c r="AU111" s="271" t="s">
        <v>229</v>
      </c>
      <c r="AV111" s="271" t="s">
        <v>229</v>
      </c>
      <c r="AW111" s="271" t="s">
        <v>229</v>
      </c>
      <c r="AX111" s="271" t="s">
        <v>229</v>
      </c>
      <c r="AY111" s="271" t="s">
        <v>229</v>
      </c>
      <c r="AZ111" s="294" t="s">
        <v>229</v>
      </c>
      <c r="BA111" s="271" t="s">
        <v>229</v>
      </c>
      <c r="BB111" s="294" t="s">
        <v>229</v>
      </c>
      <c r="BC111" s="294" t="s">
        <v>229</v>
      </c>
      <c r="BD111" s="294" t="s">
        <v>229</v>
      </c>
      <c r="BE111" s="294" t="s">
        <v>229</v>
      </c>
      <c r="BF111" s="294" t="s">
        <v>229</v>
      </c>
      <c r="BG111" s="294" t="s">
        <v>229</v>
      </c>
      <c r="BH111" s="294"/>
      <c r="BI111" s="294"/>
      <c r="BJ111" s="294"/>
      <c r="BK111" s="294"/>
      <c r="BL111" s="294"/>
      <c r="BM111" s="294"/>
      <c r="BN111" s="294"/>
      <c r="BO111" s="294"/>
      <c r="BP111" s="294"/>
      <c r="BQ111" s="294"/>
      <c r="BR111" s="294"/>
      <c r="BS111" s="294"/>
      <c r="BT111" s="294"/>
      <c r="BU111" s="294"/>
      <c r="BV111" s="294"/>
      <c r="BW111" s="294"/>
      <c r="BX111" s="294"/>
      <c r="BY111" s="294"/>
      <c r="BZ111" s="294"/>
      <c r="CA111" s="294"/>
      <c r="CB111" s="294"/>
      <c r="CC111" s="294"/>
      <c r="CD111" s="294"/>
      <c r="CE111" s="294"/>
      <c r="CF111" s="294"/>
      <c r="CG111" s="294"/>
      <c r="CH111" s="294"/>
      <c r="CI111" s="294"/>
      <c r="CJ111" s="294"/>
      <c r="CK111" s="294"/>
      <c r="CL111" s="294"/>
      <c r="CM111" s="294"/>
      <c r="CN111" s="294"/>
      <c r="CO111" s="294"/>
      <c r="CP111" s="294"/>
      <c r="CQ111" s="294"/>
      <c r="CR111" s="294"/>
      <c r="CS111" s="294"/>
      <c r="CT111" s="294"/>
      <c r="CU111" s="294"/>
      <c r="CV111" s="294"/>
      <c r="CW111" s="294"/>
      <c r="CX111" s="294"/>
      <c r="CY111" s="294"/>
      <c r="CZ111" s="294"/>
      <c r="DA111" s="294"/>
      <c r="DB111" s="294"/>
      <c r="DC111" s="294"/>
      <c r="DD111" s="294"/>
      <c r="DE111" s="294"/>
      <c r="DF111" s="294"/>
      <c r="DG111" s="294"/>
      <c r="DH111" s="294"/>
      <c r="DI111" s="294"/>
      <c r="DJ111" s="294"/>
      <c r="DK111" s="294"/>
      <c r="DL111" s="294"/>
      <c r="DM111" s="294"/>
      <c r="DN111" s="294"/>
      <c r="DO111" s="294"/>
      <c r="DP111" s="294"/>
      <c r="DQ111" s="294"/>
      <c r="DR111" s="294"/>
      <c r="DS111" s="294"/>
      <c r="DT111" s="294"/>
      <c r="DU111" s="294"/>
      <c r="DV111" s="294"/>
      <c r="DW111" s="294"/>
      <c r="DX111" s="294"/>
      <c r="DY111" s="294"/>
      <c r="DZ111" s="294"/>
      <c r="EA111" s="294"/>
      <c r="EB111" s="287"/>
      <c r="EC111" s="287"/>
      <c r="ED111" s="287"/>
    </row>
    <row r="112" spans="21:134" ht="15" x14ac:dyDescent="0.25">
      <c r="U112" s="305" t="str">
        <f t="shared" si="2"/>
        <v/>
      </c>
      <c r="V112" s="290" t="s">
        <v>229</v>
      </c>
      <c r="W112" s="291" t="s">
        <v>229</v>
      </c>
      <c r="X112" s="292" t="s">
        <v>229</v>
      </c>
      <c r="Y112" s="293" t="s">
        <v>229</v>
      </c>
      <c r="Z112" s="271" t="s">
        <v>229</v>
      </c>
      <c r="AA112" s="271" t="s">
        <v>229</v>
      </c>
      <c r="AB112" s="271" t="s">
        <v>229</v>
      </c>
      <c r="AC112" s="271" t="s">
        <v>229</v>
      </c>
      <c r="AD112" s="271" t="s">
        <v>229</v>
      </c>
      <c r="AE112" s="271" t="s">
        <v>229</v>
      </c>
      <c r="AF112" s="271" t="s">
        <v>229</v>
      </c>
      <c r="AG112" s="271" t="s">
        <v>229</v>
      </c>
      <c r="AH112" s="271" t="s">
        <v>229</v>
      </c>
      <c r="AI112" s="271" t="s">
        <v>229</v>
      </c>
      <c r="AJ112" s="271" t="s">
        <v>229</v>
      </c>
      <c r="AK112" s="271" t="s">
        <v>229</v>
      </c>
      <c r="AL112" s="271" t="s">
        <v>229</v>
      </c>
      <c r="AM112" s="271" t="s">
        <v>229</v>
      </c>
      <c r="AN112" s="271" t="s">
        <v>229</v>
      </c>
      <c r="AO112" s="271" t="s">
        <v>229</v>
      </c>
      <c r="AP112" s="271" t="s">
        <v>229</v>
      </c>
      <c r="AQ112" s="271" t="s">
        <v>229</v>
      </c>
      <c r="AR112" s="271" t="s">
        <v>229</v>
      </c>
      <c r="AS112" s="271" t="s">
        <v>229</v>
      </c>
      <c r="AT112" s="271" t="s">
        <v>229</v>
      </c>
      <c r="AU112" s="271" t="s">
        <v>229</v>
      </c>
      <c r="AV112" s="271" t="s">
        <v>229</v>
      </c>
      <c r="AW112" s="271" t="s">
        <v>229</v>
      </c>
      <c r="AX112" s="271" t="s">
        <v>229</v>
      </c>
      <c r="AY112" s="271" t="s">
        <v>229</v>
      </c>
      <c r="AZ112" s="294" t="s">
        <v>229</v>
      </c>
      <c r="BA112" s="271" t="s">
        <v>229</v>
      </c>
      <c r="BB112" s="294" t="s">
        <v>229</v>
      </c>
      <c r="BC112" s="294" t="s">
        <v>229</v>
      </c>
      <c r="BD112" s="294" t="s">
        <v>229</v>
      </c>
      <c r="BE112" s="294" t="s">
        <v>229</v>
      </c>
      <c r="BF112" s="294" t="s">
        <v>229</v>
      </c>
      <c r="BG112" s="294" t="s">
        <v>229</v>
      </c>
      <c r="BH112" s="294"/>
      <c r="BI112" s="294"/>
      <c r="BJ112" s="294"/>
      <c r="BK112" s="294"/>
      <c r="BL112" s="294"/>
      <c r="BM112" s="294"/>
      <c r="BN112" s="294"/>
      <c r="BO112" s="294"/>
      <c r="BP112" s="294"/>
      <c r="BQ112" s="294"/>
      <c r="BR112" s="294"/>
      <c r="BS112" s="294"/>
      <c r="BT112" s="294"/>
      <c r="BU112" s="294"/>
      <c r="BV112" s="294"/>
      <c r="BW112" s="294"/>
      <c r="BX112" s="294"/>
      <c r="BY112" s="294"/>
      <c r="BZ112" s="294"/>
      <c r="CA112" s="294"/>
      <c r="CB112" s="294"/>
      <c r="CC112" s="294"/>
      <c r="CD112" s="294"/>
      <c r="CE112" s="294"/>
      <c r="CF112" s="294"/>
      <c r="CG112" s="294"/>
      <c r="CH112" s="294"/>
      <c r="CI112" s="294"/>
      <c r="CJ112" s="294"/>
      <c r="CK112" s="294"/>
      <c r="CL112" s="294"/>
      <c r="CM112" s="294"/>
      <c r="CN112" s="294"/>
      <c r="CO112" s="294"/>
      <c r="CP112" s="294"/>
      <c r="CQ112" s="294"/>
      <c r="CR112" s="294"/>
      <c r="CS112" s="294"/>
      <c r="CT112" s="294"/>
      <c r="CU112" s="294"/>
      <c r="CV112" s="294"/>
      <c r="CW112" s="294"/>
      <c r="CX112" s="294"/>
      <c r="CY112" s="294"/>
      <c r="CZ112" s="294"/>
      <c r="DA112" s="294"/>
      <c r="DB112" s="294"/>
      <c r="DC112" s="294"/>
      <c r="DD112" s="294"/>
      <c r="DE112" s="294"/>
      <c r="DF112" s="294"/>
      <c r="DG112" s="294"/>
      <c r="DH112" s="294"/>
      <c r="DI112" s="294"/>
      <c r="DJ112" s="294"/>
      <c r="DK112" s="294"/>
      <c r="DL112" s="294"/>
      <c r="DM112" s="294"/>
      <c r="DN112" s="294"/>
      <c r="DO112" s="294"/>
      <c r="DP112" s="294"/>
      <c r="DQ112" s="294"/>
      <c r="DR112" s="294"/>
      <c r="DS112" s="294"/>
      <c r="DT112" s="294"/>
      <c r="DU112" s="294"/>
      <c r="DV112" s="294"/>
      <c r="DW112" s="294"/>
      <c r="DX112" s="294"/>
      <c r="DY112" s="294"/>
      <c r="DZ112" s="294"/>
      <c r="EA112" s="294"/>
      <c r="EB112" s="287"/>
      <c r="EC112" s="287"/>
      <c r="ED112" s="287"/>
    </row>
  </sheetData>
  <mergeCells count="6">
    <mergeCell ref="B37:Q37"/>
    <mergeCell ref="B38:Q38"/>
    <mergeCell ref="B39:Q39"/>
    <mergeCell ref="I2:P3"/>
    <mergeCell ref="Y1:BB1"/>
    <mergeCell ref="V1:X1"/>
  </mergeCells>
  <conditionalFormatting sqref="A43:A1048576 A36:A41 U35 A2:BB4 A1:V1 Y1 A5:X34 B36:T36 B37 R37:T39 B64:U112 V35:X112 BC1:XFD1048576 Y5:BB112 B40:T63">
    <cfRule type="cellIs" dxfId="49" priority="36" operator="equal">
      <formula>"Vallecito.Inflow"</formula>
    </cfRule>
    <cfRule type="cellIs" dxfId="48" priority="37" operator="equal">
      <formula>"TaylorPark.Inflow"</formula>
    </cfRule>
    <cfRule type="cellIs" dxfId="47" priority="38" operator="equal">
      <formula>"NavajoInflow.ModUnregulated"</formula>
    </cfRule>
    <cfRule type="cellIs" dxfId="46" priority="39" operator="equal">
      <formula>"MorrowPointInflow.Unregulated"</formula>
    </cfRule>
    <cfRule type="cellIs" dxfId="45" priority="40" operator="equal">
      <formula>"YampaRiverInflow.Maybelle"</formula>
    </cfRule>
    <cfRule type="cellIs" dxfId="44" priority="41" operator="equal">
      <formula>"Vallecito.Outflow"</formula>
    </cfRule>
    <cfRule type="cellIs" dxfId="43" priority="42" operator="equal">
      <formula>"FlamingGorgeInflow.Unregulated"</formula>
    </cfRule>
    <cfRule type="cellIs" dxfId="42" priority="43" operator="equal">
      <formula>"PowellInflow.Unregulated"</formula>
    </cfRule>
    <cfRule type="cellIs" dxfId="41" priority="44" operator="equal">
      <formula>"Fontenelle.Inflow"</formula>
    </cfRule>
    <cfRule type="cellIs" dxfId="40" priority="45" operator="equal">
      <formula>"CrystalInflow.Unregulated"</formula>
    </cfRule>
    <cfRule type="cellIs" dxfId="39" priority="46" operator="equal">
      <formula>"BlueMesaInflow.Unregulated"</formula>
    </cfRule>
  </conditionalFormatting>
  <conditionalFormatting sqref="A35:T35">
    <cfRule type="cellIs" dxfId="38" priority="25" operator="equal">
      <formula>"Vallecito.Inflow"</formula>
    </cfRule>
    <cfRule type="cellIs" dxfId="37" priority="26" operator="equal">
      <formula>"TaylorPark.Inflow"</formula>
    </cfRule>
    <cfRule type="cellIs" dxfId="36" priority="27" operator="equal">
      <formula>"NavajoInflow.ModUnregulated"</formula>
    </cfRule>
    <cfRule type="cellIs" dxfId="35" priority="28" operator="equal">
      <formula>"MorrowPointInflow.Unregulated"</formula>
    </cfRule>
    <cfRule type="cellIs" dxfId="34" priority="29" operator="equal">
      <formula>"YampaRiverInflow.Maybelle"</formula>
    </cfRule>
    <cfRule type="cellIs" dxfId="33" priority="30" operator="equal">
      <formula>"Vallecito.Outflow"</formula>
    </cfRule>
    <cfRule type="cellIs" dxfId="32" priority="31" operator="equal">
      <formula>"FlamingGorgeInflow.Unregulated"</formula>
    </cfRule>
    <cfRule type="cellIs" dxfId="31" priority="32" operator="equal">
      <formula>"PowellInflow.Unregulated"</formula>
    </cfRule>
    <cfRule type="cellIs" dxfId="30" priority="33" operator="equal">
      <formula>"Fontenelle.Inflow"</formula>
    </cfRule>
    <cfRule type="cellIs" dxfId="29" priority="34" operator="equal">
      <formula>"CrystalInflow.Unregulated"</formula>
    </cfRule>
    <cfRule type="cellIs" dxfId="28" priority="35" operator="equal">
      <formula>"BlueMesaInflow.Unregulated"</formula>
    </cfRule>
  </conditionalFormatting>
  <conditionalFormatting sqref="I2:P3">
    <cfRule type="cellIs" dxfId="27" priority="23" operator="equal">
      <formula>"PowellToMead.GainsAboveHoover"</formula>
    </cfRule>
    <cfRule type="cellIs" dxfId="26" priority="24" operator="equal">
      <formula>"PowellToMead.GainsGrandCanyon"</formula>
    </cfRule>
  </conditionalFormatting>
  <conditionalFormatting sqref="B38:B39">
    <cfRule type="cellIs" dxfId="25" priority="12" operator="equal">
      <formula>"Vallecito.Inflow"</formula>
    </cfRule>
    <cfRule type="cellIs" dxfId="24" priority="13" operator="equal">
      <formula>"TaylorPark.Inflow"</formula>
    </cfRule>
    <cfRule type="cellIs" dxfId="23" priority="14" operator="equal">
      <formula>"NavajoInflow.ModUnregulated"</formula>
    </cfRule>
    <cfRule type="cellIs" dxfId="22" priority="15" operator="equal">
      <formula>"MorrowPointInflow.Unregulated"</formula>
    </cfRule>
    <cfRule type="cellIs" dxfId="21" priority="16" operator="equal">
      <formula>"YampaRiverInflow.Maybelle"</formula>
    </cfRule>
    <cfRule type="cellIs" dxfId="20" priority="17" operator="equal">
      <formula>"Vallecito.Outflow"</formula>
    </cfRule>
    <cfRule type="cellIs" dxfId="19" priority="18" operator="equal">
      <formula>"FlamingGorgeInflow.Unregulated"</formula>
    </cfRule>
    <cfRule type="cellIs" dxfId="18" priority="19" operator="equal">
      <formula>"PowellInflow.Unregulated"</formula>
    </cfRule>
    <cfRule type="cellIs" dxfId="17" priority="20" operator="equal">
      <formula>"Fontenelle.Inflow"</formula>
    </cfRule>
    <cfRule type="cellIs" dxfId="16" priority="21" operator="equal">
      <formula>"CrystalInflow.Unregulated"</formula>
    </cfRule>
    <cfRule type="cellIs" dxfId="15" priority="22" operator="equal">
      <formula>"BlueMesaInflow.Unregulated"</formula>
    </cfRule>
  </conditionalFormatting>
  <conditionalFormatting sqref="U36:U63">
    <cfRule type="cellIs" dxfId="14" priority="1" operator="equal">
      <formula>"Vallecito.Inflow"</formula>
    </cfRule>
    <cfRule type="cellIs" dxfId="13" priority="2" operator="equal">
      <formula>"TaylorPark.Inflow"</formula>
    </cfRule>
    <cfRule type="cellIs" dxfId="12" priority="3" operator="equal">
      <formula>"NavajoInflow.ModUnregulated"</formula>
    </cfRule>
    <cfRule type="cellIs" dxfId="11" priority="4" operator="equal">
      <formula>"MorrowPointInflow.Unregulated"</formula>
    </cfRule>
    <cfRule type="cellIs" dxfId="10" priority="5" operator="equal">
      <formula>"YampaRiverInflow.Maybelle"</formula>
    </cfRule>
    <cfRule type="cellIs" dxfId="9" priority="6" operator="equal">
      <formula>"Vallecito.Outflow"</formula>
    </cfRule>
    <cfRule type="cellIs" dxfId="8" priority="7" operator="equal">
      <formula>"FlamingGorgeInflow.Unregulated"</formula>
    </cfRule>
    <cfRule type="cellIs" dxfId="7" priority="8" operator="equal">
      <formula>"PowellInflow.Unregulated"</formula>
    </cfRule>
    <cfRule type="cellIs" dxfId="6" priority="9" operator="equal">
      <formula>"Fontenelle.Inflow"</formula>
    </cfRule>
    <cfRule type="cellIs" dxfId="5" priority="10" operator="equal">
      <formula>"CrystalInflow.Unregulated"</formula>
    </cfRule>
    <cfRule type="cellIs" dxfId="4" priority="11" operator="equal">
      <formula>"BlueMesaInflow.Unregulated"</formula>
    </cfRule>
  </conditionalFormatting>
  <pageMargins left="0.7" right="0.7" top="0.75" bottom="0.75" header="0.3" footer="0.3"/>
  <pageSetup scale="10" orientation="portrait" r:id="rId1"/>
  <colBreaks count="2" manualBreakCount="2">
    <brk id="20" max="99" man="1"/>
    <brk id="3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Drop Down 1">
              <controlPr defaultSize="0" autoLine="0" autoPict="0" macro="[0]!RemoveEqnsEfficiency">
                <anchor moveWithCells="1">
                  <from>
                    <xdr:col>1</xdr:col>
                    <xdr:colOff>152400</xdr:colOff>
                    <xdr:row>9</xdr:row>
                    <xdr:rowOff>9525</xdr:rowOff>
                  </from>
                  <to>
                    <xdr:col>3</xdr:col>
                    <xdr:colOff>504825</xdr:colOff>
                    <xdr:row>10</xdr:row>
                    <xdr:rowOff>19050</xdr:rowOff>
                  </to>
                </anchor>
              </controlPr>
            </control>
          </mc:Choice>
        </mc:AlternateContent>
        <mc:AlternateContent xmlns:mc="http://schemas.openxmlformats.org/markup-compatibility/2006">
          <mc:Choice Requires="x14">
            <control shapeId="1059" r:id="rId5" name="Group Box 35">
              <controlPr defaultSize="0" autoFill="0" autoPict="0">
                <anchor moveWithCells="1">
                  <from>
                    <xdr:col>1</xdr:col>
                    <xdr:colOff>9525</xdr:colOff>
                    <xdr:row>11</xdr:row>
                    <xdr:rowOff>47625</xdr:rowOff>
                  </from>
                  <to>
                    <xdr:col>3</xdr:col>
                    <xdr:colOff>571500</xdr:colOff>
                    <xdr:row>31</xdr:row>
                    <xdr:rowOff>66675</xdr:rowOff>
                  </to>
                </anchor>
              </controlPr>
            </control>
          </mc:Choice>
        </mc:AlternateContent>
        <mc:AlternateContent xmlns:mc="http://schemas.openxmlformats.org/markup-compatibility/2006">
          <mc:Choice Requires="x14">
            <control shapeId="1060" r:id="rId6" name="Check Box 36">
              <controlPr defaultSize="0" autoFill="0" autoLine="0" autoPict="0" macro="[0]!UpdateComparisonEquations">
                <anchor moveWithCells="1">
                  <from>
                    <xdr:col>1</xdr:col>
                    <xdr:colOff>38100</xdr:colOff>
                    <xdr:row>13</xdr:row>
                    <xdr:rowOff>161925</xdr:rowOff>
                  </from>
                  <to>
                    <xdr:col>1</xdr:col>
                    <xdr:colOff>495300</xdr:colOff>
                    <xdr:row>14</xdr:row>
                    <xdr:rowOff>190500</xdr:rowOff>
                  </to>
                </anchor>
              </controlPr>
            </control>
          </mc:Choice>
        </mc:AlternateContent>
        <mc:AlternateContent xmlns:mc="http://schemas.openxmlformats.org/markup-compatibility/2006">
          <mc:Choice Requires="x14">
            <control shapeId="1061" r:id="rId7" name="Check Box 37">
              <controlPr defaultSize="0" autoFill="0" autoLine="0" autoPict="0" macro="[0]!UpdateComparisonEquations">
                <anchor moveWithCells="1">
                  <from>
                    <xdr:col>1</xdr:col>
                    <xdr:colOff>38100</xdr:colOff>
                    <xdr:row>14</xdr:row>
                    <xdr:rowOff>171450</xdr:rowOff>
                  </from>
                  <to>
                    <xdr:col>1</xdr:col>
                    <xdr:colOff>495300</xdr:colOff>
                    <xdr:row>16</xdr:row>
                    <xdr:rowOff>9525</xdr:rowOff>
                  </to>
                </anchor>
              </controlPr>
            </control>
          </mc:Choice>
        </mc:AlternateContent>
        <mc:AlternateContent xmlns:mc="http://schemas.openxmlformats.org/markup-compatibility/2006">
          <mc:Choice Requires="x14">
            <control shapeId="1062" r:id="rId8" name="Check Box 38">
              <controlPr defaultSize="0" autoFill="0" autoLine="0" autoPict="0" macro="[0]!UpdateComparisonEquations">
                <anchor moveWithCells="1">
                  <from>
                    <xdr:col>1</xdr:col>
                    <xdr:colOff>38100</xdr:colOff>
                    <xdr:row>15</xdr:row>
                    <xdr:rowOff>171450</xdr:rowOff>
                  </from>
                  <to>
                    <xdr:col>1</xdr:col>
                    <xdr:colOff>495300</xdr:colOff>
                    <xdr:row>17</xdr:row>
                    <xdr:rowOff>9525</xdr:rowOff>
                  </to>
                </anchor>
              </controlPr>
            </control>
          </mc:Choice>
        </mc:AlternateContent>
        <mc:AlternateContent xmlns:mc="http://schemas.openxmlformats.org/markup-compatibility/2006">
          <mc:Choice Requires="x14">
            <control shapeId="1070" r:id="rId9" name="Check Box 46">
              <controlPr defaultSize="0" autoFill="0" autoLine="0" autoPict="0" macro="[0]!UpdateComparisonEquations">
                <anchor moveWithCells="1">
                  <from>
                    <xdr:col>1</xdr:col>
                    <xdr:colOff>38100</xdr:colOff>
                    <xdr:row>16</xdr:row>
                    <xdr:rowOff>171450</xdr:rowOff>
                  </from>
                  <to>
                    <xdr:col>1</xdr:col>
                    <xdr:colOff>495300</xdr:colOff>
                    <xdr:row>18</xdr:row>
                    <xdr:rowOff>9525</xdr:rowOff>
                  </to>
                </anchor>
              </controlPr>
            </control>
          </mc:Choice>
        </mc:AlternateContent>
        <mc:AlternateContent xmlns:mc="http://schemas.openxmlformats.org/markup-compatibility/2006">
          <mc:Choice Requires="x14">
            <control shapeId="1071" r:id="rId10" name="Check Box 47">
              <controlPr defaultSize="0" autoFill="0" autoLine="0" autoPict="0" macro="[0]!UpdateComparisonEquations">
                <anchor moveWithCells="1">
                  <from>
                    <xdr:col>1</xdr:col>
                    <xdr:colOff>38100</xdr:colOff>
                    <xdr:row>17</xdr:row>
                    <xdr:rowOff>161925</xdr:rowOff>
                  </from>
                  <to>
                    <xdr:col>1</xdr:col>
                    <xdr:colOff>495300</xdr:colOff>
                    <xdr:row>18</xdr:row>
                    <xdr:rowOff>190500</xdr:rowOff>
                  </to>
                </anchor>
              </controlPr>
            </control>
          </mc:Choice>
        </mc:AlternateContent>
        <mc:AlternateContent xmlns:mc="http://schemas.openxmlformats.org/markup-compatibility/2006">
          <mc:Choice Requires="x14">
            <control shapeId="1072" r:id="rId11" name="Check Box 48">
              <controlPr defaultSize="0" autoFill="0" autoLine="0" autoPict="0" macro="[0]!UpdateComparisonEquations">
                <anchor moveWithCells="1">
                  <from>
                    <xdr:col>1</xdr:col>
                    <xdr:colOff>38100</xdr:colOff>
                    <xdr:row>18</xdr:row>
                    <xdr:rowOff>180975</xdr:rowOff>
                  </from>
                  <to>
                    <xdr:col>1</xdr:col>
                    <xdr:colOff>495300</xdr:colOff>
                    <xdr:row>20</xdr:row>
                    <xdr:rowOff>19050</xdr:rowOff>
                  </to>
                </anchor>
              </controlPr>
            </control>
          </mc:Choice>
        </mc:AlternateContent>
        <mc:AlternateContent xmlns:mc="http://schemas.openxmlformats.org/markup-compatibility/2006">
          <mc:Choice Requires="x14">
            <control shapeId="1074" r:id="rId12" name="Check Box 50">
              <controlPr defaultSize="0" autoFill="0" autoLine="0" autoPict="0" macro="[0]!UpdateComparisonEquations">
                <anchor moveWithCells="1">
                  <from>
                    <xdr:col>1</xdr:col>
                    <xdr:colOff>38100</xdr:colOff>
                    <xdr:row>19</xdr:row>
                    <xdr:rowOff>180975</xdr:rowOff>
                  </from>
                  <to>
                    <xdr:col>1</xdr:col>
                    <xdr:colOff>495300</xdr:colOff>
                    <xdr:row>21</xdr:row>
                    <xdr:rowOff>19050</xdr:rowOff>
                  </to>
                </anchor>
              </controlPr>
            </control>
          </mc:Choice>
        </mc:AlternateContent>
        <mc:AlternateContent xmlns:mc="http://schemas.openxmlformats.org/markup-compatibility/2006">
          <mc:Choice Requires="x14">
            <control shapeId="1075" r:id="rId13" name="Check Box 51">
              <controlPr defaultSize="0" autoFill="0" autoLine="0" autoPict="0" macro="[0]!UpdateComparisonEquations">
                <anchor moveWithCells="1">
                  <from>
                    <xdr:col>1</xdr:col>
                    <xdr:colOff>38100</xdr:colOff>
                    <xdr:row>20</xdr:row>
                    <xdr:rowOff>180975</xdr:rowOff>
                  </from>
                  <to>
                    <xdr:col>1</xdr:col>
                    <xdr:colOff>495300</xdr:colOff>
                    <xdr:row>22</xdr:row>
                    <xdr:rowOff>19050</xdr:rowOff>
                  </to>
                </anchor>
              </controlPr>
            </control>
          </mc:Choice>
        </mc:AlternateContent>
        <mc:AlternateContent xmlns:mc="http://schemas.openxmlformats.org/markup-compatibility/2006">
          <mc:Choice Requires="x14">
            <control shapeId="1076" r:id="rId14" name="Check Box 52">
              <controlPr defaultSize="0" autoFill="0" autoLine="0" autoPict="0" macro="[0]!UpdateComparisonEquations">
                <anchor moveWithCells="1">
                  <from>
                    <xdr:col>1</xdr:col>
                    <xdr:colOff>38100</xdr:colOff>
                    <xdr:row>21</xdr:row>
                    <xdr:rowOff>171450</xdr:rowOff>
                  </from>
                  <to>
                    <xdr:col>1</xdr:col>
                    <xdr:colOff>495300</xdr:colOff>
                    <xdr:row>23</xdr:row>
                    <xdr:rowOff>9525</xdr:rowOff>
                  </to>
                </anchor>
              </controlPr>
            </control>
          </mc:Choice>
        </mc:AlternateContent>
        <mc:AlternateContent xmlns:mc="http://schemas.openxmlformats.org/markup-compatibility/2006">
          <mc:Choice Requires="x14">
            <control shapeId="1077" r:id="rId15" name="Check Box 53">
              <controlPr defaultSize="0" autoFill="0" autoLine="0" autoPict="0" macro="[0]!UpdateComparisonEquations">
                <anchor moveWithCells="1">
                  <from>
                    <xdr:col>1</xdr:col>
                    <xdr:colOff>38100</xdr:colOff>
                    <xdr:row>22</xdr:row>
                    <xdr:rowOff>171450</xdr:rowOff>
                  </from>
                  <to>
                    <xdr:col>1</xdr:col>
                    <xdr:colOff>495300</xdr:colOff>
                    <xdr:row>24</xdr:row>
                    <xdr:rowOff>9525</xdr:rowOff>
                  </to>
                </anchor>
              </controlPr>
            </control>
          </mc:Choice>
        </mc:AlternateContent>
        <mc:AlternateContent xmlns:mc="http://schemas.openxmlformats.org/markup-compatibility/2006">
          <mc:Choice Requires="x14">
            <control shapeId="1078" r:id="rId16" name="Check Box 54">
              <controlPr defaultSize="0" autoFill="0" autoLine="0" autoPict="0" macro="[0]!UpdateComparisonEquations">
                <anchor moveWithCells="1">
                  <from>
                    <xdr:col>1</xdr:col>
                    <xdr:colOff>38100</xdr:colOff>
                    <xdr:row>23</xdr:row>
                    <xdr:rowOff>180975</xdr:rowOff>
                  </from>
                  <to>
                    <xdr:col>1</xdr:col>
                    <xdr:colOff>495300</xdr:colOff>
                    <xdr:row>25</xdr:row>
                    <xdr:rowOff>19050</xdr:rowOff>
                  </to>
                </anchor>
              </controlPr>
            </control>
          </mc:Choice>
        </mc:AlternateContent>
        <mc:AlternateContent xmlns:mc="http://schemas.openxmlformats.org/markup-compatibility/2006">
          <mc:Choice Requires="x14">
            <control shapeId="1079" r:id="rId17" name="Check Box 55">
              <controlPr defaultSize="0" autoFill="0" autoLine="0" autoPict="0" macro="[0]!UpdateComparisonEquations">
                <anchor moveWithCells="1">
                  <from>
                    <xdr:col>1</xdr:col>
                    <xdr:colOff>38100</xdr:colOff>
                    <xdr:row>24</xdr:row>
                    <xdr:rowOff>171450</xdr:rowOff>
                  </from>
                  <to>
                    <xdr:col>1</xdr:col>
                    <xdr:colOff>495300</xdr:colOff>
                    <xdr:row>26</xdr:row>
                    <xdr:rowOff>9525</xdr:rowOff>
                  </to>
                </anchor>
              </controlPr>
            </control>
          </mc:Choice>
        </mc:AlternateContent>
        <mc:AlternateContent xmlns:mc="http://schemas.openxmlformats.org/markup-compatibility/2006">
          <mc:Choice Requires="x14">
            <control shapeId="1080" r:id="rId18" name="Check Box 56">
              <controlPr defaultSize="0" autoFill="0" autoLine="0" autoPict="0" macro="[0]!UpdateComparisonEquations">
                <anchor moveWithCells="1">
                  <from>
                    <xdr:col>1</xdr:col>
                    <xdr:colOff>38100</xdr:colOff>
                    <xdr:row>25</xdr:row>
                    <xdr:rowOff>180975</xdr:rowOff>
                  </from>
                  <to>
                    <xdr:col>1</xdr:col>
                    <xdr:colOff>495300</xdr:colOff>
                    <xdr:row>27</xdr:row>
                    <xdr:rowOff>19050</xdr:rowOff>
                  </to>
                </anchor>
              </controlPr>
            </control>
          </mc:Choice>
        </mc:AlternateContent>
        <mc:AlternateContent xmlns:mc="http://schemas.openxmlformats.org/markup-compatibility/2006">
          <mc:Choice Requires="x14">
            <control shapeId="1081" r:id="rId19" name="Check Box 57">
              <controlPr defaultSize="0" autoFill="0" autoLine="0" autoPict="0" macro="[0]!UpdateComparisonEquations">
                <anchor moveWithCells="1">
                  <from>
                    <xdr:col>1</xdr:col>
                    <xdr:colOff>38100</xdr:colOff>
                    <xdr:row>26</xdr:row>
                    <xdr:rowOff>190500</xdr:rowOff>
                  </from>
                  <to>
                    <xdr:col>1</xdr:col>
                    <xdr:colOff>495300</xdr:colOff>
                    <xdr:row>28</xdr:row>
                    <xdr:rowOff>28575</xdr:rowOff>
                  </to>
                </anchor>
              </controlPr>
            </control>
          </mc:Choice>
        </mc:AlternateContent>
        <mc:AlternateContent xmlns:mc="http://schemas.openxmlformats.org/markup-compatibility/2006">
          <mc:Choice Requires="x14">
            <control shapeId="1082" r:id="rId20" name="Check Box 58">
              <controlPr defaultSize="0" autoFill="0" autoLine="0" autoPict="0" macro="[0]!UpdateComparisonEquations">
                <anchor moveWithCells="1">
                  <from>
                    <xdr:col>1</xdr:col>
                    <xdr:colOff>38100</xdr:colOff>
                    <xdr:row>28</xdr:row>
                    <xdr:rowOff>9525</xdr:rowOff>
                  </from>
                  <to>
                    <xdr:col>1</xdr:col>
                    <xdr:colOff>495300</xdr:colOff>
                    <xdr:row>29</xdr:row>
                    <xdr:rowOff>38100</xdr:rowOff>
                  </to>
                </anchor>
              </controlPr>
            </control>
          </mc:Choice>
        </mc:AlternateContent>
        <mc:AlternateContent xmlns:mc="http://schemas.openxmlformats.org/markup-compatibility/2006">
          <mc:Choice Requires="x14">
            <control shapeId="1083" r:id="rId21" name="Check Box 59">
              <controlPr defaultSize="0" autoFill="0" autoLine="0" autoPict="0" macro="[0]!UpdateComparisonEquations">
                <anchor moveWithCells="1">
                  <from>
                    <xdr:col>2</xdr:col>
                    <xdr:colOff>66675</xdr:colOff>
                    <xdr:row>13</xdr:row>
                    <xdr:rowOff>161925</xdr:rowOff>
                  </from>
                  <to>
                    <xdr:col>2</xdr:col>
                    <xdr:colOff>523875</xdr:colOff>
                    <xdr:row>14</xdr:row>
                    <xdr:rowOff>190500</xdr:rowOff>
                  </to>
                </anchor>
              </controlPr>
            </control>
          </mc:Choice>
        </mc:AlternateContent>
        <mc:AlternateContent xmlns:mc="http://schemas.openxmlformats.org/markup-compatibility/2006">
          <mc:Choice Requires="x14">
            <control shapeId="1084" r:id="rId22" name="Check Box 60">
              <controlPr defaultSize="0" autoFill="0" autoLine="0" autoPict="0" macro="[0]!UpdateComparisonEquations">
                <anchor moveWithCells="1">
                  <from>
                    <xdr:col>2</xdr:col>
                    <xdr:colOff>66675</xdr:colOff>
                    <xdr:row>14</xdr:row>
                    <xdr:rowOff>171450</xdr:rowOff>
                  </from>
                  <to>
                    <xdr:col>2</xdr:col>
                    <xdr:colOff>523875</xdr:colOff>
                    <xdr:row>16</xdr:row>
                    <xdr:rowOff>9525</xdr:rowOff>
                  </to>
                </anchor>
              </controlPr>
            </control>
          </mc:Choice>
        </mc:AlternateContent>
        <mc:AlternateContent xmlns:mc="http://schemas.openxmlformats.org/markup-compatibility/2006">
          <mc:Choice Requires="x14">
            <control shapeId="1085" r:id="rId23" name="Check Box 61">
              <controlPr defaultSize="0" autoFill="0" autoLine="0" autoPict="0" macro="[0]!UpdateComparisonEquations">
                <anchor moveWithCells="1">
                  <from>
                    <xdr:col>2</xdr:col>
                    <xdr:colOff>66675</xdr:colOff>
                    <xdr:row>15</xdr:row>
                    <xdr:rowOff>171450</xdr:rowOff>
                  </from>
                  <to>
                    <xdr:col>2</xdr:col>
                    <xdr:colOff>523875</xdr:colOff>
                    <xdr:row>17</xdr:row>
                    <xdr:rowOff>9525</xdr:rowOff>
                  </to>
                </anchor>
              </controlPr>
            </control>
          </mc:Choice>
        </mc:AlternateContent>
        <mc:AlternateContent xmlns:mc="http://schemas.openxmlformats.org/markup-compatibility/2006">
          <mc:Choice Requires="x14">
            <control shapeId="1086" r:id="rId24" name="Check Box 62">
              <controlPr defaultSize="0" autoFill="0" autoLine="0" autoPict="0" macro="[0]!UpdateComparisonEquations">
                <anchor moveWithCells="1">
                  <from>
                    <xdr:col>2</xdr:col>
                    <xdr:colOff>66675</xdr:colOff>
                    <xdr:row>16</xdr:row>
                    <xdr:rowOff>171450</xdr:rowOff>
                  </from>
                  <to>
                    <xdr:col>2</xdr:col>
                    <xdr:colOff>523875</xdr:colOff>
                    <xdr:row>18</xdr:row>
                    <xdr:rowOff>9525</xdr:rowOff>
                  </to>
                </anchor>
              </controlPr>
            </control>
          </mc:Choice>
        </mc:AlternateContent>
        <mc:AlternateContent xmlns:mc="http://schemas.openxmlformats.org/markup-compatibility/2006">
          <mc:Choice Requires="x14">
            <control shapeId="1087" r:id="rId25" name="Check Box 63">
              <controlPr defaultSize="0" autoFill="0" autoLine="0" autoPict="0" macro="[0]!UpdateComparisonEquations">
                <anchor moveWithCells="1">
                  <from>
                    <xdr:col>2</xdr:col>
                    <xdr:colOff>66675</xdr:colOff>
                    <xdr:row>17</xdr:row>
                    <xdr:rowOff>161925</xdr:rowOff>
                  </from>
                  <to>
                    <xdr:col>2</xdr:col>
                    <xdr:colOff>523875</xdr:colOff>
                    <xdr:row>18</xdr:row>
                    <xdr:rowOff>190500</xdr:rowOff>
                  </to>
                </anchor>
              </controlPr>
            </control>
          </mc:Choice>
        </mc:AlternateContent>
        <mc:AlternateContent xmlns:mc="http://schemas.openxmlformats.org/markup-compatibility/2006">
          <mc:Choice Requires="x14">
            <control shapeId="1088" r:id="rId26" name="Check Box 64">
              <controlPr defaultSize="0" autoFill="0" autoLine="0" autoPict="0" macro="[0]!UpdateComparisonEquations">
                <anchor moveWithCells="1">
                  <from>
                    <xdr:col>2</xdr:col>
                    <xdr:colOff>66675</xdr:colOff>
                    <xdr:row>18</xdr:row>
                    <xdr:rowOff>180975</xdr:rowOff>
                  </from>
                  <to>
                    <xdr:col>2</xdr:col>
                    <xdr:colOff>523875</xdr:colOff>
                    <xdr:row>20</xdr:row>
                    <xdr:rowOff>19050</xdr:rowOff>
                  </to>
                </anchor>
              </controlPr>
            </control>
          </mc:Choice>
        </mc:AlternateContent>
        <mc:AlternateContent xmlns:mc="http://schemas.openxmlformats.org/markup-compatibility/2006">
          <mc:Choice Requires="x14">
            <control shapeId="1089" r:id="rId27" name="Check Box 65">
              <controlPr defaultSize="0" autoFill="0" autoLine="0" autoPict="0" macro="[0]!UpdateComparisonEquations">
                <anchor moveWithCells="1">
                  <from>
                    <xdr:col>2</xdr:col>
                    <xdr:colOff>66675</xdr:colOff>
                    <xdr:row>19</xdr:row>
                    <xdr:rowOff>180975</xdr:rowOff>
                  </from>
                  <to>
                    <xdr:col>2</xdr:col>
                    <xdr:colOff>523875</xdr:colOff>
                    <xdr:row>21</xdr:row>
                    <xdr:rowOff>19050</xdr:rowOff>
                  </to>
                </anchor>
              </controlPr>
            </control>
          </mc:Choice>
        </mc:AlternateContent>
        <mc:AlternateContent xmlns:mc="http://schemas.openxmlformats.org/markup-compatibility/2006">
          <mc:Choice Requires="x14">
            <control shapeId="1090" r:id="rId28" name="Check Box 66">
              <controlPr defaultSize="0" autoFill="0" autoLine="0" autoPict="0" macro="[0]!UpdateComparisonEquations">
                <anchor moveWithCells="1">
                  <from>
                    <xdr:col>2</xdr:col>
                    <xdr:colOff>66675</xdr:colOff>
                    <xdr:row>20</xdr:row>
                    <xdr:rowOff>180975</xdr:rowOff>
                  </from>
                  <to>
                    <xdr:col>2</xdr:col>
                    <xdr:colOff>523875</xdr:colOff>
                    <xdr:row>22</xdr:row>
                    <xdr:rowOff>19050</xdr:rowOff>
                  </to>
                </anchor>
              </controlPr>
            </control>
          </mc:Choice>
        </mc:AlternateContent>
        <mc:AlternateContent xmlns:mc="http://schemas.openxmlformats.org/markup-compatibility/2006">
          <mc:Choice Requires="x14">
            <control shapeId="1091" r:id="rId29" name="Check Box 67">
              <controlPr defaultSize="0" autoFill="0" autoLine="0" autoPict="0" macro="[0]!UpdateComparisonEquations">
                <anchor moveWithCells="1">
                  <from>
                    <xdr:col>2</xdr:col>
                    <xdr:colOff>66675</xdr:colOff>
                    <xdr:row>21</xdr:row>
                    <xdr:rowOff>171450</xdr:rowOff>
                  </from>
                  <to>
                    <xdr:col>2</xdr:col>
                    <xdr:colOff>523875</xdr:colOff>
                    <xdr:row>23</xdr:row>
                    <xdr:rowOff>9525</xdr:rowOff>
                  </to>
                </anchor>
              </controlPr>
            </control>
          </mc:Choice>
        </mc:AlternateContent>
        <mc:AlternateContent xmlns:mc="http://schemas.openxmlformats.org/markup-compatibility/2006">
          <mc:Choice Requires="x14">
            <control shapeId="1092" r:id="rId30" name="Check Box 68">
              <controlPr defaultSize="0" autoFill="0" autoLine="0" autoPict="0" macro="[0]!UpdateComparisonEquations">
                <anchor moveWithCells="1">
                  <from>
                    <xdr:col>2</xdr:col>
                    <xdr:colOff>66675</xdr:colOff>
                    <xdr:row>23</xdr:row>
                    <xdr:rowOff>180975</xdr:rowOff>
                  </from>
                  <to>
                    <xdr:col>2</xdr:col>
                    <xdr:colOff>523875</xdr:colOff>
                    <xdr:row>25</xdr:row>
                    <xdr:rowOff>19050</xdr:rowOff>
                  </to>
                </anchor>
              </controlPr>
            </control>
          </mc:Choice>
        </mc:AlternateContent>
        <mc:AlternateContent xmlns:mc="http://schemas.openxmlformats.org/markup-compatibility/2006">
          <mc:Choice Requires="x14">
            <control shapeId="1093" r:id="rId31" name="Check Box 69">
              <controlPr defaultSize="0" autoFill="0" autoLine="0" autoPict="0" macro="[0]!UpdateComparisonEquations">
                <anchor moveWithCells="1">
                  <from>
                    <xdr:col>2</xdr:col>
                    <xdr:colOff>66675</xdr:colOff>
                    <xdr:row>22</xdr:row>
                    <xdr:rowOff>171450</xdr:rowOff>
                  </from>
                  <to>
                    <xdr:col>2</xdr:col>
                    <xdr:colOff>523875</xdr:colOff>
                    <xdr:row>24</xdr:row>
                    <xdr:rowOff>9525</xdr:rowOff>
                  </to>
                </anchor>
              </controlPr>
            </control>
          </mc:Choice>
        </mc:AlternateContent>
        <mc:AlternateContent xmlns:mc="http://schemas.openxmlformats.org/markup-compatibility/2006">
          <mc:Choice Requires="x14">
            <control shapeId="1094" r:id="rId32" name="Check Box 70">
              <controlPr defaultSize="0" autoFill="0" autoLine="0" autoPict="0" macro="[0]!UpdateComparisonEquations">
                <anchor moveWithCells="1">
                  <from>
                    <xdr:col>2</xdr:col>
                    <xdr:colOff>66675</xdr:colOff>
                    <xdr:row>24</xdr:row>
                    <xdr:rowOff>171450</xdr:rowOff>
                  </from>
                  <to>
                    <xdr:col>2</xdr:col>
                    <xdr:colOff>523875</xdr:colOff>
                    <xdr:row>26</xdr:row>
                    <xdr:rowOff>9525</xdr:rowOff>
                  </to>
                </anchor>
              </controlPr>
            </control>
          </mc:Choice>
        </mc:AlternateContent>
        <mc:AlternateContent xmlns:mc="http://schemas.openxmlformats.org/markup-compatibility/2006">
          <mc:Choice Requires="x14">
            <control shapeId="1095" r:id="rId33" name="Check Box 71">
              <controlPr defaultSize="0" autoFill="0" autoLine="0" autoPict="0" macro="[0]!UpdateComparisonEquations">
                <anchor moveWithCells="1">
                  <from>
                    <xdr:col>2</xdr:col>
                    <xdr:colOff>66675</xdr:colOff>
                    <xdr:row>25</xdr:row>
                    <xdr:rowOff>180975</xdr:rowOff>
                  </from>
                  <to>
                    <xdr:col>2</xdr:col>
                    <xdr:colOff>523875</xdr:colOff>
                    <xdr:row>27</xdr:row>
                    <xdr:rowOff>19050</xdr:rowOff>
                  </to>
                </anchor>
              </controlPr>
            </control>
          </mc:Choice>
        </mc:AlternateContent>
        <mc:AlternateContent xmlns:mc="http://schemas.openxmlformats.org/markup-compatibility/2006">
          <mc:Choice Requires="x14">
            <control shapeId="1096" r:id="rId34" name="Check Box 72">
              <controlPr defaultSize="0" autoFill="0" autoLine="0" autoPict="0" macro="[0]!UpdateComparisonEquations">
                <anchor moveWithCells="1">
                  <from>
                    <xdr:col>2</xdr:col>
                    <xdr:colOff>66675</xdr:colOff>
                    <xdr:row>26</xdr:row>
                    <xdr:rowOff>190500</xdr:rowOff>
                  </from>
                  <to>
                    <xdr:col>2</xdr:col>
                    <xdr:colOff>523875</xdr:colOff>
                    <xdr:row>28</xdr:row>
                    <xdr:rowOff>28575</xdr:rowOff>
                  </to>
                </anchor>
              </controlPr>
            </control>
          </mc:Choice>
        </mc:AlternateContent>
        <mc:AlternateContent xmlns:mc="http://schemas.openxmlformats.org/markup-compatibility/2006">
          <mc:Choice Requires="x14">
            <control shapeId="1104" r:id="rId35" name="Group Box 80">
              <controlPr defaultSize="0" autoFill="0" autoPict="0">
                <anchor moveWithCells="1">
                  <from>
                    <xdr:col>1</xdr:col>
                    <xdr:colOff>28575</xdr:colOff>
                    <xdr:row>8</xdr:row>
                    <xdr:rowOff>47625</xdr:rowOff>
                  </from>
                  <to>
                    <xdr:col>3</xdr:col>
                    <xdr:colOff>504825</xdr:colOff>
                    <xdr:row>10</xdr:row>
                    <xdr:rowOff>95250</xdr:rowOff>
                  </to>
                </anchor>
              </controlPr>
            </control>
          </mc:Choice>
        </mc:AlternateContent>
        <mc:AlternateContent xmlns:mc="http://schemas.openxmlformats.org/markup-compatibility/2006">
          <mc:Choice Requires="x14">
            <control shapeId="1105" r:id="rId36" name="Button 81">
              <controlPr defaultSize="0" autoFill="0" autoPict="0" macro="[0]!SelectAll">
                <anchor moveWithCells="1" sizeWithCells="1">
                  <from>
                    <xdr:col>1</xdr:col>
                    <xdr:colOff>66675</xdr:colOff>
                    <xdr:row>12</xdr:row>
                    <xdr:rowOff>0</xdr:rowOff>
                  </from>
                  <to>
                    <xdr:col>2</xdr:col>
                    <xdr:colOff>171450</xdr:colOff>
                    <xdr:row>13</xdr:row>
                    <xdr:rowOff>66675</xdr:rowOff>
                  </to>
                </anchor>
              </controlPr>
            </control>
          </mc:Choice>
        </mc:AlternateContent>
        <mc:AlternateContent xmlns:mc="http://schemas.openxmlformats.org/markup-compatibility/2006">
          <mc:Choice Requires="x14">
            <control shapeId="1108" r:id="rId37" name="Button 84">
              <controlPr defaultSize="0" autoFill="0" autoPict="0" macro="[0]!DeselectAll">
                <anchor moveWithCells="1" sizeWithCells="1">
                  <from>
                    <xdr:col>2</xdr:col>
                    <xdr:colOff>238125</xdr:colOff>
                    <xdr:row>12</xdr:row>
                    <xdr:rowOff>0</xdr:rowOff>
                  </from>
                  <to>
                    <xdr:col>3</xdr:col>
                    <xdr:colOff>495300</xdr:colOff>
                    <xdr:row>13</xdr:row>
                    <xdr:rowOff>66675</xdr:rowOff>
                  </to>
                </anchor>
              </controlPr>
            </control>
          </mc:Choice>
        </mc:AlternateContent>
        <mc:AlternateContent xmlns:mc="http://schemas.openxmlformats.org/markup-compatibility/2006">
          <mc:Choice Requires="x14">
            <control shapeId="1111" r:id="rId38" name="Drop Down 87">
              <controlPr defaultSize="0" autoLine="0" autoPict="0" macro="[0]!AutomaticDuration">
                <anchor moveWithCells="1">
                  <from>
                    <xdr:col>1</xdr:col>
                    <xdr:colOff>47625</xdr:colOff>
                    <xdr:row>2</xdr:row>
                    <xdr:rowOff>0</xdr:rowOff>
                  </from>
                  <to>
                    <xdr:col>2</xdr:col>
                    <xdr:colOff>390525</xdr:colOff>
                    <xdr:row>3</xdr:row>
                    <xdr:rowOff>9525</xdr:rowOff>
                  </to>
                </anchor>
              </controlPr>
            </control>
          </mc:Choice>
        </mc:AlternateContent>
        <mc:AlternateContent xmlns:mc="http://schemas.openxmlformats.org/markup-compatibility/2006">
          <mc:Choice Requires="x14">
            <control shapeId="1113" r:id="rId39" name="Drop Down 89">
              <controlPr defaultSize="0" autoLine="0" autoPict="0">
                <anchor moveWithCells="1">
                  <from>
                    <xdr:col>2</xdr:col>
                    <xdr:colOff>466725</xdr:colOff>
                    <xdr:row>2</xdr:row>
                    <xdr:rowOff>9525</xdr:rowOff>
                  </from>
                  <to>
                    <xdr:col>3</xdr:col>
                    <xdr:colOff>409575</xdr:colOff>
                    <xdr:row>3</xdr:row>
                    <xdr:rowOff>9525</xdr:rowOff>
                  </to>
                </anchor>
              </controlPr>
            </control>
          </mc:Choice>
        </mc:AlternateContent>
        <mc:AlternateContent xmlns:mc="http://schemas.openxmlformats.org/markup-compatibility/2006">
          <mc:Choice Requires="x14">
            <control shapeId="1114" r:id="rId40" name="Group Box 90">
              <controlPr defaultSize="0" autoFill="0" autoPict="0">
                <anchor>
                  <from>
                    <xdr:col>1</xdr:col>
                    <xdr:colOff>0</xdr:colOff>
                    <xdr:row>4</xdr:row>
                    <xdr:rowOff>9525</xdr:rowOff>
                  </from>
                  <to>
                    <xdr:col>3</xdr:col>
                    <xdr:colOff>171450</xdr:colOff>
                    <xdr:row>6</xdr:row>
                    <xdr:rowOff>9525</xdr:rowOff>
                  </to>
                </anchor>
              </controlPr>
            </control>
          </mc:Choice>
        </mc:AlternateContent>
        <mc:AlternateContent xmlns:mc="http://schemas.openxmlformats.org/markup-compatibility/2006">
          <mc:Choice Requires="x14">
            <control shapeId="1115" r:id="rId41" name="Group Box 91">
              <controlPr defaultSize="0" autoFill="0" autoPict="0">
                <anchor moveWithCells="1">
                  <from>
                    <xdr:col>1</xdr:col>
                    <xdr:colOff>9525</xdr:colOff>
                    <xdr:row>1</xdr:row>
                    <xdr:rowOff>28575</xdr:rowOff>
                  </from>
                  <to>
                    <xdr:col>3</xdr:col>
                    <xdr:colOff>552450</xdr:colOff>
                    <xdr:row>3</xdr:row>
                    <xdr:rowOff>57150</xdr:rowOff>
                  </to>
                </anchor>
              </controlPr>
            </control>
          </mc:Choice>
        </mc:AlternateContent>
        <mc:AlternateContent xmlns:mc="http://schemas.openxmlformats.org/markup-compatibility/2006">
          <mc:Choice Requires="x14">
            <control shapeId="1119" r:id="rId42" name="Label 95">
              <controlPr defaultSize="0" autoFill="0" autoLine="0" autoPict="0">
                <anchor>
                  <from>
                    <xdr:col>2</xdr:col>
                    <xdr:colOff>352425</xdr:colOff>
                    <xdr:row>4</xdr:row>
                    <xdr:rowOff>114300</xdr:rowOff>
                  </from>
                  <to>
                    <xdr:col>3</xdr:col>
                    <xdr:colOff>152400</xdr:colOff>
                    <xdr:row>5</xdr:row>
                    <xdr:rowOff>123825</xdr:rowOff>
                  </to>
                </anchor>
              </controlPr>
            </control>
          </mc:Choice>
        </mc:AlternateContent>
        <mc:AlternateContent xmlns:mc="http://schemas.openxmlformats.org/markup-compatibility/2006">
          <mc:Choice Requires="x14">
            <control shapeId="1121" r:id="rId43" name="Check Box 97">
              <controlPr defaultSize="0" autoFill="0" autoLine="0" autoPict="0" macro="[0]!UpdateComparisonEquations">
                <anchor moveWithCells="1">
                  <from>
                    <xdr:col>2</xdr:col>
                    <xdr:colOff>66675</xdr:colOff>
                    <xdr:row>28</xdr:row>
                    <xdr:rowOff>9525</xdr:rowOff>
                  </from>
                  <to>
                    <xdr:col>2</xdr:col>
                    <xdr:colOff>523875</xdr:colOff>
                    <xdr:row>29</xdr:row>
                    <xdr:rowOff>38100</xdr:rowOff>
                  </to>
                </anchor>
              </controlPr>
            </control>
          </mc:Choice>
        </mc:AlternateContent>
        <mc:AlternateContent xmlns:mc="http://schemas.openxmlformats.org/markup-compatibility/2006">
          <mc:Choice Requires="x14">
            <control shapeId="1122" r:id="rId44" name="Group Box 98">
              <controlPr defaultSize="0" autoFill="0" autoPict="0">
                <anchor moveWithCells="1">
                  <from>
                    <xdr:col>1</xdr:col>
                    <xdr:colOff>19050</xdr:colOff>
                    <xdr:row>32</xdr:row>
                    <xdr:rowOff>19050</xdr:rowOff>
                  </from>
                  <to>
                    <xdr:col>3</xdr:col>
                    <xdr:colOff>581025</xdr:colOff>
                    <xdr:row>34</xdr:row>
                    <xdr:rowOff>38100</xdr:rowOff>
                  </to>
                </anchor>
              </controlPr>
            </control>
          </mc:Choice>
        </mc:AlternateContent>
        <mc:AlternateContent xmlns:mc="http://schemas.openxmlformats.org/markup-compatibility/2006">
          <mc:Choice Requires="x14">
            <control shapeId="1123" r:id="rId45" name="Check Box 99">
              <controlPr defaultSize="0" autoFill="0" autoLine="0" autoPict="0" macro="[0]!UpdateComparisonEquations">
                <anchor moveWithCells="1">
                  <from>
                    <xdr:col>1</xdr:col>
                    <xdr:colOff>47625</xdr:colOff>
                    <xdr:row>32</xdr:row>
                    <xdr:rowOff>133350</xdr:rowOff>
                  </from>
                  <to>
                    <xdr:col>1</xdr:col>
                    <xdr:colOff>438150</xdr:colOff>
                    <xdr:row>34</xdr:row>
                    <xdr:rowOff>9525</xdr:rowOff>
                  </to>
                </anchor>
              </controlPr>
            </control>
          </mc:Choice>
        </mc:AlternateContent>
        <mc:AlternateContent xmlns:mc="http://schemas.openxmlformats.org/markup-compatibility/2006">
          <mc:Choice Requires="x14">
            <control shapeId="1124" r:id="rId46" name="Check Box 100">
              <controlPr defaultSize="0" autoFill="0" autoLine="0" autoPict="0" macro="[0]!UpdateComparisonEquations">
                <anchor moveWithCells="1">
                  <from>
                    <xdr:col>2</xdr:col>
                    <xdr:colOff>0</xdr:colOff>
                    <xdr:row>32</xdr:row>
                    <xdr:rowOff>133350</xdr:rowOff>
                  </from>
                  <to>
                    <xdr:col>2</xdr:col>
                    <xdr:colOff>590550</xdr:colOff>
                    <xdr:row>34</xdr:row>
                    <xdr:rowOff>9525</xdr:rowOff>
                  </to>
                </anchor>
              </controlPr>
            </control>
          </mc:Choice>
        </mc:AlternateContent>
        <mc:AlternateContent xmlns:mc="http://schemas.openxmlformats.org/markup-compatibility/2006">
          <mc:Choice Requires="x14">
            <control shapeId="1125" r:id="rId47" name="Check Box 101">
              <controlPr defaultSize="0" autoFill="0" autoLine="0" autoPict="0" macro="[0]!UpdateComparisonEquations">
                <anchor moveWithCells="1">
                  <from>
                    <xdr:col>3</xdr:col>
                    <xdr:colOff>19050</xdr:colOff>
                    <xdr:row>32</xdr:row>
                    <xdr:rowOff>133350</xdr:rowOff>
                  </from>
                  <to>
                    <xdr:col>3</xdr:col>
                    <xdr:colOff>419100</xdr:colOff>
                    <xdr:row>34</xdr:row>
                    <xdr:rowOff>9525</xdr:rowOff>
                  </to>
                </anchor>
              </controlPr>
            </control>
          </mc:Choice>
        </mc:AlternateContent>
        <mc:AlternateContent xmlns:mc="http://schemas.openxmlformats.org/markup-compatibility/2006">
          <mc:Choice Requires="x14">
            <control shapeId="1131" r:id="rId48" name="Button 107">
              <controlPr defaultSize="0" print="0" autoFill="0" autoPict="0" macro="[0]!ShowFullUpdateForm">
                <anchor moveWithCells="1" sizeWithCells="1">
                  <from>
                    <xdr:col>1</xdr:col>
                    <xdr:colOff>47625</xdr:colOff>
                    <xdr:row>6</xdr:row>
                    <xdr:rowOff>114300</xdr:rowOff>
                  </from>
                  <to>
                    <xdr:col>2</xdr:col>
                    <xdr:colOff>523875</xdr:colOff>
                    <xdr:row>7</xdr:row>
                    <xdr:rowOff>152400</xdr:rowOff>
                  </to>
                </anchor>
              </controlPr>
            </control>
          </mc:Choice>
        </mc:AlternateContent>
        <mc:AlternateContent xmlns:mc="http://schemas.openxmlformats.org/markup-compatibility/2006">
          <mc:Choice Requires="x14">
            <control shapeId="1132" r:id="rId49" name="Button 108">
              <controlPr defaultSize="0" print="0" autoFill="0" autoPict="0" macro="[0]!ShowRangeNameChangeForm">
                <anchor moveWithCells="1" sizeWithCells="1">
                  <from>
                    <xdr:col>4</xdr:col>
                    <xdr:colOff>76200</xdr:colOff>
                    <xdr:row>37</xdr:row>
                    <xdr:rowOff>104775</xdr:rowOff>
                  </from>
                  <to>
                    <xdr:col>6</xdr:col>
                    <xdr:colOff>552450</xdr:colOff>
                    <xdr:row>38</xdr:row>
                    <xdr:rowOff>152400</xdr:rowOff>
                  </to>
                </anchor>
              </controlPr>
            </control>
          </mc:Choice>
        </mc:AlternateContent>
        <mc:AlternateContent xmlns:mc="http://schemas.openxmlformats.org/markup-compatibility/2006">
          <mc:Choice Requires="x14">
            <control shapeId="1133" r:id="rId50" name="Option Button 109">
              <controlPr defaultSize="0" autoFill="0" autoLine="0" autoPict="0" macro="[0]!HideOrUnhide">
                <anchor moveWithCells="1">
                  <from>
                    <xdr:col>2</xdr:col>
                    <xdr:colOff>0</xdr:colOff>
                    <xdr:row>39</xdr:row>
                    <xdr:rowOff>152400</xdr:rowOff>
                  </from>
                  <to>
                    <xdr:col>3</xdr:col>
                    <xdr:colOff>581025</xdr:colOff>
                    <xdr:row>41</xdr:row>
                    <xdr:rowOff>9525</xdr:rowOff>
                  </to>
                </anchor>
              </controlPr>
            </control>
          </mc:Choice>
        </mc:AlternateContent>
        <mc:AlternateContent xmlns:mc="http://schemas.openxmlformats.org/markup-compatibility/2006">
          <mc:Choice Requires="x14">
            <control shapeId="1134" r:id="rId51" name="Option Button 110">
              <controlPr defaultSize="0" autoFill="0" autoLine="0" autoPict="0" macro="[0]!HideOrUnhide">
                <anchor moveWithCells="1">
                  <from>
                    <xdr:col>4</xdr:col>
                    <xdr:colOff>66675</xdr:colOff>
                    <xdr:row>39</xdr:row>
                    <xdr:rowOff>142875</xdr:rowOff>
                  </from>
                  <to>
                    <xdr:col>5</xdr:col>
                    <xdr:colOff>676275</xdr:colOff>
                    <xdr:row>41</xdr:row>
                    <xdr:rowOff>9525</xdr:rowOff>
                  </to>
                </anchor>
              </controlPr>
            </control>
          </mc:Choice>
        </mc:AlternateContent>
        <mc:AlternateContent xmlns:mc="http://schemas.openxmlformats.org/markup-compatibility/2006">
          <mc:Choice Requires="x14">
            <control shapeId="1136" r:id="rId52" name="Check Box 112">
              <controlPr defaultSize="0" autoFill="0" autoLine="0" autoPict="0" macro="[0]!UpdateComparisonEquations">
                <anchor moveWithCells="1">
                  <from>
                    <xdr:col>3</xdr:col>
                    <xdr:colOff>38100</xdr:colOff>
                    <xdr:row>13</xdr:row>
                    <xdr:rowOff>161925</xdr:rowOff>
                  </from>
                  <to>
                    <xdr:col>3</xdr:col>
                    <xdr:colOff>495300</xdr:colOff>
                    <xdr:row>14</xdr:row>
                    <xdr:rowOff>190500</xdr:rowOff>
                  </to>
                </anchor>
              </controlPr>
            </control>
          </mc:Choice>
        </mc:AlternateContent>
        <mc:AlternateContent xmlns:mc="http://schemas.openxmlformats.org/markup-compatibility/2006">
          <mc:Choice Requires="x14">
            <control shapeId="1138" r:id="rId53" name="Check Box 114">
              <controlPr defaultSize="0" autoFill="0" autoLine="0" autoPict="0" macro="[0]!UpdateComparisonEquations" altText="2012">
                <anchor moveWithCells="1">
                  <from>
                    <xdr:col>3</xdr:col>
                    <xdr:colOff>38100</xdr:colOff>
                    <xdr:row>14</xdr:row>
                    <xdr:rowOff>171450</xdr:rowOff>
                  </from>
                  <to>
                    <xdr:col>3</xdr:col>
                    <xdr:colOff>495300</xdr:colOff>
                    <xdr:row>16</xdr:row>
                    <xdr:rowOff>9525</xdr:rowOff>
                  </to>
                </anchor>
              </controlPr>
            </control>
          </mc:Choice>
        </mc:AlternateContent>
        <mc:AlternateContent xmlns:mc="http://schemas.openxmlformats.org/markup-compatibility/2006">
          <mc:Choice Requires="x14">
            <control shapeId="1139" r:id="rId54" name="Check Box 115">
              <controlPr defaultSize="0" autoFill="0" autoLine="0" autoPict="0" macro="[0]!UpdateComparisonEquations">
                <anchor moveWithCells="1">
                  <from>
                    <xdr:col>3</xdr:col>
                    <xdr:colOff>38100</xdr:colOff>
                    <xdr:row>15</xdr:row>
                    <xdr:rowOff>171450</xdr:rowOff>
                  </from>
                  <to>
                    <xdr:col>3</xdr:col>
                    <xdr:colOff>495300</xdr:colOff>
                    <xdr:row>17</xdr:row>
                    <xdr:rowOff>9525</xdr:rowOff>
                  </to>
                </anchor>
              </controlPr>
            </control>
          </mc:Choice>
        </mc:AlternateContent>
        <mc:AlternateContent xmlns:mc="http://schemas.openxmlformats.org/markup-compatibility/2006">
          <mc:Choice Requires="x14">
            <control shapeId="1141" r:id="rId55" name="Check Box 117">
              <controlPr defaultSize="0" autoFill="0" autoLine="0" autoPict="0" macro="[0]!UpdateComparisonEquations">
                <anchor moveWithCells="1">
                  <from>
                    <xdr:col>3</xdr:col>
                    <xdr:colOff>38100</xdr:colOff>
                    <xdr:row>16</xdr:row>
                    <xdr:rowOff>171450</xdr:rowOff>
                  </from>
                  <to>
                    <xdr:col>3</xdr:col>
                    <xdr:colOff>495300</xdr:colOff>
                    <xdr:row>18</xdr:row>
                    <xdr:rowOff>9525</xdr:rowOff>
                  </to>
                </anchor>
              </controlPr>
            </control>
          </mc:Choice>
        </mc:AlternateContent>
        <mc:AlternateContent xmlns:mc="http://schemas.openxmlformats.org/markup-compatibility/2006">
          <mc:Choice Requires="x14">
            <control shapeId="1142" r:id="rId56" name="Check Box 118">
              <controlPr defaultSize="0" autoFill="0" autoLine="0" autoPict="0" macro="[0]!UpdateComparisonEquations">
                <anchor moveWithCells="1">
                  <from>
                    <xdr:col>3</xdr:col>
                    <xdr:colOff>38100</xdr:colOff>
                    <xdr:row>17</xdr:row>
                    <xdr:rowOff>161925</xdr:rowOff>
                  </from>
                  <to>
                    <xdr:col>3</xdr:col>
                    <xdr:colOff>495300</xdr:colOff>
                    <xdr:row>18</xdr:row>
                    <xdr:rowOff>190500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8DD3C7"/>
  </sheetPr>
  <dimension ref="A1:ALQ80"/>
  <sheetViews>
    <sheetView zoomScaleNormal="100" workbookViewId="0">
      <selection activeCell="D4" sqref="D4"/>
    </sheetView>
  </sheetViews>
  <sheetFormatPr defaultColWidth="18.7109375" defaultRowHeight="12.75" customHeight="1" x14ac:dyDescent="0.25"/>
  <cols>
    <col min="1" max="1" width="7.5703125" style="250" customWidth="1"/>
    <col min="2" max="4" width="7.5703125" style="3" customWidth="1"/>
    <col min="5" max="5" width="9.140625" style="2" customWidth="1"/>
    <col min="6" max="30" width="8" style="2" customWidth="1"/>
    <col min="31" max="31" width="8" style="2" bestFit="1" customWidth="1"/>
    <col min="32" max="32" width="8.28515625" style="2" customWidth="1"/>
    <col min="33" max="54" width="8.85546875" style="2" customWidth="1"/>
    <col min="55" max="16384" width="18.7109375" style="2"/>
  </cols>
  <sheetData>
    <row r="1" spans="1:54" s="211" customFormat="1" ht="15" x14ac:dyDescent="0.25">
      <c r="A1" s="248"/>
      <c r="B1" s="322"/>
      <c r="C1" s="322"/>
      <c r="D1" s="322"/>
      <c r="E1" s="322"/>
      <c r="F1" s="322"/>
      <c r="G1" s="322"/>
      <c r="H1" s="322"/>
      <c r="I1" s="322"/>
      <c r="J1" s="322"/>
      <c r="K1" s="322"/>
      <c r="L1" s="322"/>
      <c r="M1" s="322"/>
      <c r="N1" s="322"/>
      <c r="O1" s="322"/>
      <c r="P1" s="322"/>
      <c r="Q1" s="322"/>
      <c r="R1" s="322"/>
      <c r="S1" s="322"/>
      <c r="T1" s="322"/>
      <c r="U1" s="322"/>
      <c r="V1" s="322"/>
      <c r="W1" s="322"/>
      <c r="X1" s="322"/>
      <c r="Y1" s="322"/>
      <c r="Z1" s="322"/>
      <c r="AA1" s="322"/>
      <c r="AB1" s="322"/>
      <c r="AC1" s="322"/>
      <c r="AD1" s="322"/>
      <c r="AE1" s="322"/>
      <c r="AF1" s="322"/>
      <c r="AG1" s="322"/>
      <c r="AH1" s="322"/>
      <c r="AI1" s="253"/>
      <c r="AJ1" s="253"/>
      <c r="AK1" s="253"/>
      <c r="AL1" s="253"/>
      <c r="AM1" s="253"/>
    </row>
    <row r="2" spans="1:54" s="206" customFormat="1" ht="15" x14ac:dyDescent="0.25">
      <c r="A2" s="248"/>
      <c r="B2" s="209" t="s">
        <v>53</v>
      </c>
      <c r="C2" s="209" t="s">
        <v>54</v>
      </c>
      <c r="D2" s="209" t="s">
        <v>55</v>
      </c>
      <c r="E2" s="209">
        <v>1981</v>
      </c>
      <c r="F2" s="209">
        <v>1982</v>
      </c>
      <c r="G2" s="209">
        <v>1983</v>
      </c>
      <c r="H2" s="209">
        <v>1984</v>
      </c>
      <c r="I2" s="209">
        <v>1985</v>
      </c>
      <c r="J2" s="209">
        <v>1986</v>
      </c>
      <c r="K2" s="209">
        <v>1987</v>
      </c>
      <c r="L2" s="209">
        <v>1988</v>
      </c>
      <c r="M2" s="209">
        <v>1989</v>
      </c>
      <c r="N2" s="209">
        <v>1990</v>
      </c>
      <c r="O2" s="209">
        <v>1991</v>
      </c>
      <c r="P2" s="209">
        <v>1992</v>
      </c>
      <c r="Q2" s="209">
        <v>1993</v>
      </c>
      <c r="R2" s="209">
        <v>1994</v>
      </c>
      <c r="S2" s="209">
        <v>1995</v>
      </c>
      <c r="T2" s="209">
        <v>1996</v>
      </c>
      <c r="U2" s="209">
        <v>1997</v>
      </c>
      <c r="V2" s="209">
        <v>1998</v>
      </c>
      <c r="W2" s="209">
        <v>1999</v>
      </c>
      <c r="X2" s="209">
        <v>2000</v>
      </c>
      <c r="Y2" s="209">
        <v>2001</v>
      </c>
      <c r="Z2" s="209">
        <v>2002</v>
      </c>
      <c r="AA2" s="209">
        <v>2003</v>
      </c>
      <c r="AB2" s="209">
        <v>2004</v>
      </c>
      <c r="AC2" s="209">
        <v>2005</v>
      </c>
      <c r="AD2" s="209">
        <v>2006</v>
      </c>
      <c r="AE2" s="209">
        <v>2007</v>
      </c>
      <c r="AF2" s="209">
        <v>2008</v>
      </c>
      <c r="AG2" s="209">
        <v>2009</v>
      </c>
      <c r="AH2" s="209">
        <v>2010</v>
      </c>
      <c r="AI2" s="253">
        <v>2011</v>
      </c>
      <c r="AJ2" s="253">
        <v>2012</v>
      </c>
      <c r="AK2" s="253">
        <v>2013</v>
      </c>
      <c r="AL2" s="253">
        <v>2014</v>
      </c>
      <c r="AM2" s="253">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49"/>
      <c r="B3" s="210" t="s">
        <v>71</v>
      </c>
      <c r="C3" s="210" t="s">
        <v>72</v>
      </c>
      <c r="D3" s="210" t="s">
        <v>73</v>
      </c>
      <c r="E3" s="210" t="s">
        <v>74</v>
      </c>
      <c r="F3" s="210" t="s">
        <v>75</v>
      </c>
      <c r="G3" s="210" t="s">
        <v>76</v>
      </c>
      <c r="H3" s="210" t="s">
        <v>77</v>
      </c>
      <c r="I3" s="210" t="s">
        <v>78</v>
      </c>
      <c r="J3" s="210" t="s">
        <v>79</v>
      </c>
      <c r="K3" s="210" t="s">
        <v>80</v>
      </c>
      <c r="L3" s="210" t="s">
        <v>81</v>
      </c>
      <c r="M3" s="210" t="s">
        <v>82</v>
      </c>
      <c r="N3" s="210" t="s">
        <v>83</v>
      </c>
      <c r="O3" s="210" t="s">
        <v>84</v>
      </c>
      <c r="P3" s="210" t="s">
        <v>85</v>
      </c>
      <c r="Q3" s="210" t="s">
        <v>86</v>
      </c>
      <c r="R3" s="210" t="s">
        <v>87</v>
      </c>
      <c r="S3" s="210" t="s">
        <v>88</v>
      </c>
      <c r="T3" s="210" t="s">
        <v>89</v>
      </c>
      <c r="U3" s="210" t="s">
        <v>90</v>
      </c>
      <c r="V3" s="210" t="s">
        <v>91</v>
      </c>
      <c r="W3" s="210" t="s">
        <v>92</v>
      </c>
      <c r="X3" s="210" t="s">
        <v>93</v>
      </c>
      <c r="Y3" s="210" t="s">
        <v>94</v>
      </c>
      <c r="Z3" s="210" t="s">
        <v>95</v>
      </c>
      <c r="AA3" s="210" t="s">
        <v>96</v>
      </c>
      <c r="AB3" s="210" t="s">
        <v>97</v>
      </c>
      <c r="AC3" s="210" t="s">
        <v>98</v>
      </c>
      <c r="AD3" s="210" t="s">
        <v>99</v>
      </c>
      <c r="AE3" s="210" t="s">
        <v>100</v>
      </c>
      <c r="AF3" s="210" t="s">
        <v>101</v>
      </c>
      <c r="AG3" s="210" t="s">
        <v>102</v>
      </c>
      <c r="AH3" s="210" t="s">
        <v>103</v>
      </c>
      <c r="AI3" s="210" t="s">
        <v>163</v>
      </c>
      <c r="AJ3" s="210" t="s">
        <v>168</v>
      </c>
      <c r="AK3" s="210" t="s">
        <v>169</v>
      </c>
      <c r="AL3" s="210" t="s">
        <v>170</v>
      </c>
      <c r="AM3" s="210"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s="211" customFormat="1" ht="15" x14ac:dyDescent="0.25">
      <c r="A4" s="251">
        <v>43952</v>
      </c>
      <c r="B4" s="216"/>
      <c r="C4" s="216"/>
      <c r="D4" s="217">
        <v>175</v>
      </c>
      <c r="E4" s="217">
        <v>167.34100000000001</v>
      </c>
      <c r="F4" s="217">
        <v>138.43100000000001</v>
      </c>
      <c r="G4" s="217">
        <v>134.137</v>
      </c>
      <c r="H4" s="217">
        <v>231.727</v>
      </c>
      <c r="I4" s="217">
        <v>208.529</v>
      </c>
      <c r="J4" s="217">
        <v>163.03700000000001</v>
      </c>
      <c r="K4" s="217">
        <v>172.84200000000001</v>
      </c>
      <c r="L4" s="217">
        <v>159.73400000000001</v>
      </c>
      <c r="M4" s="217">
        <v>179.60300000000001</v>
      </c>
      <c r="N4" s="217">
        <v>143.393</v>
      </c>
      <c r="O4" s="217">
        <v>143.27000000000001</v>
      </c>
      <c r="P4" s="217">
        <v>222.542</v>
      </c>
      <c r="Q4" s="217">
        <v>176.23500000000001</v>
      </c>
      <c r="R4" s="217">
        <v>175</v>
      </c>
      <c r="S4" s="217">
        <v>153.52699999999999</v>
      </c>
      <c r="T4" s="217">
        <v>192.203</v>
      </c>
      <c r="U4" s="217">
        <v>183.34100000000001</v>
      </c>
      <c r="V4" s="217">
        <v>134.97900000000001</v>
      </c>
      <c r="W4" s="217">
        <v>188.52</v>
      </c>
      <c r="X4" s="217">
        <v>208.196</v>
      </c>
      <c r="Y4" s="217">
        <v>238.124</v>
      </c>
      <c r="Z4" s="217">
        <v>141.01400000000001</v>
      </c>
      <c r="AA4" s="217">
        <v>180.19</v>
      </c>
      <c r="AB4" s="217">
        <v>179.51499999999999</v>
      </c>
      <c r="AC4" s="217">
        <v>195.63200000000001</v>
      </c>
      <c r="AD4" s="217">
        <v>169.096</v>
      </c>
      <c r="AE4" s="217">
        <v>185.87100000000001</v>
      </c>
      <c r="AF4" s="217">
        <v>154.14400000000001</v>
      </c>
      <c r="AG4" s="217">
        <v>207.154</v>
      </c>
      <c r="AH4" s="217">
        <v>123.453</v>
      </c>
      <c r="AI4" s="211">
        <v>134.917</v>
      </c>
      <c r="AJ4" s="211">
        <v>198.84299999999999</v>
      </c>
      <c r="AK4" s="211">
        <v>170.17400000000001</v>
      </c>
      <c r="AL4" s="211">
        <v>167.423</v>
      </c>
      <c r="AM4" s="211">
        <v>181.292</v>
      </c>
    </row>
    <row r="5" spans="1:54" ht="15" x14ac:dyDescent="0.25">
      <c r="A5" s="248">
        <v>43983</v>
      </c>
      <c r="B5" s="163"/>
      <c r="C5" s="163"/>
      <c r="D5" s="166">
        <v>167</v>
      </c>
      <c r="E5" s="124">
        <v>257.565</v>
      </c>
      <c r="F5" s="124">
        <v>160.32499999999999</v>
      </c>
      <c r="G5" s="124">
        <v>231.63399999999999</v>
      </c>
      <c r="H5" s="124">
        <v>219.297</v>
      </c>
      <c r="I5" s="124">
        <v>181.65899999999999</v>
      </c>
      <c r="J5" s="124">
        <v>191.22900000000001</v>
      </c>
      <c r="K5" s="124">
        <v>162.74199999999999</v>
      </c>
      <c r="L5" s="124">
        <v>164.28100000000001</v>
      </c>
      <c r="M5" s="124">
        <v>130.363</v>
      </c>
      <c r="N5" s="124">
        <v>167</v>
      </c>
      <c r="O5" s="124">
        <v>171.55500000000001</v>
      </c>
      <c r="P5" s="124">
        <v>192.21600000000001</v>
      </c>
      <c r="Q5" s="124">
        <v>177.023</v>
      </c>
      <c r="R5" s="124">
        <v>152.23500000000001</v>
      </c>
      <c r="S5" s="124">
        <v>267.74</v>
      </c>
      <c r="T5" s="124">
        <v>120.38200000000001</v>
      </c>
      <c r="U5" s="124">
        <v>209.62</v>
      </c>
      <c r="V5" s="124">
        <v>115.01600000000001</v>
      </c>
      <c r="W5" s="124">
        <v>191.78700000000001</v>
      </c>
      <c r="X5" s="124">
        <v>146.94900000000001</v>
      </c>
      <c r="Y5" s="124">
        <v>160.202</v>
      </c>
      <c r="Z5" s="124">
        <v>129.18700000000001</v>
      </c>
      <c r="AA5" s="124">
        <v>193.25800000000001</v>
      </c>
      <c r="AB5" s="124">
        <v>114.21</v>
      </c>
      <c r="AC5" s="124">
        <v>143.464</v>
      </c>
      <c r="AD5" s="124">
        <v>136.19900000000001</v>
      </c>
      <c r="AE5" s="124">
        <v>150.65799999999999</v>
      </c>
      <c r="AF5" s="124">
        <v>171.69200000000001</v>
      </c>
      <c r="AG5" s="124">
        <v>156.32300000000001</v>
      </c>
      <c r="AH5" s="124">
        <v>180.553</v>
      </c>
      <c r="AI5" s="173">
        <v>190.02600000000001</v>
      </c>
      <c r="AJ5" s="173">
        <v>109.622</v>
      </c>
      <c r="AK5" s="173">
        <v>165.72</v>
      </c>
      <c r="AL5" s="173">
        <v>185.72900000000001</v>
      </c>
      <c r="AM5" s="173">
        <v>331.35599999999999</v>
      </c>
      <c r="AN5" s="173"/>
      <c r="AO5" s="173"/>
      <c r="AP5" s="173"/>
      <c r="AQ5" s="173"/>
      <c r="AR5" s="173"/>
      <c r="AS5" s="173"/>
      <c r="AT5" s="173"/>
      <c r="AU5" s="173"/>
      <c r="AV5" s="173"/>
      <c r="AW5" s="173"/>
      <c r="AX5" s="173"/>
      <c r="AY5" s="173"/>
    </row>
    <row r="6" spans="1:54" ht="15" x14ac:dyDescent="0.25">
      <c r="A6" s="248">
        <v>44013</v>
      </c>
      <c r="B6" s="163"/>
      <c r="C6" s="163"/>
      <c r="D6" s="166">
        <v>58</v>
      </c>
      <c r="E6" s="124">
        <v>98.037000000000006</v>
      </c>
      <c r="F6" s="124">
        <v>78.92</v>
      </c>
      <c r="G6" s="124">
        <v>116.349</v>
      </c>
      <c r="H6" s="124">
        <v>93.307000000000002</v>
      </c>
      <c r="I6" s="124">
        <v>57.588999999999999</v>
      </c>
      <c r="J6" s="124">
        <v>80.179000000000002</v>
      </c>
      <c r="K6" s="124">
        <v>58</v>
      </c>
      <c r="L6" s="124">
        <v>65.849000000000004</v>
      </c>
      <c r="M6" s="124">
        <v>47.801000000000002</v>
      </c>
      <c r="N6" s="124">
        <v>69.308000000000007</v>
      </c>
      <c r="O6" s="124">
        <v>75.819000000000003</v>
      </c>
      <c r="P6" s="124">
        <v>79.992000000000004</v>
      </c>
      <c r="Q6" s="124">
        <v>68.010999999999996</v>
      </c>
      <c r="R6" s="124">
        <v>48.829000000000001</v>
      </c>
      <c r="S6" s="124">
        <v>219.749</v>
      </c>
      <c r="T6" s="124">
        <v>48.616999999999997</v>
      </c>
      <c r="U6" s="124">
        <v>65.14</v>
      </c>
      <c r="V6" s="124">
        <v>51.790999999999997</v>
      </c>
      <c r="W6" s="124">
        <v>93.715000000000003</v>
      </c>
      <c r="X6" s="124">
        <v>44.915999999999997</v>
      </c>
      <c r="Y6" s="124">
        <v>49.350999999999999</v>
      </c>
      <c r="Z6" s="124">
        <v>40.256999999999998</v>
      </c>
      <c r="AA6" s="124">
        <v>54.88</v>
      </c>
      <c r="AB6" s="124">
        <v>42.250999999999998</v>
      </c>
      <c r="AC6" s="124">
        <v>56.805</v>
      </c>
      <c r="AD6" s="124">
        <v>52.058999999999997</v>
      </c>
      <c r="AE6" s="124">
        <v>55.66</v>
      </c>
      <c r="AF6" s="124">
        <v>65.257999999999996</v>
      </c>
      <c r="AG6" s="124">
        <v>68.084000000000003</v>
      </c>
      <c r="AH6" s="124">
        <v>54.555999999999997</v>
      </c>
      <c r="AI6" s="173">
        <v>76.266999999999996</v>
      </c>
      <c r="AJ6" s="173">
        <v>38.076999999999998</v>
      </c>
      <c r="AK6" s="173">
        <v>56.307000000000002</v>
      </c>
      <c r="AL6" s="173">
        <v>56.656999999999996</v>
      </c>
      <c r="AM6" s="173">
        <v>114.533</v>
      </c>
      <c r="AN6" s="173"/>
      <c r="AO6" s="173"/>
      <c r="AP6" s="173"/>
      <c r="AQ6" s="173"/>
      <c r="AR6" s="173"/>
      <c r="AS6" s="173"/>
      <c r="AT6" s="173"/>
      <c r="AU6" s="173"/>
      <c r="AV6" s="173"/>
      <c r="AW6" s="173"/>
      <c r="AX6" s="173"/>
      <c r="AY6" s="173"/>
    </row>
    <row r="7" spans="1:54" ht="15" x14ac:dyDescent="0.25">
      <c r="A7" s="248">
        <v>44044</v>
      </c>
      <c r="B7" s="163"/>
      <c r="C7" s="163"/>
      <c r="D7" s="166">
        <v>40</v>
      </c>
      <c r="E7" s="124">
        <v>48.22</v>
      </c>
      <c r="F7" s="124">
        <v>60.158999999999999</v>
      </c>
      <c r="G7" s="124">
        <v>57.738</v>
      </c>
      <c r="H7" s="124">
        <v>57.817</v>
      </c>
      <c r="I7" s="124">
        <v>36.366999999999997</v>
      </c>
      <c r="J7" s="124">
        <v>41.207000000000001</v>
      </c>
      <c r="K7" s="124">
        <v>39.572000000000003</v>
      </c>
      <c r="L7" s="124">
        <v>40.887999999999998</v>
      </c>
      <c r="M7" s="124">
        <v>43.996000000000002</v>
      </c>
      <c r="N7" s="124">
        <v>39.780999999999999</v>
      </c>
      <c r="O7" s="124">
        <v>43.487000000000002</v>
      </c>
      <c r="P7" s="124">
        <v>57.860999999999997</v>
      </c>
      <c r="Q7" s="124">
        <v>36.723999999999997</v>
      </c>
      <c r="R7" s="124">
        <v>33.276000000000003</v>
      </c>
      <c r="S7" s="124">
        <v>69.834999999999994</v>
      </c>
      <c r="T7" s="124">
        <v>30.312000000000001</v>
      </c>
      <c r="U7" s="124">
        <v>43.921999999999997</v>
      </c>
      <c r="V7" s="124">
        <v>33.061</v>
      </c>
      <c r="W7" s="124">
        <v>54.01</v>
      </c>
      <c r="X7" s="124">
        <v>39.085999999999999</v>
      </c>
      <c r="Y7" s="124">
        <v>42.402999999999999</v>
      </c>
      <c r="Z7" s="124">
        <v>29.189</v>
      </c>
      <c r="AA7" s="124">
        <v>38.411999999999999</v>
      </c>
      <c r="AB7" s="124">
        <v>30.26</v>
      </c>
      <c r="AC7" s="124">
        <v>39.804000000000002</v>
      </c>
      <c r="AD7" s="124">
        <v>45.454000000000001</v>
      </c>
      <c r="AE7" s="124">
        <v>42.430999999999997</v>
      </c>
      <c r="AF7" s="124">
        <v>38.082999999999998</v>
      </c>
      <c r="AG7" s="124">
        <v>36.469000000000001</v>
      </c>
      <c r="AH7" s="124">
        <v>39.472999999999999</v>
      </c>
      <c r="AI7" s="173">
        <v>37.457000000000001</v>
      </c>
      <c r="AJ7" s="173">
        <v>31.606999999999999</v>
      </c>
      <c r="AK7" s="173">
        <v>43.045000000000002</v>
      </c>
      <c r="AL7" s="173">
        <v>40</v>
      </c>
      <c r="AM7" s="173">
        <v>49.338000000000001</v>
      </c>
      <c r="AN7" s="173"/>
      <c r="AO7" s="173"/>
      <c r="AP7" s="173"/>
      <c r="AQ7" s="173"/>
      <c r="AR7" s="173"/>
      <c r="AS7" s="173"/>
      <c r="AT7" s="173"/>
      <c r="AU7" s="173"/>
      <c r="AV7" s="173"/>
      <c r="AW7" s="173"/>
      <c r="AX7" s="173"/>
      <c r="AY7" s="173"/>
    </row>
    <row r="8" spans="1:54" ht="15" x14ac:dyDescent="0.25">
      <c r="A8" s="248">
        <v>44075</v>
      </c>
      <c r="B8" s="163"/>
      <c r="C8" s="163"/>
      <c r="D8" s="166">
        <v>30</v>
      </c>
      <c r="E8" s="124">
        <v>31.978000000000002</v>
      </c>
      <c r="F8" s="124">
        <v>53.162999999999997</v>
      </c>
      <c r="G8" s="124">
        <v>30</v>
      </c>
      <c r="H8" s="124">
        <v>34.81</v>
      </c>
      <c r="I8" s="124">
        <v>36.049999999999997</v>
      </c>
      <c r="J8" s="124">
        <v>41.265999999999998</v>
      </c>
      <c r="K8" s="124">
        <v>29.472000000000001</v>
      </c>
      <c r="L8" s="124">
        <v>34.475999999999999</v>
      </c>
      <c r="M8" s="124">
        <v>27.181000000000001</v>
      </c>
      <c r="N8" s="124">
        <v>29.268999999999998</v>
      </c>
      <c r="O8" s="124">
        <v>26.504000000000001</v>
      </c>
      <c r="P8" s="124">
        <v>39.426000000000002</v>
      </c>
      <c r="Q8" s="124">
        <v>34.277000000000001</v>
      </c>
      <c r="R8" s="124">
        <v>27.465</v>
      </c>
      <c r="S8" s="124">
        <v>37.296999999999997</v>
      </c>
      <c r="T8" s="124">
        <v>23.934999999999999</v>
      </c>
      <c r="U8" s="124">
        <v>33.954000000000001</v>
      </c>
      <c r="V8" s="124">
        <v>22.07</v>
      </c>
      <c r="W8" s="124">
        <v>32.055999999999997</v>
      </c>
      <c r="X8" s="124">
        <v>28.175000000000001</v>
      </c>
      <c r="Y8" s="124">
        <v>26.349</v>
      </c>
      <c r="Z8" s="124">
        <v>25.294</v>
      </c>
      <c r="AA8" s="124">
        <v>48.418999999999997</v>
      </c>
      <c r="AB8" s="124">
        <v>26.928999999999998</v>
      </c>
      <c r="AC8" s="124">
        <v>26.074999999999999</v>
      </c>
      <c r="AD8" s="124">
        <v>30.731999999999999</v>
      </c>
      <c r="AE8" s="124">
        <v>35.561999999999998</v>
      </c>
      <c r="AF8" s="124">
        <v>25.053999999999998</v>
      </c>
      <c r="AG8" s="124">
        <v>25.366</v>
      </c>
      <c r="AH8" s="124">
        <v>23.956</v>
      </c>
      <c r="AI8" s="173">
        <v>24.617000000000001</v>
      </c>
      <c r="AJ8" s="173">
        <v>23.960999999999999</v>
      </c>
      <c r="AK8" s="173">
        <v>52.841999999999999</v>
      </c>
      <c r="AL8" s="173">
        <v>35.36</v>
      </c>
      <c r="AM8" s="173">
        <v>33.738</v>
      </c>
      <c r="AN8" s="173"/>
      <c r="AO8" s="173"/>
      <c r="AP8" s="173"/>
      <c r="AQ8" s="173"/>
      <c r="AR8" s="173"/>
      <c r="AS8" s="173"/>
      <c r="AT8" s="173"/>
      <c r="AU8" s="173"/>
      <c r="AV8" s="173"/>
      <c r="AW8" s="173"/>
      <c r="AX8" s="173"/>
      <c r="AY8" s="173"/>
    </row>
    <row r="9" spans="1:54" ht="15" x14ac:dyDescent="0.25">
      <c r="A9" s="248">
        <v>44105</v>
      </c>
      <c r="B9" s="163"/>
      <c r="C9" s="163"/>
      <c r="D9" s="166">
        <v>32.86</v>
      </c>
      <c r="E9" s="124">
        <v>34.476999999999997</v>
      </c>
      <c r="F9" s="124">
        <v>39.098999999999997</v>
      </c>
      <c r="G9" s="124">
        <v>29.978999999999999</v>
      </c>
      <c r="H9" s="124">
        <v>36.343000000000004</v>
      </c>
      <c r="I9" s="124">
        <v>68.588999999999999</v>
      </c>
      <c r="J9" s="124">
        <v>54.768999999999998</v>
      </c>
      <c r="K9" s="124">
        <v>26.315000000000001</v>
      </c>
      <c r="L9" s="124">
        <v>30.204999999999998</v>
      </c>
      <c r="M9" s="124">
        <v>29.321000000000002</v>
      </c>
      <c r="N9" s="124">
        <v>49.197000000000003</v>
      </c>
      <c r="O9" s="124">
        <v>26.201000000000001</v>
      </c>
      <c r="P9" s="124">
        <v>30.931000000000001</v>
      </c>
      <c r="Q9" s="124">
        <v>34.634</v>
      </c>
      <c r="R9" s="124">
        <v>28.277999999999999</v>
      </c>
      <c r="S9" s="124">
        <v>42.636000000000003</v>
      </c>
      <c r="T9" s="124">
        <v>33.042999999999999</v>
      </c>
      <c r="U9" s="124">
        <v>42.862000000000002</v>
      </c>
      <c r="V9" s="124">
        <v>31.187999999999999</v>
      </c>
      <c r="W9" s="124">
        <v>30.997</v>
      </c>
      <c r="X9" s="124">
        <v>27.277999999999999</v>
      </c>
      <c r="Y9" s="124">
        <v>26.983000000000001</v>
      </c>
      <c r="Z9" s="124">
        <v>35.524999999999999</v>
      </c>
      <c r="AA9" s="124">
        <v>36.158000000000001</v>
      </c>
      <c r="AB9" s="124">
        <v>29.059000000000001</v>
      </c>
      <c r="AC9" s="124">
        <v>42.427999999999997</v>
      </c>
      <c r="AD9" s="124">
        <v>55.073999999999998</v>
      </c>
      <c r="AE9" s="124">
        <v>37.735999999999997</v>
      </c>
      <c r="AF9" s="124">
        <v>26.495999999999999</v>
      </c>
      <c r="AG9" s="124">
        <v>29.609000000000002</v>
      </c>
      <c r="AH9" s="124">
        <v>27.702000000000002</v>
      </c>
      <c r="AI9" s="173">
        <v>28.829000000000001</v>
      </c>
      <c r="AJ9" s="173">
        <v>24.940999999999999</v>
      </c>
      <c r="AK9" s="173">
        <v>53.417000000000002</v>
      </c>
      <c r="AL9" s="173">
        <v>50.555999999999997</v>
      </c>
      <c r="AM9" s="173">
        <v>32.396999999999998</v>
      </c>
      <c r="AN9" s="173"/>
      <c r="AO9" s="173"/>
      <c r="AP9" s="173"/>
      <c r="AQ9" s="173"/>
      <c r="AR9" s="173"/>
      <c r="AS9" s="173"/>
      <c r="AT9" s="173"/>
      <c r="AU9" s="173"/>
      <c r="AV9" s="173"/>
      <c r="AW9" s="173"/>
      <c r="AX9" s="173"/>
      <c r="AY9" s="173"/>
    </row>
    <row r="10" spans="1:54" ht="15" x14ac:dyDescent="0.25">
      <c r="A10" s="248">
        <v>44136</v>
      </c>
      <c r="B10" s="163"/>
      <c r="C10" s="163"/>
      <c r="D10" s="166">
        <v>28.93</v>
      </c>
      <c r="E10" s="124">
        <v>31.11</v>
      </c>
      <c r="F10" s="124">
        <v>27.178999999999998</v>
      </c>
      <c r="G10" s="124">
        <v>25.94</v>
      </c>
      <c r="H10" s="124">
        <v>29.38</v>
      </c>
      <c r="I10" s="124">
        <v>39.244</v>
      </c>
      <c r="J10" s="124">
        <v>37.536999999999999</v>
      </c>
      <c r="K10" s="124">
        <v>25.242000000000001</v>
      </c>
      <c r="L10" s="124">
        <v>23.577999999999999</v>
      </c>
      <c r="M10" s="124">
        <v>23.565999999999999</v>
      </c>
      <c r="N10" s="124">
        <v>41.051000000000002</v>
      </c>
      <c r="O10" s="124">
        <v>24.359000000000002</v>
      </c>
      <c r="P10" s="124">
        <v>26.068999999999999</v>
      </c>
      <c r="Q10" s="124">
        <v>26.628</v>
      </c>
      <c r="R10" s="124">
        <v>25.984000000000002</v>
      </c>
      <c r="S10" s="124">
        <v>31.859000000000002</v>
      </c>
      <c r="T10" s="124">
        <v>25.632999999999999</v>
      </c>
      <c r="U10" s="124">
        <v>30.213999999999999</v>
      </c>
      <c r="V10" s="124">
        <v>25.914999999999999</v>
      </c>
      <c r="W10" s="124">
        <v>25.052</v>
      </c>
      <c r="X10" s="124">
        <v>23.725999999999999</v>
      </c>
      <c r="Y10" s="124">
        <v>26.731000000000002</v>
      </c>
      <c r="Z10" s="124">
        <v>23.544</v>
      </c>
      <c r="AA10" s="124">
        <v>25.803999999999998</v>
      </c>
      <c r="AB10" s="124">
        <v>24.76</v>
      </c>
      <c r="AC10" s="124">
        <v>32.558</v>
      </c>
      <c r="AD10" s="124">
        <v>37.006</v>
      </c>
      <c r="AE10" s="124">
        <v>28.582000000000001</v>
      </c>
      <c r="AF10" s="124">
        <v>23.399000000000001</v>
      </c>
      <c r="AG10" s="124">
        <v>27.81</v>
      </c>
      <c r="AH10" s="124">
        <v>27.47</v>
      </c>
      <c r="AI10" s="173">
        <v>24.271000000000001</v>
      </c>
      <c r="AJ10" s="173">
        <v>21.068999999999999</v>
      </c>
      <c r="AK10" s="173">
        <v>32.133000000000003</v>
      </c>
      <c r="AL10" s="173">
        <v>31.571000000000002</v>
      </c>
      <c r="AM10" s="173">
        <v>29.989000000000001</v>
      </c>
      <c r="AN10" s="173"/>
      <c r="AO10" s="173"/>
      <c r="AP10" s="173"/>
      <c r="AQ10" s="173"/>
      <c r="AR10" s="173"/>
      <c r="AS10" s="173"/>
      <c r="AT10" s="173"/>
      <c r="AU10" s="173"/>
      <c r="AV10" s="173"/>
      <c r="AW10" s="173"/>
      <c r="AX10" s="173"/>
      <c r="AY10" s="173"/>
    </row>
    <row r="11" spans="1:54" ht="15" x14ac:dyDescent="0.25">
      <c r="A11" s="248">
        <v>44166</v>
      </c>
      <c r="B11" s="163"/>
      <c r="C11" s="163"/>
      <c r="D11" s="166">
        <v>25.64</v>
      </c>
      <c r="E11" s="124">
        <v>26.071999999999999</v>
      </c>
      <c r="F11" s="124">
        <v>23.797999999999998</v>
      </c>
      <c r="G11" s="124">
        <v>24.86</v>
      </c>
      <c r="H11" s="124">
        <v>25.54</v>
      </c>
      <c r="I11" s="124">
        <v>27.152000000000001</v>
      </c>
      <c r="J11" s="124">
        <v>28.184000000000001</v>
      </c>
      <c r="K11" s="124">
        <v>22.501999999999999</v>
      </c>
      <c r="L11" s="124">
        <v>21.59</v>
      </c>
      <c r="M11" s="124">
        <v>21.259</v>
      </c>
      <c r="N11" s="124">
        <v>29.49</v>
      </c>
      <c r="O11" s="124">
        <v>22.256</v>
      </c>
      <c r="P11" s="124">
        <v>24.058</v>
      </c>
      <c r="Q11" s="124">
        <v>22.815999999999999</v>
      </c>
      <c r="R11" s="124">
        <v>22.091999999999999</v>
      </c>
      <c r="S11" s="124">
        <v>29.013999999999999</v>
      </c>
      <c r="T11" s="124">
        <v>22.536999999999999</v>
      </c>
      <c r="U11" s="124">
        <v>24.798999999999999</v>
      </c>
      <c r="V11" s="124">
        <v>24.164000000000001</v>
      </c>
      <c r="W11" s="124">
        <v>23.004000000000001</v>
      </c>
      <c r="X11" s="124">
        <v>21.327000000000002</v>
      </c>
      <c r="Y11" s="124">
        <v>23.096</v>
      </c>
      <c r="Z11" s="124">
        <v>20.428000000000001</v>
      </c>
      <c r="AA11" s="124">
        <v>23.995000000000001</v>
      </c>
      <c r="AB11" s="124">
        <v>20.954000000000001</v>
      </c>
      <c r="AC11" s="124">
        <v>24.495000000000001</v>
      </c>
      <c r="AD11" s="124">
        <v>26.626000000000001</v>
      </c>
      <c r="AE11" s="124">
        <v>23.021000000000001</v>
      </c>
      <c r="AF11" s="124">
        <v>21.239000000000001</v>
      </c>
      <c r="AG11" s="124">
        <v>22.986999999999998</v>
      </c>
      <c r="AH11" s="124">
        <v>23.288</v>
      </c>
      <c r="AI11" s="173">
        <v>21.597000000000001</v>
      </c>
      <c r="AJ11" s="173">
        <v>19.596</v>
      </c>
      <c r="AK11" s="173">
        <v>25.795999999999999</v>
      </c>
      <c r="AL11" s="173">
        <v>24.675999999999998</v>
      </c>
      <c r="AM11" s="173">
        <v>28.202999999999999</v>
      </c>
      <c r="AN11" s="173"/>
      <c r="AO11" s="173"/>
      <c r="AP11" s="173"/>
      <c r="AQ11" s="173"/>
      <c r="AR11" s="173"/>
      <c r="AS11" s="173"/>
      <c r="AT11" s="173"/>
      <c r="AU11" s="173"/>
      <c r="AV11" s="173"/>
      <c r="AW11" s="173"/>
      <c r="AX11" s="173"/>
      <c r="AY11" s="173"/>
    </row>
    <row r="12" spans="1:54" ht="15" x14ac:dyDescent="0.25">
      <c r="A12" s="248">
        <v>44197</v>
      </c>
      <c r="B12" s="163"/>
      <c r="C12" s="163"/>
      <c r="D12" s="166">
        <v>24.31</v>
      </c>
      <c r="E12" s="124">
        <v>22.76</v>
      </c>
      <c r="F12" s="124">
        <v>21.292000000000002</v>
      </c>
      <c r="G12" s="124">
        <v>24.361000000000001</v>
      </c>
      <c r="H12" s="124">
        <v>22.95</v>
      </c>
      <c r="I12" s="124">
        <v>23.334</v>
      </c>
      <c r="J12" s="124">
        <v>23.466000000000001</v>
      </c>
      <c r="K12" s="124">
        <v>19.913</v>
      </c>
      <c r="L12" s="124">
        <v>19.373000000000001</v>
      </c>
      <c r="M12" s="124">
        <v>19.084</v>
      </c>
      <c r="N12" s="124">
        <v>23.562000000000001</v>
      </c>
      <c r="O12" s="124">
        <v>19.478000000000002</v>
      </c>
      <c r="P12" s="124">
        <v>21.893000000000001</v>
      </c>
      <c r="Q12" s="124">
        <v>20.407</v>
      </c>
      <c r="R12" s="124">
        <v>19.629000000000001</v>
      </c>
      <c r="S12" s="124">
        <v>25.265000000000001</v>
      </c>
      <c r="T12" s="124">
        <v>19.158999999999999</v>
      </c>
      <c r="U12" s="124">
        <v>22.33</v>
      </c>
      <c r="V12" s="124">
        <v>20.716000000000001</v>
      </c>
      <c r="W12" s="124">
        <v>22.501000000000001</v>
      </c>
      <c r="X12" s="124">
        <v>19.097000000000001</v>
      </c>
      <c r="Y12" s="124">
        <v>20.437000000000001</v>
      </c>
      <c r="Z12" s="124">
        <v>18.395</v>
      </c>
      <c r="AA12" s="124">
        <v>21.353000000000002</v>
      </c>
      <c r="AB12" s="124">
        <v>21.934000000000001</v>
      </c>
      <c r="AC12" s="124">
        <v>21.213999999999999</v>
      </c>
      <c r="AD12" s="124">
        <v>24.004999999999999</v>
      </c>
      <c r="AE12" s="124">
        <v>20.026</v>
      </c>
      <c r="AF12" s="124">
        <v>19.125</v>
      </c>
      <c r="AG12" s="124">
        <v>20.143999999999998</v>
      </c>
      <c r="AH12" s="124">
        <v>20.733000000000001</v>
      </c>
      <c r="AI12" s="173">
        <v>19.57</v>
      </c>
      <c r="AJ12" s="173">
        <v>17.620999999999999</v>
      </c>
      <c r="AK12" s="173">
        <v>22.771999999999998</v>
      </c>
      <c r="AL12" s="173">
        <v>21.72</v>
      </c>
      <c r="AM12" s="173">
        <v>26.01</v>
      </c>
      <c r="AN12" s="173"/>
      <c r="AO12" s="173"/>
      <c r="AP12" s="173"/>
      <c r="AQ12" s="173"/>
      <c r="AR12" s="173"/>
      <c r="AS12" s="173"/>
      <c r="AT12" s="173"/>
      <c r="AU12" s="173"/>
      <c r="AV12" s="173"/>
      <c r="AW12" s="173"/>
      <c r="AX12" s="173"/>
      <c r="AY12" s="173"/>
    </row>
    <row r="13" spans="1:54" ht="15" x14ac:dyDescent="0.25">
      <c r="A13" s="248">
        <v>44228</v>
      </c>
      <c r="B13" s="163"/>
      <c r="C13" s="163"/>
      <c r="D13" s="166">
        <v>22.39</v>
      </c>
      <c r="E13" s="124">
        <v>18.875</v>
      </c>
      <c r="F13" s="124">
        <v>17.984000000000002</v>
      </c>
      <c r="G13" s="124">
        <v>18.565000000000001</v>
      </c>
      <c r="H13" s="124">
        <v>19.352</v>
      </c>
      <c r="I13" s="124">
        <v>32.847000000000001</v>
      </c>
      <c r="J13" s="124">
        <v>22.074000000000002</v>
      </c>
      <c r="K13" s="124">
        <v>16.349</v>
      </c>
      <c r="L13" s="124">
        <v>15.957000000000001</v>
      </c>
      <c r="M13" s="124">
        <v>16.242999999999999</v>
      </c>
      <c r="N13" s="124">
        <v>20.315000000000001</v>
      </c>
      <c r="O13" s="124">
        <v>16.747</v>
      </c>
      <c r="P13" s="124">
        <v>20.02</v>
      </c>
      <c r="Q13" s="124">
        <v>16.736999999999998</v>
      </c>
      <c r="R13" s="124">
        <v>20.184000000000001</v>
      </c>
      <c r="S13" s="124">
        <v>23.03</v>
      </c>
      <c r="T13" s="124">
        <v>15.752000000000001</v>
      </c>
      <c r="U13" s="124">
        <v>19.684999999999999</v>
      </c>
      <c r="V13" s="124">
        <v>20.588999999999999</v>
      </c>
      <c r="W13" s="124">
        <v>23.084</v>
      </c>
      <c r="X13" s="124">
        <v>18.907</v>
      </c>
      <c r="Y13" s="124">
        <v>16.768000000000001</v>
      </c>
      <c r="Z13" s="124">
        <v>20.425999999999998</v>
      </c>
      <c r="AA13" s="124">
        <v>17.71</v>
      </c>
      <c r="AB13" s="124">
        <v>18.867999999999999</v>
      </c>
      <c r="AC13" s="124">
        <v>17.213999999999999</v>
      </c>
      <c r="AD13" s="124">
        <v>22.18</v>
      </c>
      <c r="AE13" s="124">
        <v>16.367999999999999</v>
      </c>
      <c r="AF13" s="124">
        <v>16.448</v>
      </c>
      <c r="AG13" s="124">
        <v>16.448</v>
      </c>
      <c r="AH13" s="124">
        <v>17.088000000000001</v>
      </c>
      <c r="AI13" s="173">
        <v>16.315000000000001</v>
      </c>
      <c r="AJ13" s="173">
        <v>14.585000000000001</v>
      </c>
      <c r="AK13" s="173">
        <v>21.081</v>
      </c>
      <c r="AL13" s="173">
        <v>20.824000000000002</v>
      </c>
      <c r="AM13" s="173">
        <v>21.317</v>
      </c>
      <c r="AN13" s="173"/>
      <c r="AO13" s="173"/>
      <c r="AP13" s="173"/>
      <c r="AQ13" s="173"/>
      <c r="AR13" s="173"/>
      <c r="AS13" s="173"/>
      <c r="AT13" s="173"/>
      <c r="AU13" s="173"/>
      <c r="AV13" s="173"/>
      <c r="AW13" s="173"/>
      <c r="AX13" s="173"/>
      <c r="AY13" s="173"/>
    </row>
    <row r="14" spans="1:54" ht="15" x14ac:dyDescent="0.25">
      <c r="A14" s="248">
        <v>44256</v>
      </c>
      <c r="B14" s="163"/>
      <c r="C14" s="163"/>
      <c r="D14" s="166">
        <v>36.020000000000003</v>
      </c>
      <c r="E14" s="124">
        <v>29.338999999999999</v>
      </c>
      <c r="F14" s="124">
        <v>29.379000000000001</v>
      </c>
      <c r="G14" s="124">
        <v>18.931999999999999</v>
      </c>
      <c r="H14" s="124">
        <v>31.64</v>
      </c>
      <c r="I14" s="124">
        <v>62.063000000000002</v>
      </c>
      <c r="J14" s="124">
        <v>26.693000000000001</v>
      </c>
      <c r="K14" s="124">
        <v>24.411999999999999</v>
      </c>
      <c r="L14" s="124">
        <v>42.517000000000003</v>
      </c>
      <c r="M14" s="124">
        <v>26.053999999999998</v>
      </c>
      <c r="N14" s="124">
        <v>28.978999999999999</v>
      </c>
      <c r="O14" s="124">
        <v>26.628</v>
      </c>
      <c r="P14" s="124">
        <v>34.481000000000002</v>
      </c>
      <c r="Q14" s="124">
        <v>33.436999999999998</v>
      </c>
      <c r="R14" s="124">
        <v>46.097000000000001</v>
      </c>
      <c r="S14" s="124">
        <v>32.578000000000003</v>
      </c>
      <c r="T14" s="124">
        <v>32.012999999999998</v>
      </c>
      <c r="U14" s="124">
        <v>31.670999999999999</v>
      </c>
      <c r="V14" s="124">
        <v>28.847999999999999</v>
      </c>
      <c r="W14" s="124">
        <v>26.29</v>
      </c>
      <c r="X14" s="124">
        <v>29.222999999999999</v>
      </c>
      <c r="Y14" s="124">
        <v>20.408000000000001</v>
      </c>
      <c r="Z14" s="124">
        <v>30.126999999999999</v>
      </c>
      <c r="AA14" s="124">
        <v>45.533999999999999</v>
      </c>
      <c r="AB14" s="124">
        <v>21.936</v>
      </c>
      <c r="AC14" s="124">
        <v>24.405999999999999</v>
      </c>
      <c r="AD14" s="124">
        <v>54.289000000000001</v>
      </c>
      <c r="AE14" s="124">
        <v>16.699000000000002</v>
      </c>
      <c r="AF14" s="124">
        <v>34.726999999999997</v>
      </c>
      <c r="AG14" s="124">
        <v>19.818999999999999</v>
      </c>
      <c r="AH14" s="124">
        <v>30.469000000000001</v>
      </c>
      <c r="AI14" s="173">
        <v>32.561</v>
      </c>
      <c r="AJ14" s="173">
        <v>21.548999999999999</v>
      </c>
      <c r="AK14" s="173">
        <v>23.045999999999999</v>
      </c>
      <c r="AL14" s="173">
        <v>37.130000000000003</v>
      </c>
      <c r="AM14" s="173">
        <v>23.367999999999999</v>
      </c>
      <c r="AN14" s="173"/>
      <c r="AO14" s="173"/>
      <c r="AP14" s="173"/>
      <c r="AQ14" s="173"/>
      <c r="AR14" s="173"/>
      <c r="AS14" s="173"/>
      <c r="AT14" s="173"/>
      <c r="AU14" s="173"/>
      <c r="AV14" s="173"/>
      <c r="AW14" s="173"/>
      <c r="AX14" s="173"/>
      <c r="AY14" s="173"/>
    </row>
    <row r="15" spans="1:54" ht="15" x14ac:dyDescent="0.25">
      <c r="A15" s="248">
        <v>44287</v>
      </c>
      <c r="B15" s="163"/>
      <c r="C15" s="163"/>
      <c r="D15" s="166">
        <v>77.08</v>
      </c>
      <c r="E15" s="124">
        <v>47.357999999999997</v>
      </c>
      <c r="F15" s="124">
        <v>35.872</v>
      </c>
      <c r="G15" s="124">
        <v>41.677999999999997</v>
      </c>
      <c r="H15" s="124">
        <v>79.334000000000003</v>
      </c>
      <c r="I15" s="124">
        <v>109.274</v>
      </c>
      <c r="J15" s="124">
        <v>74.484999999999999</v>
      </c>
      <c r="K15" s="124">
        <v>59.136000000000003</v>
      </c>
      <c r="L15" s="124">
        <v>104.242</v>
      </c>
      <c r="M15" s="124">
        <v>56.817</v>
      </c>
      <c r="N15" s="124">
        <v>53.683999999999997</v>
      </c>
      <c r="O15" s="124">
        <v>68.126000000000005</v>
      </c>
      <c r="P15" s="124">
        <v>95.948999999999998</v>
      </c>
      <c r="Q15" s="124">
        <v>67.335999999999999</v>
      </c>
      <c r="R15" s="124">
        <v>57.447000000000003</v>
      </c>
      <c r="S15" s="124">
        <v>76.653000000000006</v>
      </c>
      <c r="T15" s="124">
        <v>69.991</v>
      </c>
      <c r="U15" s="124">
        <v>48.851999999999997</v>
      </c>
      <c r="V15" s="124">
        <v>39.186</v>
      </c>
      <c r="W15" s="124">
        <v>66.427000000000007</v>
      </c>
      <c r="X15" s="124">
        <v>56.448999999999998</v>
      </c>
      <c r="Y15" s="124">
        <v>51.42</v>
      </c>
      <c r="Z15" s="124">
        <v>55.1</v>
      </c>
      <c r="AA15" s="124">
        <v>90.786000000000001</v>
      </c>
      <c r="AB15" s="124">
        <v>56.988</v>
      </c>
      <c r="AC15" s="124">
        <v>76.956000000000003</v>
      </c>
      <c r="AD15" s="124">
        <v>75.39</v>
      </c>
      <c r="AE15" s="124">
        <v>49.963000000000001</v>
      </c>
      <c r="AF15" s="124">
        <v>57.975000000000001</v>
      </c>
      <c r="AG15" s="124">
        <v>50.533000000000001</v>
      </c>
      <c r="AH15" s="124">
        <v>67.501000000000005</v>
      </c>
      <c r="AI15" s="173">
        <v>72.238</v>
      </c>
      <c r="AJ15" s="173">
        <v>43.802</v>
      </c>
      <c r="AK15" s="173">
        <v>53.21</v>
      </c>
      <c r="AL15" s="173">
        <v>70.435000000000002</v>
      </c>
      <c r="AM15" s="173">
        <v>48.658999999999999</v>
      </c>
      <c r="AN15" s="173"/>
      <c r="AO15" s="173"/>
      <c r="AP15" s="173"/>
      <c r="AQ15" s="173"/>
      <c r="AR15" s="173"/>
      <c r="AS15" s="173"/>
      <c r="AT15" s="173"/>
      <c r="AU15" s="173"/>
      <c r="AV15" s="173"/>
      <c r="AW15" s="173"/>
      <c r="AX15" s="173"/>
      <c r="AY15" s="173"/>
    </row>
    <row r="16" spans="1:54" ht="15" x14ac:dyDescent="0.25">
      <c r="A16" s="248">
        <v>44317</v>
      </c>
      <c r="B16" s="163"/>
      <c r="C16" s="163"/>
      <c r="D16" s="166">
        <v>221.07</v>
      </c>
      <c r="E16" s="124">
        <v>161.80699999999999</v>
      </c>
      <c r="F16" s="124">
        <v>126.46</v>
      </c>
      <c r="G16" s="124">
        <v>408.08199999999999</v>
      </c>
      <c r="H16" s="124">
        <v>335.83800000000002</v>
      </c>
      <c r="I16" s="124">
        <v>304.29199999999997</v>
      </c>
      <c r="J16" s="124">
        <v>274.35300000000001</v>
      </c>
      <c r="K16" s="124">
        <v>133.21700000000001</v>
      </c>
      <c r="L16" s="124">
        <v>182.239</v>
      </c>
      <c r="M16" s="124">
        <v>113.505</v>
      </c>
      <c r="N16" s="124">
        <v>163.709</v>
      </c>
      <c r="O16" s="124">
        <v>191.33500000000001</v>
      </c>
      <c r="P16" s="124">
        <v>279.35300000000001</v>
      </c>
      <c r="Q16" s="124">
        <v>193.999</v>
      </c>
      <c r="R16" s="124">
        <v>181.38499999999999</v>
      </c>
      <c r="S16" s="124">
        <v>314.38499999999999</v>
      </c>
      <c r="T16" s="124">
        <v>286.375</v>
      </c>
      <c r="U16" s="124">
        <v>168.74299999999999</v>
      </c>
      <c r="V16" s="124">
        <v>179.86199999999999</v>
      </c>
      <c r="W16" s="124">
        <v>209.06700000000001</v>
      </c>
      <c r="X16" s="124">
        <v>237.77500000000001</v>
      </c>
      <c r="Y16" s="124">
        <v>73.066999999999993</v>
      </c>
      <c r="Z16" s="124">
        <v>159.66900000000001</v>
      </c>
      <c r="AA16" s="124">
        <v>209.94900000000001</v>
      </c>
      <c r="AB16" s="124">
        <v>242.32599999999999</v>
      </c>
      <c r="AC16" s="124">
        <v>196.732</v>
      </c>
      <c r="AD16" s="124">
        <v>211.49100000000001</v>
      </c>
      <c r="AE16" s="124">
        <v>239.12200000000001</v>
      </c>
      <c r="AF16" s="124">
        <v>247.18199999999999</v>
      </c>
      <c r="AG16" s="124">
        <v>101.089</v>
      </c>
      <c r="AH16" s="124">
        <v>140.935</v>
      </c>
      <c r="AI16" s="173">
        <v>110.444</v>
      </c>
      <c r="AJ16" s="173">
        <v>111.465</v>
      </c>
      <c r="AK16" s="173">
        <v>230.87100000000001</v>
      </c>
      <c r="AL16" s="173">
        <v>174.03299999999999</v>
      </c>
      <c r="AM16" s="173">
        <v>108.607</v>
      </c>
      <c r="AN16" s="173"/>
      <c r="AO16" s="173"/>
      <c r="AP16" s="173"/>
      <c r="AQ16" s="173"/>
      <c r="AR16" s="173"/>
      <c r="AS16" s="173"/>
      <c r="AT16" s="173"/>
      <c r="AU16" s="173"/>
      <c r="AV16" s="173"/>
      <c r="AW16" s="173"/>
      <c r="AX16" s="173"/>
      <c r="AY16" s="173"/>
    </row>
    <row r="17" spans="1:1005" ht="15" x14ac:dyDescent="0.25">
      <c r="A17" s="248">
        <v>44348</v>
      </c>
      <c r="B17" s="163"/>
      <c r="C17" s="163"/>
      <c r="D17" s="166">
        <v>261.05</v>
      </c>
      <c r="E17" s="124">
        <v>307.58499999999998</v>
      </c>
      <c r="F17" s="124">
        <v>353.7</v>
      </c>
      <c r="G17" s="124">
        <v>672.41</v>
      </c>
      <c r="H17" s="124">
        <v>378.36700000000002</v>
      </c>
      <c r="I17" s="124">
        <v>391.33</v>
      </c>
      <c r="J17" s="124">
        <v>268.803</v>
      </c>
      <c r="K17" s="124">
        <v>169.184</v>
      </c>
      <c r="L17" s="124">
        <v>150.69300000000001</v>
      </c>
      <c r="M17" s="124">
        <v>173.70099999999999</v>
      </c>
      <c r="N17" s="124">
        <v>278.38099999999997</v>
      </c>
      <c r="O17" s="124">
        <v>169.02199999999999</v>
      </c>
      <c r="P17" s="124">
        <v>417.22</v>
      </c>
      <c r="Q17" s="124">
        <v>212.809</v>
      </c>
      <c r="R17" s="124">
        <v>533.30399999999997</v>
      </c>
      <c r="S17" s="124">
        <v>302.06099999999998</v>
      </c>
      <c r="T17" s="124">
        <v>493.79199999999997</v>
      </c>
      <c r="U17" s="124">
        <v>186.953</v>
      </c>
      <c r="V17" s="124">
        <v>328.55900000000003</v>
      </c>
      <c r="W17" s="124">
        <v>157.38</v>
      </c>
      <c r="X17" s="124">
        <v>196.29</v>
      </c>
      <c r="Y17" s="124">
        <v>54.515000000000001</v>
      </c>
      <c r="Z17" s="124">
        <v>232.358</v>
      </c>
      <c r="AA17" s="124">
        <v>143.255</v>
      </c>
      <c r="AB17" s="124">
        <v>282.18200000000002</v>
      </c>
      <c r="AC17" s="124">
        <v>193.24299999999999</v>
      </c>
      <c r="AD17" s="124">
        <v>172.17500000000001</v>
      </c>
      <c r="AE17" s="124">
        <v>482.36599999999999</v>
      </c>
      <c r="AF17" s="124">
        <v>262.57499999999999</v>
      </c>
      <c r="AG17" s="124">
        <v>241.84899999999999</v>
      </c>
      <c r="AH17" s="124">
        <v>422.851</v>
      </c>
      <c r="AI17" s="173">
        <v>45.671999999999997</v>
      </c>
      <c r="AJ17" s="173">
        <v>151.16800000000001</v>
      </c>
      <c r="AK17" s="173">
        <v>338.99700000000001</v>
      </c>
      <c r="AL17" s="173">
        <v>316.67200000000003</v>
      </c>
      <c r="AM17" s="173">
        <v>114.94799999999999</v>
      </c>
      <c r="AN17" s="173"/>
      <c r="AO17" s="173"/>
      <c r="AP17" s="173"/>
      <c r="AQ17" s="173"/>
      <c r="AR17" s="173"/>
      <c r="AS17" s="173"/>
      <c r="AT17" s="173"/>
      <c r="AU17" s="173"/>
      <c r="AV17" s="173"/>
      <c r="AW17" s="173"/>
      <c r="AX17" s="173"/>
      <c r="AY17" s="173"/>
    </row>
    <row r="18" spans="1:1005" ht="15" x14ac:dyDescent="0.25">
      <c r="A18" s="248">
        <v>44378</v>
      </c>
      <c r="B18" s="163"/>
      <c r="C18" s="163"/>
      <c r="D18" s="166">
        <v>116.85</v>
      </c>
      <c r="E18" s="124">
        <v>177.71799999999999</v>
      </c>
      <c r="F18" s="124">
        <v>213.2</v>
      </c>
      <c r="G18" s="124">
        <v>330.90600000000001</v>
      </c>
      <c r="H18" s="124">
        <v>121.59399999999999</v>
      </c>
      <c r="I18" s="124">
        <v>165.411</v>
      </c>
      <c r="J18" s="124">
        <v>93.001999999999995</v>
      </c>
      <c r="K18" s="124">
        <v>69.641000000000005</v>
      </c>
      <c r="L18" s="124">
        <v>65.105999999999995</v>
      </c>
      <c r="M18" s="124">
        <v>72.064999999999998</v>
      </c>
      <c r="N18" s="124">
        <v>133.73699999999999</v>
      </c>
      <c r="O18" s="124">
        <v>66.900999999999996</v>
      </c>
      <c r="P18" s="124">
        <v>199.10300000000001</v>
      </c>
      <c r="Q18" s="124">
        <v>67.739000000000004</v>
      </c>
      <c r="R18" s="124">
        <v>498.46199999999999</v>
      </c>
      <c r="S18" s="124">
        <v>122.408</v>
      </c>
      <c r="T18" s="124">
        <v>184.84700000000001</v>
      </c>
      <c r="U18" s="124">
        <v>94.064999999999998</v>
      </c>
      <c r="V18" s="124">
        <v>212.21899999999999</v>
      </c>
      <c r="W18" s="124">
        <v>49.238999999999997</v>
      </c>
      <c r="X18" s="124">
        <v>58.122</v>
      </c>
      <c r="Y18" s="124">
        <v>22.129000000000001</v>
      </c>
      <c r="Z18" s="124">
        <v>68.182000000000002</v>
      </c>
      <c r="AA18" s="124">
        <v>54.247999999999998</v>
      </c>
      <c r="AB18" s="124">
        <v>116.28100000000001</v>
      </c>
      <c r="AC18" s="124">
        <v>74.106999999999999</v>
      </c>
      <c r="AD18" s="124">
        <v>63.646999999999998</v>
      </c>
      <c r="AE18" s="124">
        <v>220.90899999999999</v>
      </c>
      <c r="AF18" s="124">
        <v>140.24299999999999</v>
      </c>
      <c r="AG18" s="124">
        <v>74.064999999999998</v>
      </c>
      <c r="AH18" s="124">
        <v>216.87899999999999</v>
      </c>
      <c r="AI18" s="173">
        <v>22.114999999999998</v>
      </c>
      <c r="AJ18" s="173">
        <v>53.976999999999997</v>
      </c>
      <c r="AK18" s="173">
        <v>108.081</v>
      </c>
      <c r="AL18" s="173">
        <v>99.119</v>
      </c>
      <c r="AM18" s="173">
        <v>45.079000000000001</v>
      </c>
      <c r="AN18" s="173"/>
      <c r="AO18" s="173"/>
      <c r="AP18" s="173"/>
      <c r="AQ18" s="173"/>
      <c r="AR18" s="173"/>
      <c r="AS18" s="173"/>
      <c r="AT18" s="173"/>
      <c r="AU18" s="173"/>
      <c r="AV18" s="173"/>
      <c r="AW18" s="173"/>
      <c r="AX18" s="173"/>
      <c r="AY18" s="173"/>
    </row>
    <row r="19" spans="1:1005" ht="15" x14ac:dyDescent="0.25">
      <c r="A19" s="248">
        <v>44409</v>
      </c>
      <c r="B19" s="163"/>
      <c r="C19" s="163"/>
      <c r="D19" s="166">
        <v>63.46</v>
      </c>
      <c r="E19" s="124">
        <v>91.003</v>
      </c>
      <c r="F19" s="124">
        <v>81.3</v>
      </c>
      <c r="G19" s="124">
        <v>122.404</v>
      </c>
      <c r="H19" s="124">
        <v>54.192</v>
      </c>
      <c r="I19" s="124">
        <v>62.244999999999997</v>
      </c>
      <c r="J19" s="124">
        <v>50.716000000000001</v>
      </c>
      <c r="K19" s="124">
        <v>38.988</v>
      </c>
      <c r="L19" s="124">
        <v>48.707000000000001</v>
      </c>
      <c r="M19" s="124">
        <v>37.420999999999999</v>
      </c>
      <c r="N19" s="124">
        <v>56.851999999999997</v>
      </c>
      <c r="O19" s="124">
        <v>50.378999999999998</v>
      </c>
      <c r="P19" s="124">
        <v>67.244</v>
      </c>
      <c r="Q19" s="124">
        <v>38.131</v>
      </c>
      <c r="R19" s="124">
        <v>135.09399999999999</v>
      </c>
      <c r="S19" s="124">
        <v>49.694000000000003</v>
      </c>
      <c r="T19" s="124">
        <v>77.599999999999994</v>
      </c>
      <c r="U19" s="124">
        <v>43.317999999999998</v>
      </c>
      <c r="V19" s="124">
        <v>81.355999999999995</v>
      </c>
      <c r="W19" s="124">
        <v>38.997999999999998</v>
      </c>
      <c r="X19" s="124">
        <v>44.408999999999999</v>
      </c>
      <c r="Y19" s="124">
        <v>17.600000000000001</v>
      </c>
      <c r="Z19" s="124">
        <v>39.918999999999997</v>
      </c>
      <c r="AA19" s="124">
        <v>34.121000000000002</v>
      </c>
      <c r="AB19" s="124">
        <v>54.006999999999998</v>
      </c>
      <c r="AC19" s="124">
        <v>50.613</v>
      </c>
      <c r="AD19" s="124">
        <v>43.926000000000002</v>
      </c>
      <c r="AE19" s="124">
        <v>76.569999999999993</v>
      </c>
      <c r="AF19" s="124">
        <v>51.262</v>
      </c>
      <c r="AG19" s="124">
        <v>42.646999999999998</v>
      </c>
      <c r="AH19" s="124">
        <v>65.593999999999994</v>
      </c>
      <c r="AI19" s="173">
        <v>21.183</v>
      </c>
      <c r="AJ19" s="173">
        <v>37.713999999999999</v>
      </c>
      <c r="AK19" s="173">
        <v>53.143000000000001</v>
      </c>
      <c r="AL19" s="173">
        <v>41.709000000000003</v>
      </c>
      <c r="AM19" s="173">
        <v>29.591999999999999</v>
      </c>
      <c r="AN19" s="173"/>
      <c r="AO19" s="173"/>
      <c r="AP19" s="173"/>
      <c r="AQ19" s="173"/>
      <c r="AR19" s="173"/>
      <c r="AS19" s="173"/>
      <c r="AT19" s="173"/>
      <c r="AU19" s="173"/>
      <c r="AV19" s="173"/>
      <c r="AW19" s="173"/>
      <c r="AX19" s="173"/>
      <c r="AY19" s="173"/>
    </row>
    <row r="20" spans="1:1005" ht="15" x14ac:dyDescent="0.25">
      <c r="A20" s="248">
        <v>44440</v>
      </c>
      <c r="B20" s="163"/>
      <c r="C20" s="163"/>
      <c r="D20" s="166">
        <v>38.04</v>
      </c>
      <c r="E20" s="124">
        <v>74.397000000000006</v>
      </c>
      <c r="F20" s="124">
        <v>40.366999999999997</v>
      </c>
      <c r="G20" s="124">
        <v>68.457999999999998</v>
      </c>
      <c r="H20" s="124">
        <v>52.374000000000002</v>
      </c>
      <c r="I20" s="124">
        <v>60.000999999999998</v>
      </c>
      <c r="J20" s="124">
        <v>39.405000000000001</v>
      </c>
      <c r="K20" s="124">
        <v>37.628999999999998</v>
      </c>
      <c r="L20" s="124">
        <v>32.927</v>
      </c>
      <c r="M20" s="124">
        <v>30.89</v>
      </c>
      <c r="N20" s="124">
        <v>35.444000000000003</v>
      </c>
      <c r="O20" s="124">
        <v>42.12</v>
      </c>
      <c r="P20" s="124">
        <v>56.38</v>
      </c>
      <c r="Q20" s="124">
        <v>34.072000000000003</v>
      </c>
      <c r="R20" s="124">
        <v>63.091000000000001</v>
      </c>
      <c r="S20" s="124">
        <v>37.841999999999999</v>
      </c>
      <c r="T20" s="124">
        <v>54.585999999999999</v>
      </c>
      <c r="U20" s="124">
        <v>29.725000000000001</v>
      </c>
      <c r="V20" s="124">
        <v>44.024000000000001</v>
      </c>
      <c r="W20" s="124">
        <v>32.268000000000001</v>
      </c>
      <c r="X20" s="124">
        <v>30.370999999999999</v>
      </c>
      <c r="Y20" s="124">
        <v>19.349</v>
      </c>
      <c r="Z20" s="124">
        <v>55.26</v>
      </c>
      <c r="AA20" s="124">
        <v>33.04</v>
      </c>
      <c r="AB20" s="124">
        <v>35.591999999999999</v>
      </c>
      <c r="AC20" s="124">
        <v>37.427999999999997</v>
      </c>
      <c r="AD20" s="124">
        <v>40.645000000000003</v>
      </c>
      <c r="AE20" s="124">
        <v>45.322000000000003</v>
      </c>
      <c r="AF20" s="124">
        <v>35.344000000000001</v>
      </c>
      <c r="AG20" s="124">
        <v>27.506</v>
      </c>
      <c r="AH20" s="124">
        <v>38.963000000000001</v>
      </c>
      <c r="AI20" s="173">
        <v>19.298999999999999</v>
      </c>
      <c r="AJ20" s="173">
        <v>54.829000000000001</v>
      </c>
      <c r="AK20" s="173">
        <v>47.064999999999998</v>
      </c>
      <c r="AL20" s="173">
        <v>33.706000000000003</v>
      </c>
      <c r="AM20" s="173">
        <v>25.234999999999999</v>
      </c>
      <c r="AN20" s="173"/>
      <c r="AO20" s="173"/>
      <c r="AP20" s="173"/>
      <c r="AQ20" s="173"/>
      <c r="AR20" s="173"/>
      <c r="AS20" s="173"/>
      <c r="AT20" s="173"/>
      <c r="AU20" s="173"/>
      <c r="AV20" s="173"/>
      <c r="AW20" s="173"/>
      <c r="AX20" s="173"/>
      <c r="AY20" s="173"/>
    </row>
    <row r="21" spans="1:1005" ht="15" x14ac:dyDescent="0.25">
      <c r="A21" s="248">
        <v>44470</v>
      </c>
      <c r="B21" s="163"/>
      <c r="C21" s="163"/>
      <c r="D21" s="166">
        <v>38.25</v>
      </c>
      <c r="E21" s="124">
        <v>47.08</v>
      </c>
      <c r="F21" s="124">
        <v>33.482999999999997</v>
      </c>
      <c r="G21" s="124">
        <v>57.381999999999998</v>
      </c>
      <c r="H21" s="124">
        <v>81.769000000000005</v>
      </c>
      <c r="I21" s="124">
        <v>66.215999999999994</v>
      </c>
      <c r="J21" s="124">
        <v>30.885000000000002</v>
      </c>
      <c r="K21" s="124">
        <v>29.212</v>
      </c>
      <c r="L21" s="124">
        <v>30.762</v>
      </c>
      <c r="M21" s="124">
        <v>46.756</v>
      </c>
      <c r="N21" s="124">
        <v>29.756</v>
      </c>
      <c r="O21" s="124">
        <v>28.2</v>
      </c>
      <c r="P21" s="124">
        <v>48.094999999999999</v>
      </c>
      <c r="Q21" s="124">
        <v>30.477</v>
      </c>
      <c r="R21" s="124">
        <v>56.180999999999997</v>
      </c>
      <c r="S21" s="124">
        <v>42.87</v>
      </c>
      <c r="T21" s="124">
        <v>56.503</v>
      </c>
      <c r="U21" s="124">
        <v>35.073999999999998</v>
      </c>
      <c r="V21" s="124">
        <v>35.271999999999998</v>
      </c>
      <c r="W21" s="124">
        <v>27.209</v>
      </c>
      <c r="X21" s="124">
        <v>26.875</v>
      </c>
      <c r="Y21" s="124">
        <v>26.640999999999998</v>
      </c>
      <c r="Z21" s="124">
        <v>35.911999999999999</v>
      </c>
      <c r="AA21" s="124">
        <v>31.751000000000001</v>
      </c>
      <c r="AB21" s="124">
        <v>48.177</v>
      </c>
      <c r="AC21" s="124">
        <v>57.838999999999999</v>
      </c>
      <c r="AD21" s="124">
        <v>37.545999999999999</v>
      </c>
      <c r="AE21" s="124">
        <v>39.311</v>
      </c>
      <c r="AF21" s="124">
        <v>34.700000000000003</v>
      </c>
      <c r="AG21" s="124">
        <v>27.606999999999999</v>
      </c>
      <c r="AH21" s="124">
        <v>37.173999999999999</v>
      </c>
      <c r="AI21" s="173">
        <v>18.015999999999998</v>
      </c>
      <c r="AJ21" s="173">
        <v>49.103999999999999</v>
      </c>
      <c r="AK21" s="173">
        <v>57.984000000000002</v>
      </c>
      <c r="AL21" s="173">
        <v>28.542000000000002</v>
      </c>
      <c r="AM21" s="173">
        <v>24.972999999999999</v>
      </c>
      <c r="AN21" s="173"/>
      <c r="AO21" s="173"/>
      <c r="AP21" s="173"/>
      <c r="AQ21" s="173"/>
      <c r="AR21" s="173"/>
      <c r="AS21" s="173"/>
      <c r="AT21" s="173"/>
      <c r="AU21" s="173"/>
      <c r="AV21" s="173"/>
      <c r="AW21" s="173"/>
      <c r="AX21" s="173"/>
      <c r="AY21" s="173"/>
    </row>
    <row r="22" spans="1:1005" ht="15" x14ac:dyDescent="0.25">
      <c r="A22" s="248">
        <v>44501</v>
      </c>
      <c r="B22" s="163"/>
      <c r="C22" s="163"/>
      <c r="D22" s="166">
        <v>31.12</v>
      </c>
      <c r="E22" s="124">
        <v>32.531999999999996</v>
      </c>
      <c r="F22" s="124">
        <v>28.606999999999999</v>
      </c>
      <c r="G22" s="124">
        <v>46.320999999999998</v>
      </c>
      <c r="H22" s="124">
        <v>46.968000000000004</v>
      </c>
      <c r="I22" s="124">
        <v>45.353999999999999</v>
      </c>
      <c r="J22" s="124">
        <v>29.114000000000001</v>
      </c>
      <c r="K22" s="124">
        <v>22.478000000000002</v>
      </c>
      <c r="L22" s="124">
        <v>24.809000000000001</v>
      </c>
      <c r="M22" s="124">
        <v>39.145000000000003</v>
      </c>
      <c r="N22" s="124">
        <v>27.279</v>
      </c>
      <c r="O22" s="124">
        <v>23.603999999999999</v>
      </c>
      <c r="P22" s="124">
        <v>37.290999999999997</v>
      </c>
      <c r="Q22" s="124">
        <v>27.803999999999998</v>
      </c>
      <c r="R22" s="124">
        <v>42.618000000000002</v>
      </c>
      <c r="S22" s="124">
        <v>33.335999999999999</v>
      </c>
      <c r="T22" s="124">
        <v>39.792999999999999</v>
      </c>
      <c r="U22" s="124">
        <v>28.838000000000001</v>
      </c>
      <c r="V22" s="124">
        <v>28.109000000000002</v>
      </c>
      <c r="W22" s="124">
        <v>23.69</v>
      </c>
      <c r="X22" s="124">
        <v>26.626999999999999</v>
      </c>
      <c r="Y22" s="124">
        <v>16.635999999999999</v>
      </c>
      <c r="Z22" s="124">
        <v>25.548999999999999</v>
      </c>
      <c r="AA22" s="124">
        <v>26.608000000000001</v>
      </c>
      <c r="AB22" s="124">
        <v>36.411000000000001</v>
      </c>
      <c r="AC22" s="124">
        <v>38.784999999999997</v>
      </c>
      <c r="AD22" s="124">
        <v>28.46</v>
      </c>
      <c r="AE22" s="124">
        <v>33.950000000000003</v>
      </c>
      <c r="AF22" s="124">
        <v>31.75</v>
      </c>
      <c r="AG22" s="124">
        <v>27.334</v>
      </c>
      <c r="AH22" s="124">
        <v>30.817</v>
      </c>
      <c r="AI22" s="173">
        <v>15.096</v>
      </c>
      <c r="AJ22" s="173">
        <v>28.747</v>
      </c>
      <c r="AK22" s="173">
        <v>36.008000000000003</v>
      </c>
      <c r="AL22" s="173">
        <v>26.721</v>
      </c>
      <c r="AM22" s="173">
        <v>23.132999999999999</v>
      </c>
      <c r="AN22" s="173"/>
      <c r="AO22" s="173"/>
      <c r="AP22" s="173"/>
      <c r="AQ22" s="173"/>
      <c r="AR22" s="173"/>
      <c r="AS22" s="173"/>
      <c r="AT22" s="173"/>
      <c r="AU22" s="173"/>
      <c r="AV22" s="173"/>
      <c r="AW22" s="173"/>
      <c r="AX22" s="173"/>
      <c r="AY22" s="173"/>
    </row>
    <row r="23" spans="1:1005" ht="15" x14ac:dyDescent="0.25">
      <c r="A23" s="248">
        <v>44531</v>
      </c>
      <c r="B23" s="163"/>
      <c r="C23" s="163"/>
      <c r="D23" s="166">
        <v>25.64</v>
      </c>
      <c r="E23" s="124">
        <v>28.667999999999999</v>
      </c>
      <c r="F23" s="124">
        <v>27.254000000000001</v>
      </c>
      <c r="G23" s="124">
        <v>40.652999999999999</v>
      </c>
      <c r="H23" s="124">
        <v>33.281999999999996</v>
      </c>
      <c r="I23" s="124">
        <v>34.630000000000003</v>
      </c>
      <c r="J23" s="124">
        <v>26.097999999999999</v>
      </c>
      <c r="K23" s="124">
        <v>20.507000000000001</v>
      </c>
      <c r="L23" s="124">
        <v>22.408999999999999</v>
      </c>
      <c r="M23" s="124">
        <v>27.763999999999999</v>
      </c>
      <c r="N23" s="124">
        <v>24.946000000000002</v>
      </c>
      <c r="O23" s="124">
        <v>21.773</v>
      </c>
      <c r="P23" s="124">
        <v>32.366999999999997</v>
      </c>
      <c r="Q23" s="124">
        <v>23.774000000000001</v>
      </c>
      <c r="R23" s="124">
        <v>38.484999999999999</v>
      </c>
      <c r="S23" s="124">
        <v>29.817</v>
      </c>
      <c r="T23" s="124">
        <v>33.048000000000002</v>
      </c>
      <c r="U23" s="124">
        <v>26.768999999999998</v>
      </c>
      <c r="V23" s="124">
        <v>25.847999999999999</v>
      </c>
      <c r="W23" s="124">
        <v>21.215</v>
      </c>
      <c r="X23" s="124">
        <v>22.869</v>
      </c>
      <c r="Y23" s="124">
        <v>14.132</v>
      </c>
      <c r="Z23" s="124">
        <v>23.76</v>
      </c>
      <c r="AA23" s="124">
        <v>22.594999999999999</v>
      </c>
      <c r="AB23" s="124">
        <v>27.614999999999998</v>
      </c>
      <c r="AC23" s="124">
        <v>27.88</v>
      </c>
      <c r="AD23" s="124">
        <v>22.530999999999999</v>
      </c>
      <c r="AE23" s="124">
        <v>31.138999999999999</v>
      </c>
      <c r="AF23" s="124">
        <v>26.571999999999999</v>
      </c>
      <c r="AG23" s="124">
        <v>22.942</v>
      </c>
      <c r="AH23" s="124">
        <v>27.741</v>
      </c>
      <c r="AI23" s="173">
        <v>14.057</v>
      </c>
      <c r="AJ23" s="173">
        <v>22.881</v>
      </c>
      <c r="AK23" s="173">
        <v>28.262</v>
      </c>
      <c r="AL23" s="173">
        <v>25.079000000000001</v>
      </c>
      <c r="AM23" s="173">
        <v>18.933</v>
      </c>
      <c r="AN23" s="173"/>
      <c r="AO23" s="173"/>
      <c r="AP23" s="173"/>
      <c r="AQ23" s="173"/>
      <c r="AR23" s="173"/>
      <c r="AS23" s="173"/>
      <c r="AT23" s="173"/>
      <c r="AU23" s="173"/>
      <c r="AV23" s="173"/>
      <c r="AW23" s="173"/>
      <c r="AX23" s="173"/>
      <c r="AY23" s="173"/>
    </row>
    <row r="24" spans="1:1005" ht="15" x14ac:dyDescent="0.25">
      <c r="A24" s="248">
        <v>44562</v>
      </c>
      <c r="B24" s="163"/>
      <c r="C24" s="163"/>
      <c r="D24" s="166">
        <v>24.31</v>
      </c>
      <c r="E24" s="124">
        <v>25.638999999999999</v>
      </c>
      <c r="F24" s="124">
        <v>26.42</v>
      </c>
      <c r="G24" s="124">
        <v>36.408999999999999</v>
      </c>
      <c r="H24" s="124">
        <v>28.67</v>
      </c>
      <c r="I24" s="124">
        <v>29.119</v>
      </c>
      <c r="J24" s="124">
        <v>23.155999999999999</v>
      </c>
      <c r="K24" s="124">
        <v>18.37</v>
      </c>
      <c r="L24" s="124">
        <v>20.09</v>
      </c>
      <c r="M24" s="124">
        <v>22.007999999999999</v>
      </c>
      <c r="N24" s="124">
        <v>21.876000000000001</v>
      </c>
      <c r="O24" s="124">
        <v>19.815000000000001</v>
      </c>
      <c r="P24" s="124">
        <v>28.971</v>
      </c>
      <c r="Q24" s="124">
        <v>21.129000000000001</v>
      </c>
      <c r="R24" s="124">
        <v>33.533999999999999</v>
      </c>
      <c r="S24" s="124">
        <v>25.474</v>
      </c>
      <c r="T24" s="124">
        <v>29.66</v>
      </c>
      <c r="U24" s="124">
        <v>23.007000000000001</v>
      </c>
      <c r="V24" s="124">
        <v>25.059000000000001</v>
      </c>
      <c r="W24" s="124">
        <v>18.972000000000001</v>
      </c>
      <c r="X24" s="124">
        <v>20.209</v>
      </c>
      <c r="Y24" s="124">
        <v>12.77</v>
      </c>
      <c r="Z24" s="124">
        <v>21.126000000000001</v>
      </c>
      <c r="AA24" s="124">
        <v>23.391999999999999</v>
      </c>
      <c r="AB24" s="124">
        <v>23.879000000000001</v>
      </c>
      <c r="AC24" s="124">
        <v>25</v>
      </c>
      <c r="AD24" s="124">
        <v>19.52</v>
      </c>
      <c r="AE24" s="124">
        <v>28.05</v>
      </c>
      <c r="AF24" s="124">
        <v>23.331</v>
      </c>
      <c r="AG24" s="124">
        <v>20.393000000000001</v>
      </c>
      <c r="AH24" s="124">
        <v>25.085000000000001</v>
      </c>
      <c r="AI24" s="173">
        <v>12.648</v>
      </c>
      <c r="AJ24" s="173">
        <v>20.167000000000002</v>
      </c>
      <c r="AK24" s="173">
        <v>24.891999999999999</v>
      </c>
      <c r="AL24" s="173">
        <v>23.212</v>
      </c>
      <c r="AM24" s="173">
        <v>16.436</v>
      </c>
      <c r="AN24" s="173"/>
      <c r="AO24" s="173"/>
      <c r="AP24" s="173"/>
      <c r="AQ24" s="173"/>
      <c r="AR24" s="173"/>
      <c r="AS24" s="173"/>
      <c r="AT24" s="173"/>
      <c r="AU24" s="173"/>
      <c r="AV24" s="173"/>
      <c r="AW24" s="173"/>
      <c r="AX24" s="173"/>
      <c r="AY24" s="173"/>
    </row>
    <row r="25" spans="1:1005" ht="15" x14ac:dyDescent="0.25">
      <c r="A25" s="248">
        <v>44593</v>
      </c>
      <c r="B25" s="163"/>
      <c r="C25" s="163"/>
      <c r="D25" s="166">
        <v>22.39</v>
      </c>
      <c r="E25" s="124">
        <v>21.428000000000001</v>
      </c>
      <c r="F25" s="124">
        <v>20.25</v>
      </c>
      <c r="G25" s="124">
        <v>30.175000000000001</v>
      </c>
      <c r="H25" s="124">
        <v>37.447000000000003</v>
      </c>
      <c r="I25" s="124">
        <v>26.71</v>
      </c>
      <c r="J25" s="124">
        <v>18.986999999999998</v>
      </c>
      <c r="K25" s="124">
        <v>15.048999999999999</v>
      </c>
      <c r="L25" s="124">
        <v>17.018999999999998</v>
      </c>
      <c r="M25" s="124">
        <v>19.018000000000001</v>
      </c>
      <c r="N25" s="124">
        <v>18.677</v>
      </c>
      <c r="O25" s="124">
        <v>18.152999999999999</v>
      </c>
      <c r="P25" s="124">
        <v>23.614000000000001</v>
      </c>
      <c r="Q25" s="124">
        <v>21.295000000000002</v>
      </c>
      <c r="R25" s="124">
        <v>29.864999999999998</v>
      </c>
      <c r="S25" s="124">
        <v>20.792000000000002</v>
      </c>
      <c r="T25" s="124">
        <v>25.529</v>
      </c>
      <c r="U25" s="124">
        <v>22.47</v>
      </c>
      <c r="V25" s="124">
        <v>25.126000000000001</v>
      </c>
      <c r="W25" s="124">
        <v>18.611000000000001</v>
      </c>
      <c r="X25" s="124">
        <v>16.562000000000001</v>
      </c>
      <c r="Y25" s="124">
        <v>15.739000000000001</v>
      </c>
      <c r="Z25" s="124">
        <v>17.507000000000001</v>
      </c>
      <c r="AA25" s="124">
        <v>19.939</v>
      </c>
      <c r="AB25" s="124">
        <v>19.239000000000001</v>
      </c>
      <c r="AC25" s="124">
        <v>22.908999999999999</v>
      </c>
      <c r="AD25" s="124">
        <v>15.935</v>
      </c>
      <c r="AE25" s="124">
        <v>23.477</v>
      </c>
      <c r="AF25" s="124">
        <v>19.14</v>
      </c>
      <c r="AG25" s="124">
        <v>16.779</v>
      </c>
      <c r="AH25" s="124">
        <v>20.712</v>
      </c>
      <c r="AI25" s="173">
        <v>10.539</v>
      </c>
      <c r="AJ25" s="173">
        <v>18.974</v>
      </c>
      <c r="AK25" s="173">
        <v>23.460999999999999</v>
      </c>
      <c r="AL25" s="173">
        <v>19.059999999999999</v>
      </c>
      <c r="AM25" s="173">
        <v>13.677</v>
      </c>
      <c r="AN25" s="173"/>
      <c r="AO25" s="173"/>
      <c r="AP25" s="173"/>
      <c r="AQ25" s="173"/>
      <c r="AR25" s="173"/>
      <c r="AS25" s="173"/>
      <c r="AT25" s="173"/>
      <c r="AU25" s="173"/>
      <c r="AV25" s="173"/>
      <c r="AW25" s="173"/>
      <c r="AX25" s="173"/>
      <c r="AY25" s="173"/>
    </row>
    <row r="26" spans="1:1005" ht="15" x14ac:dyDescent="0.25">
      <c r="A26" s="248">
        <v>44621</v>
      </c>
      <c r="B26" s="163"/>
      <c r="C26" s="163"/>
      <c r="D26" s="166">
        <v>36.020000000000003</v>
      </c>
      <c r="E26" s="124">
        <v>33.273000000000003</v>
      </c>
      <c r="F26" s="124">
        <v>20.581</v>
      </c>
      <c r="G26" s="124">
        <v>43.588999999999999</v>
      </c>
      <c r="H26" s="124">
        <v>68.045000000000002</v>
      </c>
      <c r="I26" s="124">
        <v>31.420999999999999</v>
      </c>
      <c r="J26" s="124">
        <v>27.059000000000001</v>
      </c>
      <c r="K26" s="124">
        <v>40.277000000000001</v>
      </c>
      <c r="L26" s="124">
        <v>26.911999999999999</v>
      </c>
      <c r="M26" s="124">
        <v>27.477</v>
      </c>
      <c r="N26" s="124">
        <v>28.613</v>
      </c>
      <c r="O26" s="124">
        <v>30.777999999999999</v>
      </c>
      <c r="P26" s="124">
        <v>41.517000000000003</v>
      </c>
      <c r="Q26" s="124">
        <v>47.293999999999997</v>
      </c>
      <c r="R26" s="124">
        <v>39.700000000000003</v>
      </c>
      <c r="S26" s="124">
        <v>36.36</v>
      </c>
      <c r="T26" s="124">
        <v>38.438000000000002</v>
      </c>
      <c r="U26" s="124">
        <v>30.882999999999999</v>
      </c>
      <c r="V26" s="124">
        <v>28.399000000000001</v>
      </c>
      <c r="W26" s="124">
        <v>28.507000000000001</v>
      </c>
      <c r="X26" s="124">
        <v>20.175999999999998</v>
      </c>
      <c r="Y26" s="124">
        <v>25.077000000000002</v>
      </c>
      <c r="Z26" s="124">
        <v>45.319000000000003</v>
      </c>
      <c r="AA26" s="124">
        <v>23.015999999999998</v>
      </c>
      <c r="AB26" s="124">
        <v>26.484999999999999</v>
      </c>
      <c r="AC26" s="124">
        <v>55.28</v>
      </c>
      <c r="AD26" s="124">
        <v>16.251999999999999</v>
      </c>
      <c r="AE26" s="124">
        <v>42.774000000000001</v>
      </c>
      <c r="AF26" s="124">
        <v>22.507000000000001</v>
      </c>
      <c r="AG26" s="124">
        <v>29.893000000000001</v>
      </c>
      <c r="AH26" s="124">
        <v>37.680999999999997</v>
      </c>
      <c r="AI26" s="173">
        <v>16.675000000000001</v>
      </c>
      <c r="AJ26" s="173">
        <v>20.872</v>
      </c>
      <c r="AK26" s="173">
        <v>40.808</v>
      </c>
      <c r="AL26" s="173">
        <v>21.082000000000001</v>
      </c>
      <c r="AM26" s="173">
        <v>23.396000000000001</v>
      </c>
      <c r="AN26" s="173"/>
      <c r="AO26" s="173"/>
      <c r="AP26" s="173"/>
      <c r="AQ26" s="173"/>
      <c r="AR26" s="173"/>
      <c r="AS26" s="173"/>
      <c r="AT26" s="173"/>
      <c r="AU26" s="173"/>
      <c r="AV26" s="173"/>
      <c r="AW26" s="173"/>
      <c r="AX26" s="173"/>
      <c r="AY26" s="173"/>
    </row>
    <row r="27" spans="1:1005" ht="15" x14ac:dyDescent="0.25">
      <c r="A27" s="248">
        <v>44652</v>
      </c>
      <c r="B27" s="163"/>
      <c r="C27" s="163"/>
      <c r="D27" s="166">
        <v>77.08</v>
      </c>
      <c r="E27" s="124">
        <v>39.823</v>
      </c>
      <c r="F27" s="124">
        <v>43.07</v>
      </c>
      <c r="G27" s="124">
        <v>93.396000000000001</v>
      </c>
      <c r="H27" s="124">
        <v>118.79600000000001</v>
      </c>
      <c r="I27" s="124">
        <v>82.215000000000003</v>
      </c>
      <c r="J27" s="124">
        <v>62.625999999999998</v>
      </c>
      <c r="K27" s="124">
        <v>100.83</v>
      </c>
      <c r="L27" s="124">
        <v>57.734999999999999</v>
      </c>
      <c r="M27" s="124">
        <v>51.695</v>
      </c>
      <c r="N27" s="124">
        <v>71.122</v>
      </c>
      <c r="O27" s="124">
        <v>90.664000000000001</v>
      </c>
      <c r="P27" s="124">
        <v>78.724000000000004</v>
      </c>
      <c r="Q27" s="124">
        <v>58.811999999999998</v>
      </c>
      <c r="R27" s="124">
        <v>87.325000000000003</v>
      </c>
      <c r="S27" s="124">
        <v>75.587999999999994</v>
      </c>
      <c r="T27" s="124">
        <v>56.332999999999998</v>
      </c>
      <c r="U27" s="124">
        <v>41.02</v>
      </c>
      <c r="V27" s="124">
        <v>69.968999999999994</v>
      </c>
      <c r="W27" s="124">
        <v>53.784999999999997</v>
      </c>
      <c r="X27" s="124">
        <v>51.09</v>
      </c>
      <c r="Y27" s="124">
        <v>49.411000000000001</v>
      </c>
      <c r="Z27" s="124">
        <v>90.974999999999994</v>
      </c>
      <c r="AA27" s="124">
        <v>56.024999999999999</v>
      </c>
      <c r="AB27" s="124">
        <v>81.155000000000001</v>
      </c>
      <c r="AC27" s="124">
        <v>76.816000000000003</v>
      </c>
      <c r="AD27" s="124">
        <v>49.6</v>
      </c>
      <c r="AE27" s="124">
        <v>66.331000000000003</v>
      </c>
      <c r="AF27" s="124">
        <v>53.935000000000002</v>
      </c>
      <c r="AG27" s="124">
        <v>66.447000000000003</v>
      </c>
      <c r="AH27" s="124">
        <v>80.188999999999993</v>
      </c>
      <c r="AI27" s="173">
        <v>38.31</v>
      </c>
      <c r="AJ27" s="173">
        <v>50.356000000000002</v>
      </c>
      <c r="AK27" s="173">
        <v>75.605000000000004</v>
      </c>
      <c r="AL27" s="173">
        <v>46.048999999999999</v>
      </c>
      <c r="AM27" s="173">
        <v>40.127000000000002</v>
      </c>
      <c r="AN27" s="173"/>
      <c r="AO27" s="173"/>
      <c r="AP27" s="173"/>
      <c r="AQ27" s="173"/>
      <c r="AR27" s="173"/>
      <c r="AS27" s="173"/>
      <c r="AT27" s="173"/>
      <c r="AU27" s="173"/>
      <c r="AV27" s="173"/>
      <c r="AW27" s="173"/>
      <c r="AX27" s="173"/>
      <c r="AY27" s="173"/>
    </row>
    <row r="28" spans="1:1005" ht="15" x14ac:dyDescent="0.25">
      <c r="A28" s="248">
        <v>44682</v>
      </c>
      <c r="B28" s="163"/>
      <c r="C28" s="163"/>
      <c r="D28" s="166">
        <v>221.07</v>
      </c>
      <c r="E28" s="124">
        <v>136.49299999999999</v>
      </c>
      <c r="F28" s="124">
        <v>421.49299999999999</v>
      </c>
      <c r="G28" s="124">
        <v>368.738</v>
      </c>
      <c r="H28" s="124">
        <v>321.96800000000002</v>
      </c>
      <c r="I28" s="124">
        <v>290.012</v>
      </c>
      <c r="J28" s="124">
        <v>139.89699999999999</v>
      </c>
      <c r="K28" s="124">
        <v>175.744</v>
      </c>
      <c r="L28" s="124">
        <v>114.244</v>
      </c>
      <c r="M28" s="124">
        <v>158.95599999999999</v>
      </c>
      <c r="N28" s="124">
        <v>197.738</v>
      </c>
      <c r="O28" s="124">
        <v>261.91300000000001</v>
      </c>
      <c r="P28" s="124">
        <v>214.74100000000001</v>
      </c>
      <c r="Q28" s="124">
        <v>184.55699999999999</v>
      </c>
      <c r="R28" s="124">
        <v>344.54300000000001</v>
      </c>
      <c r="S28" s="124">
        <v>297.71499999999997</v>
      </c>
      <c r="T28" s="124">
        <v>188.33699999999999</v>
      </c>
      <c r="U28" s="124">
        <v>186.40799999999999</v>
      </c>
      <c r="V28" s="124">
        <v>218.42699999999999</v>
      </c>
      <c r="W28" s="124">
        <v>231.476</v>
      </c>
      <c r="X28" s="124">
        <v>72.742000000000004</v>
      </c>
      <c r="Y28" s="124">
        <v>147.364</v>
      </c>
      <c r="Z28" s="124">
        <v>210.21799999999999</v>
      </c>
      <c r="AA28" s="124">
        <v>233.79300000000001</v>
      </c>
      <c r="AB28" s="124">
        <v>205.8</v>
      </c>
      <c r="AC28" s="124">
        <v>213.84200000000001</v>
      </c>
      <c r="AD28" s="124">
        <v>235.62700000000001</v>
      </c>
      <c r="AE28" s="124">
        <v>266.60199999999998</v>
      </c>
      <c r="AF28" s="124">
        <v>106.92400000000001</v>
      </c>
      <c r="AG28" s="124">
        <v>140.52000000000001</v>
      </c>
      <c r="AH28" s="124">
        <v>119.72499999999999</v>
      </c>
      <c r="AI28" s="173">
        <v>99.081999999999994</v>
      </c>
      <c r="AJ28" s="173">
        <v>224.36699999999999</v>
      </c>
      <c r="AK28" s="173">
        <v>182.38900000000001</v>
      </c>
      <c r="AL28" s="173">
        <v>105.02800000000001</v>
      </c>
      <c r="AM28" s="173">
        <v>139.423</v>
      </c>
      <c r="AN28" s="173"/>
      <c r="AO28" s="173"/>
      <c r="AP28" s="173"/>
      <c r="AQ28" s="173"/>
      <c r="AR28" s="173"/>
      <c r="AS28" s="173"/>
      <c r="AT28" s="173"/>
      <c r="AU28" s="173"/>
      <c r="AV28" s="173"/>
      <c r="AW28" s="173"/>
      <c r="AX28" s="173"/>
      <c r="AY28" s="173"/>
      <c r="ALQ28" s="2" t="e">
        <v>#N/A</v>
      </c>
    </row>
    <row r="29" spans="1:1005" ht="15" x14ac:dyDescent="0.25">
      <c r="A29" s="248">
        <v>44713</v>
      </c>
      <c r="B29" s="163"/>
      <c r="C29" s="163"/>
      <c r="D29" s="166">
        <v>261.05</v>
      </c>
      <c r="E29" s="124">
        <v>368.81099999999998</v>
      </c>
      <c r="F29" s="124">
        <v>683.99900000000002</v>
      </c>
      <c r="G29" s="124">
        <v>405.63</v>
      </c>
      <c r="H29" s="124">
        <v>400.53500000000003</v>
      </c>
      <c r="I29" s="124">
        <v>276.197</v>
      </c>
      <c r="J29" s="124">
        <v>174.05699999999999</v>
      </c>
      <c r="K29" s="124">
        <v>152.792</v>
      </c>
      <c r="L29" s="124">
        <v>174.48099999999999</v>
      </c>
      <c r="M29" s="124">
        <v>275.77499999999998</v>
      </c>
      <c r="N29" s="124">
        <v>172.10400000000001</v>
      </c>
      <c r="O29" s="124">
        <v>415.23599999999999</v>
      </c>
      <c r="P29" s="124">
        <v>224.13900000000001</v>
      </c>
      <c r="Q29" s="124">
        <v>539.21</v>
      </c>
      <c r="R29" s="124">
        <v>314.13499999999999</v>
      </c>
      <c r="S29" s="124">
        <v>509.62099999999998</v>
      </c>
      <c r="T29" s="124">
        <v>197.452</v>
      </c>
      <c r="U29" s="124">
        <v>335.38400000000001</v>
      </c>
      <c r="V29" s="124">
        <v>161.09299999999999</v>
      </c>
      <c r="W29" s="124">
        <v>200.93100000000001</v>
      </c>
      <c r="X29" s="124">
        <v>54.249000000000002</v>
      </c>
      <c r="Y29" s="124">
        <v>221.91900000000001</v>
      </c>
      <c r="Z29" s="124">
        <v>143.309</v>
      </c>
      <c r="AA29" s="124">
        <v>287.87299999999999</v>
      </c>
      <c r="AB29" s="124">
        <v>197.18600000000001</v>
      </c>
      <c r="AC29" s="124">
        <v>173.34399999999999</v>
      </c>
      <c r="AD29" s="124">
        <v>480.43200000000002</v>
      </c>
      <c r="AE29" s="124">
        <v>276.33</v>
      </c>
      <c r="AF29" s="124">
        <v>248.21899999999999</v>
      </c>
      <c r="AG29" s="124">
        <v>424.17899999999997</v>
      </c>
      <c r="AH29" s="124">
        <v>49.122</v>
      </c>
      <c r="AI29" s="173">
        <v>144.929</v>
      </c>
      <c r="AJ29" s="173">
        <v>334.17700000000002</v>
      </c>
      <c r="AK29" s="173">
        <v>323.01799999999997</v>
      </c>
      <c r="AL29" s="173">
        <v>113.006</v>
      </c>
      <c r="AM29" s="173">
        <v>289.41899999999998</v>
      </c>
      <c r="AN29" s="173"/>
      <c r="AO29" s="173"/>
      <c r="AP29" s="173"/>
      <c r="AQ29" s="173"/>
      <c r="AR29" s="173"/>
      <c r="AS29" s="173"/>
      <c r="AT29" s="173"/>
      <c r="AU29" s="173"/>
      <c r="AV29" s="173"/>
      <c r="AW29" s="173"/>
      <c r="AX29" s="173"/>
      <c r="AY29" s="173"/>
      <c r="ALQ29" s="2" t="e">
        <v>#N/A</v>
      </c>
    </row>
    <row r="30" spans="1:1005" ht="15" x14ac:dyDescent="0.25">
      <c r="A30" s="248">
        <v>44743</v>
      </c>
      <c r="B30" s="137"/>
      <c r="C30" s="137"/>
      <c r="D30" s="166">
        <v>116.85</v>
      </c>
      <c r="E30" s="124">
        <v>217.51400000000001</v>
      </c>
      <c r="F30" s="124">
        <v>332.791</v>
      </c>
      <c r="G30" s="124">
        <v>131.93100000000001</v>
      </c>
      <c r="H30" s="124">
        <v>168.161</v>
      </c>
      <c r="I30" s="124">
        <v>95.781000000000006</v>
      </c>
      <c r="J30" s="124">
        <v>71.305000000000007</v>
      </c>
      <c r="K30" s="124">
        <v>65.441999999999993</v>
      </c>
      <c r="L30" s="124">
        <v>72.444000000000003</v>
      </c>
      <c r="M30" s="124">
        <v>132.66200000000001</v>
      </c>
      <c r="N30" s="124">
        <v>67.903999999999996</v>
      </c>
      <c r="O30" s="124">
        <v>205.43</v>
      </c>
      <c r="P30" s="124">
        <v>72.203000000000003</v>
      </c>
      <c r="Q30" s="124">
        <v>500.411</v>
      </c>
      <c r="R30" s="124">
        <v>126.702</v>
      </c>
      <c r="S30" s="124">
        <v>195.48099999999999</v>
      </c>
      <c r="T30" s="124">
        <v>98.494</v>
      </c>
      <c r="U30" s="124">
        <v>214.08600000000001</v>
      </c>
      <c r="V30" s="124">
        <v>50.37</v>
      </c>
      <c r="W30" s="124">
        <v>59.624000000000002</v>
      </c>
      <c r="X30" s="124">
        <v>21.77</v>
      </c>
      <c r="Y30" s="124">
        <v>65.105000000000004</v>
      </c>
      <c r="Z30" s="124">
        <v>54.072000000000003</v>
      </c>
      <c r="AA30" s="124">
        <v>121.52200000000001</v>
      </c>
      <c r="AB30" s="124">
        <v>75.41</v>
      </c>
      <c r="AC30" s="124">
        <v>63.933999999999997</v>
      </c>
      <c r="AD30" s="124">
        <v>220.29300000000001</v>
      </c>
      <c r="AE30" s="124">
        <v>151.96799999999999</v>
      </c>
      <c r="AF30" s="124">
        <v>75.75</v>
      </c>
      <c r="AG30" s="124">
        <v>216.60900000000001</v>
      </c>
      <c r="AH30" s="124">
        <v>24.812999999999999</v>
      </c>
      <c r="AI30" s="173">
        <v>51.524000000000001</v>
      </c>
      <c r="AJ30" s="173">
        <v>106.76300000000001</v>
      </c>
      <c r="AK30" s="173">
        <v>100.69799999999999</v>
      </c>
      <c r="AL30" s="173">
        <v>43.600999999999999</v>
      </c>
      <c r="AM30" s="173">
        <v>178.108</v>
      </c>
      <c r="AN30" s="173"/>
      <c r="AO30" s="173"/>
      <c r="AP30" s="173"/>
      <c r="AQ30" s="173"/>
      <c r="AR30" s="173"/>
      <c r="AS30" s="173"/>
      <c r="AT30" s="173"/>
      <c r="AU30" s="173"/>
      <c r="AV30" s="173"/>
      <c r="AW30" s="173"/>
      <c r="AX30" s="173"/>
      <c r="AY30" s="173"/>
      <c r="ALQ30" s="2" t="e">
        <v>#N/A</v>
      </c>
    </row>
    <row r="31" spans="1:1005" ht="15" x14ac:dyDescent="0.25">
      <c r="A31" s="248">
        <v>44774</v>
      </c>
      <c r="B31" s="137"/>
      <c r="C31" s="137"/>
      <c r="D31" s="166">
        <v>63.46</v>
      </c>
      <c r="E31" s="124">
        <v>83.209000000000003</v>
      </c>
      <c r="F31" s="124">
        <v>122.979</v>
      </c>
      <c r="G31" s="124">
        <v>60.03</v>
      </c>
      <c r="H31" s="124">
        <v>63.795999999999999</v>
      </c>
      <c r="I31" s="124">
        <v>52.728999999999999</v>
      </c>
      <c r="J31" s="124">
        <v>40.302999999999997</v>
      </c>
      <c r="K31" s="124">
        <v>48.838000000000001</v>
      </c>
      <c r="L31" s="124">
        <v>37.710999999999999</v>
      </c>
      <c r="M31" s="124">
        <v>56.033999999999999</v>
      </c>
      <c r="N31" s="124">
        <v>51.171999999999997</v>
      </c>
      <c r="O31" s="124">
        <v>67.421999999999997</v>
      </c>
      <c r="P31" s="124">
        <v>41.375</v>
      </c>
      <c r="Q31" s="124">
        <v>135.44999999999999</v>
      </c>
      <c r="R31" s="124">
        <v>52.487000000000002</v>
      </c>
      <c r="S31" s="124">
        <v>81.171000000000006</v>
      </c>
      <c r="T31" s="124">
        <v>46.371000000000002</v>
      </c>
      <c r="U31" s="124">
        <v>81.998999999999995</v>
      </c>
      <c r="V31" s="124">
        <v>39.905000000000001</v>
      </c>
      <c r="W31" s="124">
        <v>44.404000000000003</v>
      </c>
      <c r="X31" s="124">
        <v>17.375</v>
      </c>
      <c r="Y31" s="124">
        <v>37.674999999999997</v>
      </c>
      <c r="Z31" s="124">
        <v>33.920999999999999</v>
      </c>
      <c r="AA31" s="124">
        <v>55.061</v>
      </c>
      <c r="AB31" s="124">
        <v>51.423000000000002</v>
      </c>
      <c r="AC31" s="124">
        <v>44.069000000000003</v>
      </c>
      <c r="AD31" s="124">
        <v>76.108999999999995</v>
      </c>
      <c r="AE31" s="124">
        <v>55.442999999999998</v>
      </c>
      <c r="AF31" s="124">
        <v>43.847000000000001</v>
      </c>
      <c r="AG31" s="124">
        <v>65.204999999999998</v>
      </c>
      <c r="AH31" s="124">
        <v>23.625</v>
      </c>
      <c r="AI31" s="173">
        <v>36.229999999999997</v>
      </c>
      <c r="AJ31" s="173">
        <v>52.225999999999999</v>
      </c>
      <c r="AK31" s="173">
        <v>42.621000000000002</v>
      </c>
      <c r="AL31" s="173">
        <v>28.207000000000001</v>
      </c>
      <c r="AM31" s="173">
        <v>89.906999999999996</v>
      </c>
      <c r="AN31" s="173"/>
      <c r="AO31" s="173"/>
      <c r="AP31" s="173"/>
      <c r="AQ31" s="173"/>
      <c r="AR31" s="173"/>
      <c r="AS31" s="173"/>
      <c r="AT31" s="173"/>
      <c r="AU31" s="173"/>
      <c r="AV31" s="173"/>
      <c r="AW31" s="173"/>
      <c r="AX31" s="173"/>
      <c r="AY31" s="173"/>
      <c r="ALQ31" s="2" t="e">
        <v>#N/A</v>
      </c>
    </row>
    <row r="32" spans="1:1005" ht="15" x14ac:dyDescent="0.25">
      <c r="A32" s="248">
        <v>44805</v>
      </c>
      <c r="B32" s="137"/>
      <c r="C32" s="137"/>
      <c r="D32" s="166">
        <v>38.04</v>
      </c>
      <c r="E32" s="124">
        <v>41.677</v>
      </c>
      <c r="F32" s="124">
        <v>68.823999999999998</v>
      </c>
      <c r="G32" s="124">
        <v>55.677999999999997</v>
      </c>
      <c r="H32" s="124">
        <v>61.405000000000001</v>
      </c>
      <c r="I32" s="124">
        <v>41.058999999999997</v>
      </c>
      <c r="J32" s="124">
        <v>38.726999999999997</v>
      </c>
      <c r="K32" s="124">
        <v>32.384999999999998</v>
      </c>
      <c r="L32" s="124">
        <v>31.123000000000001</v>
      </c>
      <c r="M32" s="124">
        <v>34.776000000000003</v>
      </c>
      <c r="N32" s="124">
        <v>42.706000000000003</v>
      </c>
      <c r="O32" s="124">
        <v>56.067999999999998</v>
      </c>
      <c r="P32" s="124">
        <v>36.863</v>
      </c>
      <c r="Q32" s="124">
        <v>63.235999999999997</v>
      </c>
      <c r="R32" s="124">
        <v>40.279000000000003</v>
      </c>
      <c r="S32" s="124">
        <v>55.996000000000002</v>
      </c>
      <c r="T32" s="124">
        <v>32.252000000000002</v>
      </c>
      <c r="U32" s="124">
        <v>44.469000000000001</v>
      </c>
      <c r="V32" s="124">
        <v>32.978000000000002</v>
      </c>
      <c r="W32" s="124">
        <v>30.47</v>
      </c>
      <c r="X32" s="124">
        <v>19.172999999999998</v>
      </c>
      <c r="Y32" s="124">
        <v>52.972000000000001</v>
      </c>
      <c r="Z32" s="124">
        <v>32.856000000000002</v>
      </c>
      <c r="AA32" s="124">
        <v>35.359000000000002</v>
      </c>
      <c r="AB32" s="124">
        <v>38.081000000000003</v>
      </c>
      <c r="AC32" s="124">
        <v>40.744</v>
      </c>
      <c r="AD32" s="124">
        <v>44.933</v>
      </c>
      <c r="AE32" s="124">
        <v>38.031999999999996</v>
      </c>
      <c r="AF32" s="124">
        <v>28.439</v>
      </c>
      <c r="AG32" s="124">
        <v>38.606999999999999</v>
      </c>
      <c r="AH32" s="124">
        <v>21.39</v>
      </c>
      <c r="AI32" s="173">
        <v>51.180999999999997</v>
      </c>
      <c r="AJ32" s="173">
        <v>46.268000000000001</v>
      </c>
      <c r="AK32" s="173">
        <v>34.472000000000001</v>
      </c>
      <c r="AL32" s="173">
        <v>24.004999999999999</v>
      </c>
      <c r="AM32" s="173">
        <v>73.492000000000004</v>
      </c>
      <c r="AN32" s="173"/>
      <c r="AO32" s="173"/>
      <c r="AP32" s="173"/>
      <c r="AQ32" s="173"/>
      <c r="AR32" s="173"/>
      <c r="AS32" s="173"/>
      <c r="AT32" s="173"/>
      <c r="AU32" s="173"/>
      <c r="AV32" s="173"/>
      <c r="AW32" s="173"/>
      <c r="AX32" s="173"/>
      <c r="AY32" s="173"/>
      <c r="ALQ32" s="2" t="e">
        <v>#N/A</v>
      </c>
    </row>
    <row r="33" spans="1:1005" ht="15" x14ac:dyDescent="0.25">
      <c r="A33" s="248">
        <v>44835</v>
      </c>
      <c r="B33" s="139"/>
      <c r="C33" s="139"/>
      <c r="D33" s="166">
        <v>38.25</v>
      </c>
      <c r="E33" s="124">
        <v>34.610999999999997</v>
      </c>
      <c r="F33" s="124">
        <v>57.697000000000003</v>
      </c>
      <c r="G33" s="124">
        <v>86.415000000000006</v>
      </c>
      <c r="H33" s="124">
        <v>67.540000000000006</v>
      </c>
      <c r="I33" s="124">
        <v>32.302999999999997</v>
      </c>
      <c r="J33" s="124">
        <v>30.134</v>
      </c>
      <c r="K33" s="124">
        <v>30.63</v>
      </c>
      <c r="L33" s="124">
        <v>46.968000000000004</v>
      </c>
      <c r="M33" s="124">
        <v>29.193999999999999</v>
      </c>
      <c r="N33" s="124">
        <v>28.667999999999999</v>
      </c>
      <c r="O33" s="124">
        <v>47.9</v>
      </c>
      <c r="P33" s="124">
        <v>33.070999999999998</v>
      </c>
      <c r="Q33" s="124">
        <v>56.319000000000003</v>
      </c>
      <c r="R33" s="124">
        <v>45.216000000000001</v>
      </c>
      <c r="S33" s="124">
        <v>58.43</v>
      </c>
      <c r="T33" s="124">
        <v>37.451999999999998</v>
      </c>
      <c r="U33" s="124">
        <v>35.667999999999999</v>
      </c>
      <c r="V33" s="124">
        <v>27.79</v>
      </c>
      <c r="W33" s="124">
        <v>26.693999999999999</v>
      </c>
      <c r="X33" s="124">
        <v>26.492999999999999</v>
      </c>
      <c r="Y33" s="124">
        <v>34.189</v>
      </c>
      <c r="Z33" s="124">
        <v>31.571000000000002</v>
      </c>
      <c r="AA33" s="124">
        <v>49.018999999999998</v>
      </c>
      <c r="AB33" s="124">
        <v>58.497</v>
      </c>
      <c r="AC33" s="124">
        <v>37.597000000000001</v>
      </c>
      <c r="AD33" s="124">
        <v>38.942999999999998</v>
      </c>
      <c r="AE33" s="124">
        <v>37.213999999999999</v>
      </c>
      <c r="AF33" s="124">
        <v>28.494</v>
      </c>
      <c r="AG33" s="124">
        <v>36.840000000000003</v>
      </c>
      <c r="AH33" s="124">
        <v>19.940999999999999</v>
      </c>
      <c r="AI33" s="173">
        <v>48.777999999999999</v>
      </c>
      <c r="AJ33" s="173">
        <v>57.19</v>
      </c>
      <c r="AK33" s="173">
        <v>29.151</v>
      </c>
      <c r="AL33" s="173">
        <v>23.838000000000001</v>
      </c>
      <c r="AM33" s="173">
        <v>46.435000000000002</v>
      </c>
      <c r="AN33" s="173"/>
      <c r="AO33" s="173"/>
      <c r="AP33" s="173"/>
      <c r="AQ33" s="173"/>
      <c r="AR33" s="173"/>
      <c r="AS33" s="173"/>
      <c r="AT33" s="173"/>
      <c r="AU33" s="173"/>
      <c r="AV33" s="173"/>
      <c r="AW33" s="173"/>
      <c r="AX33" s="173"/>
      <c r="AY33" s="173"/>
      <c r="ALQ33" s="2" t="e">
        <v>#N/A</v>
      </c>
    </row>
    <row r="34" spans="1:1005" ht="15" x14ac:dyDescent="0.25">
      <c r="A34" s="248">
        <v>44866</v>
      </c>
      <c r="B34" s="137"/>
      <c r="C34" s="137"/>
      <c r="D34" s="166">
        <v>31.12</v>
      </c>
      <c r="E34" s="124">
        <v>29.504999999999999</v>
      </c>
      <c r="F34" s="124">
        <v>46.570999999999998</v>
      </c>
      <c r="G34" s="124">
        <v>51.384</v>
      </c>
      <c r="H34" s="124">
        <v>46.414000000000001</v>
      </c>
      <c r="I34" s="124">
        <v>30.286999999999999</v>
      </c>
      <c r="J34" s="124">
        <v>23.277000000000001</v>
      </c>
      <c r="K34" s="124">
        <v>24.565999999999999</v>
      </c>
      <c r="L34" s="124">
        <v>39.299999999999997</v>
      </c>
      <c r="M34" s="124">
        <v>26.77</v>
      </c>
      <c r="N34" s="124">
        <v>24.024000000000001</v>
      </c>
      <c r="O34" s="124">
        <v>37.183999999999997</v>
      </c>
      <c r="P34" s="124">
        <v>30.108000000000001</v>
      </c>
      <c r="Q34" s="124">
        <v>42.749000000000002</v>
      </c>
      <c r="R34" s="124">
        <v>35.396000000000001</v>
      </c>
      <c r="S34" s="124">
        <v>41.365000000000002</v>
      </c>
      <c r="T34" s="124">
        <v>30.722000000000001</v>
      </c>
      <c r="U34" s="124">
        <v>28.428999999999998</v>
      </c>
      <c r="V34" s="124">
        <v>24.222999999999999</v>
      </c>
      <c r="W34" s="124">
        <v>26.562999999999999</v>
      </c>
      <c r="X34" s="124">
        <v>16.474</v>
      </c>
      <c r="Y34" s="124">
        <v>24.169</v>
      </c>
      <c r="Z34" s="124">
        <v>26.437999999999999</v>
      </c>
      <c r="AA34" s="124">
        <v>37.155000000000001</v>
      </c>
      <c r="AB34" s="124">
        <v>39.311999999999998</v>
      </c>
      <c r="AC34" s="124">
        <v>28.507000000000001</v>
      </c>
      <c r="AD34" s="124">
        <v>33.625</v>
      </c>
      <c r="AE34" s="124">
        <v>34.109000000000002</v>
      </c>
      <c r="AF34" s="124">
        <v>28.036000000000001</v>
      </c>
      <c r="AG34" s="124">
        <v>30.542999999999999</v>
      </c>
      <c r="AH34" s="124">
        <v>16.765999999999998</v>
      </c>
      <c r="AI34" s="173">
        <v>27.821000000000002</v>
      </c>
      <c r="AJ34" s="173">
        <v>35.393999999999998</v>
      </c>
      <c r="AK34" s="173">
        <v>27.202999999999999</v>
      </c>
      <c r="AL34" s="173">
        <v>22.138999999999999</v>
      </c>
      <c r="AM34" s="173">
        <v>31.298999999999999</v>
      </c>
      <c r="AN34" s="173"/>
      <c r="AO34" s="173"/>
      <c r="AP34" s="173"/>
      <c r="AQ34" s="173"/>
      <c r="AR34" s="173"/>
      <c r="AS34" s="173"/>
      <c r="AT34" s="173"/>
      <c r="AU34" s="173"/>
      <c r="AV34" s="173"/>
      <c r="AW34" s="173"/>
      <c r="AX34" s="173"/>
      <c r="AY34" s="173"/>
      <c r="ALQ34" s="2" t="e">
        <v>#N/A</v>
      </c>
    </row>
    <row r="35" spans="1:1005" ht="15" x14ac:dyDescent="0.25">
      <c r="A35" s="248">
        <v>44896</v>
      </c>
      <c r="B35" s="137"/>
      <c r="C35" s="137"/>
      <c r="D35" s="166">
        <v>25.64</v>
      </c>
      <c r="E35" s="124">
        <v>28.152000000000001</v>
      </c>
      <c r="F35" s="124">
        <v>40.874000000000002</v>
      </c>
      <c r="G35" s="124">
        <v>36.468000000000004</v>
      </c>
      <c r="H35" s="124">
        <v>35.569000000000003</v>
      </c>
      <c r="I35" s="124">
        <v>27.280999999999999</v>
      </c>
      <c r="J35" s="124">
        <v>21.254999999999999</v>
      </c>
      <c r="K35" s="124">
        <v>22.111000000000001</v>
      </c>
      <c r="L35" s="124">
        <v>27.928000000000001</v>
      </c>
      <c r="M35" s="124">
        <v>24.428999999999998</v>
      </c>
      <c r="N35" s="124">
        <v>22.164999999999999</v>
      </c>
      <c r="O35" s="124">
        <v>32.049999999999997</v>
      </c>
      <c r="P35" s="124">
        <v>25.972999999999999</v>
      </c>
      <c r="Q35" s="124">
        <v>38.603999999999999</v>
      </c>
      <c r="R35" s="124">
        <v>31.733000000000001</v>
      </c>
      <c r="S35" s="124">
        <v>34.201999999999998</v>
      </c>
      <c r="T35" s="124">
        <v>28.765000000000001</v>
      </c>
      <c r="U35" s="124">
        <v>26.163</v>
      </c>
      <c r="V35" s="124">
        <v>21.724</v>
      </c>
      <c r="W35" s="124">
        <v>22.831</v>
      </c>
      <c r="X35" s="124">
        <v>13.976000000000001</v>
      </c>
      <c r="Y35" s="124">
        <v>22.414999999999999</v>
      </c>
      <c r="Z35" s="124">
        <v>22.446000000000002</v>
      </c>
      <c r="AA35" s="124">
        <v>27.998999999999999</v>
      </c>
      <c r="AB35" s="124">
        <v>28.317</v>
      </c>
      <c r="AC35" s="124">
        <v>22.576000000000001</v>
      </c>
      <c r="AD35" s="124">
        <v>30.832999999999998</v>
      </c>
      <c r="AE35" s="124">
        <v>28.713999999999999</v>
      </c>
      <c r="AF35" s="124">
        <v>23.677</v>
      </c>
      <c r="AG35" s="124">
        <v>27.449000000000002</v>
      </c>
      <c r="AH35" s="124">
        <v>15.617000000000001</v>
      </c>
      <c r="AI35" s="173">
        <v>21.7</v>
      </c>
      <c r="AJ35" s="173">
        <v>27.696000000000002</v>
      </c>
      <c r="AK35" s="173">
        <v>25.629000000000001</v>
      </c>
      <c r="AL35" s="173">
        <v>18.010999999999999</v>
      </c>
      <c r="AM35" s="173">
        <v>27.367000000000001</v>
      </c>
      <c r="AN35" s="173"/>
      <c r="AO35" s="173"/>
      <c r="AP35" s="173"/>
      <c r="AQ35" s="173"/>
      <c r="AR35" s="173"/>
      <c r="AS35" s="173"/>
      <c r="AT35" s="173"/>
      <c r="AU35" s="173"/>
      <c r="AV35" s="173"/>
      <c r="AW35" s="173"/>
      <c r="AX35" s="173"/>
      <c r="AY35" s="173"/>
      <c r="ALQ35" s="2" t="e">
        <v>#N/A</v>
      </c>
    </row>
    <row r="36" spans="1:1005" ht="15" x14ac:dyDescent="0.25">
      <c r="A36" s="248">
        <v>44927</v>
      </c>
      <c r="B36" s="137"/>
      <c r="C36" s="137"/>
      <c r="D36" s="140">
        <v>24.31</v>
      </c>
      <c r="E36" s="124">
        <v>27.260999999999999</v>
      </c>
      <c r="F36" s="124">
        <v>36.597999999999999</v>
      </c>
      <c r="G36" s="124">
        <v>31.408000000000001</v>
      </c>
      <c r="H36" s="124">
        <v>29.971</v>
      </c>
      <c r="I36" s="124">
        <v>24.239000000000001</v>
      </c>
      <c r="J36" s="124">
        <v>19.050999999999998</v>
      </c>
      <c r="K36" s="124">
        <v>19.789000000000001</v>
      </c>
      <c r="L36" s="124">
        <v>22.161999999999999</v>
      </c>
      <c r="M36" s="124">
        <v>21.4</v>
      </c>
      <c r="N36" s="124">
        <v>20.169</v>
      </c>
      <c r="O36" s="124">
        <v>28.646999999999998</v>
      </c>
      <c r="P36" s="124">
        <v>23.125</v>
      </c>
      <c r="Q36" s="124">
        <v>33.636000000000003</v>
      </c>
      <c r="R36" s="124">
        <v>27.18</v>
      </c>
      <c r="S36" s="124">
        <v>30.667999999999999</v>
      </c>
      <c r="T36" s="124">
        <v>24.78</v>
      </c>
      <c r="U36" s="124">
        <v>25.355</v>
      </c>
      <c r="V36" s="124">
        <v>19.431999999999999</v>
      </c>
      <c r="W36" s="124">
        <v>20.12</v>
      </c>
      <c r="X36" s="124">
        <v>12.624000000000001</v>
      </c>
      <c r="Y36" s="124">
        <v>19.888999999999999</v>
      </c>
      <c r="Z36" s="124">
        <v>23.263999999999999</v>
      </c>
      <c r="AA36" s="124">
        <v>24.119</v>
      </c>
      <c r="AB36" s="124">
        <v>25.369</v>
      </c>
      <c r="AC36" s="124">
        <v>19.553999999999998</v>
      </c>
      <c r="AD36" s="124">
        <v>27.771000000000001</v>
      </c>
      <c r="AE36" s="124">
        <v>25.219000000000001</v>
      </c>
      <c r="AF36" s="124">
        <v>21.045000000000002</v>
      </c>
      <c r="AG36" s="124">
        <v>24.812000000000001</v>
      </c>
      <c r="AH36" s="124">
        <v>14.058999999999999</v>
      </c>
      <c r="AI36" s="173">
        <v>18.988</v>
      </c>
      <c r="AJ36" s="173">
        <v>24.373999999999999</v>
      </c>
      <c r="AK36" s="173">
        <v>23.72</v>
      </c>
      <c r="AL36" s="173">
        <v>15.599</v>
      </c>
      <c r="AM36" s="173">
        <v>24.416</v>
      </c>
      <c r="AN36" s="173"/>
      <c r="AO36" s="173"/>
      <c r="AP36" s="173"/>
      <c r="AQ36" s="173"/>
      <c r="AR36" s="173"/>
      <c r="AS36" s="173"/>
      <c r="AT36" s="173"/>
      <c r="AU36" s="173"/>
      <c r="AV36" s="173"/>
      <c r="AW36" s="173"/>
      <c r="AX36" s="173"/>
      <c r="AY36" s="173"/>
      <c r="ALQ36" s="2" t="e">
        <v>#N/A</v>
      </c>
    </row>
    <row r="37" spans="1:1005" ht="15" x14ac:dyDescent="0.25">
      <c r="A37" s="248">
        <v>44958</v>
      </c>
      <c r="B37" s="137"/>
      <c r="C37" s="138"/>
      <c r="D37" s="164">
        <v>22.39</v>
      </c>
      <c r="E37" s="124">
        <v>20.91</v>
      </c>
      <c r="F37" s="124">
        <v>30.324000000000002</v>
      </c>
      <c r="G37" s="124">
        <v>39.036999999999999</v>
      </c>
      <c r="H37" s="124">
        <v>27.41</v>
      </c>
      <c r="I37" s="124">
        <v>19.843</v>
      </c>
      <c r="J37" s="124">
        <v>15.613</v>
      </c>
      <c r="K37" s="124">
        <v>16.693999999999999</v>
      </c>
      <c r="L37" s="124">
        <v>19.146999999999998</v>
      </c>
      <c r="M37" s="124">
        <v>18.28</v>
      </c>
      <c r="N37" s="124">
        <v>18.439</v>
      </c>
      <c r="O37" s="124">
        <v>23.332999999999998</v>
      </c>
      <c r="P37" s="124">
        <v>22.975999999999999</v>
      </c>
      <c r="Q37" s="124">
        <v>29.945</v>
      </c>
      <c r="R37" s="124">
        <v>22.201000000000001</v>
      </c>
      <c r="S37" s="124">
        <v>26.259</v>
      </c>
      <c r="T37" s="124">
        <v>23.934000000000001</v>
      </c>
      <c r="U37" s="124">
        <v>25.382999999999999</v>
      </c>
      <c r="V37" s="124">
        <v>18.989999999999998</v>
      </c>
      <c r="W37" s="124">
        <v>16.466000000000001</v>
      </c>
      <c r="X37" s="124">
        <v>15.602</v>
      </c>
      <c r="Y37" s="124">
        <v>16.484000000000002</v>
      </c>
      <c r="Z37" s="124">
        <v>19.824999999999999</v>
      </c>
      <c r="AA37" s="124">
        <v>19.422999999999998</v>
      </c>
      <c r="AB37" s="124">
        <v>23.173999999999999</v>
      </c>
      <c r="AC37" s="124">
        <v>15.958</v>
      </c>
      <c r="AD37" s="124">
        <v>23.244</v>
      </c>
      <c r="AE37" s="124">
        <v>20.609000000000002</v>
      </c>
      <c r="AF37" s="124">
        <v>17.309999999999999</v>
      </c>
      <c r="AG37" s="125">
        <v>20.507999999999999</v>
      </c>
      <c r="AH37" s="125">
        <v>11.701000000000001</v>
      </c>
      <c r="AI37" s="173">
        <v>17.856000000000002</v>
      </c>
      <c r="AJ37" s="173">
        <v>23.016999999999999</v>
      </c>
      <c r="AK37" s="173">
        <v>19.448</v>
      </c>
      <c r="AL37" s="173">
        <v>12.984</v>
      </c>
      <c r="AM37" s="173">
        <v>20.349</v>
      </c>
      <c r="AN37" s="173"/>
      <c r="AO37" s="173"/>
      <c r="AP37" s="173"/>
      <c r="AQ37" s="173"/>
      <c r="AR37" s="173"/>
      <c r="AS37" s="173"/>
      <c r="AT37" s="173"/>
      <c r="AU37" s="173"/>
      <c r="AV37" s="173"/>
      <c r="AW37" s="173"/>
      <c r="AX37" s="173"/>
      <c r="AY37" s="173"/>
      <c r="ALQ37" s="2" t="e">
        <v>#N/A</v>
      </c>
    </row>
    <row r="38" spans="1:1005" ht="15" x14ac:dyDescent="0.25">
      <c r="A38" s="248">
        <v>44986</v>
      </c>
      <c r="B38" s="137"/>
      <c r="C38" s="138"/>
      <c r="D38" s="138">
        <v>36.020000000000003</v>
      </c>
      <c r="E38" s="124">
        <v>21.277000000000001</v>
      </c>
      <c r="F38" s="124">
        <v>43.715000000000003</v>
      </c>
      <c r="G38" s="124">
        <v>69.858999999999995</v>
      </c>
      <c r="H38" s="124">
        <v>32.143999999999998</v>
      </c>
      <c r="I38" s="124">
        <v>27.983000000000001</v>
      </c>
      <c r="J38" s="124">
        <v>40.969000000000001</v>
      </c>
      <c r="K38" s="124">
        <v>25.923999999999999</v>
      </c>
      <c r="L38" s="124">
        <v>27.638000000000002</v>
      </c>
      <c r="M38" s="124">
        <v>28.138999999999999</v>
      </c>
      <c r="N38" s="124">
        <v>31.073</v>
      </c>
      <c r="O38" s="124">
        <v>40.505000000000003</v>
      </c>
      <c r="P38" s="124">
        <v>49.664000000000001</v>
      </c>
      <c r="Q38" s="124">
        <v>39.758000000000003</v>
      </c>
      <c r="R38" s="124">
        <v>38.012</v>
      </c>
      <c r="S38" s="124">
        <v>38.271999999999998</v>
      </c>
      <c r="T38" s="124">
        <v>32.557000000000002</v>
      </c>
      <c r="U38" s="124">
        <v>28.678000000000001</v>
      </c>
      <c r="V38" s="124">
        <v>28.902999999999999</v>
      </c>
      <c r="W38" s="124">
        <v>19.692</v>
      </c>
      <c r="X38" s="124">
        <v>24.907</v>
      </c>
      <c r="Y38" s="124">
        <v>43.985999999999997</v>
      </c>
      <c r="Z38" s="124">
        <v>22.905000000000001</v>
      </c>
      <c r="AA38" s="124">
        <v>26.375</v>
      </c>
      <c r="AB38" s="124">
        <v>55.695</v>
      </c>
      <c r="AC38" s="124">
        <v>16.27</v>
      </c>
      <c r="AD38" s="124">
        <v>42.537999999999997</v>
      </c>
      <c r="AE38" s="124">
        <v>23.771000000000001</v>
      </c>
      <c r="AF38" s="124">
        <v>30.486999999999998</v>
      </c>
      <c r="AG38" s="125">
        <v>37.368000000000002</v>
      </c>
      <c r="AH38" s="125">
        <v>17.879000000000001</v>
      </c>
      <c r="AI38" s="173">
        <v>19.899000000000001</v>
      </c>
      <c r="AJ38" s="173">
        <v>40.265000000000001</v>
      </c>
      <c r="AK38" s="173">
        <v>21.478999999999999</v>
      </c>
      <c r="AL38" s="173">
        <v>22.616</v>
      </c>
      <c r="AM38" s="173">
        <v>31.882000000000001</v>
      </c>
      <c r="AN38" s="173"/>
      <c r="AO38" s="173"/>
      <c r="AP38" s="173"/>
      <c r="AQ38" s="173"/>
      <c r="AR38" s="173"/>
      <c r="AS38" s="173"/>
      <c r="AT38" s="173"/>
      <c r="AU38" s="173"/>
      <c r="AV38" s="173"/>
      <c r="AW38" s="173"/>
      <c r="AX38" s="173"/>
      <c r="AY38" s="173"/>
      <c r="ALQ38" s="2" t="e">
        <v>#N/A</v>
      </c>
    </row>
    <row r="39" spans="1:1005" ht="15" x14ac:dyDescent="0.25">
      <c r="A39" s="248">
        <v>45017</v>
      </c>
      <c r="B39" s="138"/>
      <c r="C39" s="138"/>
      <c r="D39" s="138">
        <v>77.08</v>
      </c>
      <c r="E39" s="124">
        <v>43.826999999999998</v>
      </c>
      <c r="F39" s="124">
        <v>93.662999999999997</v>
      </c>
      <c r="G39" s="124">
        <v>121.92400000000001</v>
      </c>
      <c r="H39" s="124">
        <v>83.421999999999997</v>
      </c>
      <c r="I39" s="124">
        <v>63.826999999999998</v>
      </c>
      <c r="J39" s="124">
        <v>101.80800000000001</v>
      </c>
      <c r="K39" s="124">
        <v>56.073999999999998</v>
      </c>
      <c r="L39" s="124">
        <v>51.872</v>
      </c>
      <c r="M39" s="124">
        <v>70.513999999999996</v>
      </c>
      <c r="N39" s="124">
        <v>91.117999999999995</v>
      </c>
      <c r="O39" s="124">
        <v>76.921999999999997</v>
      </c>
      <c r="P39" s="124">
        <v>61.103999999999999</v>
      </c>
      <c r="Q39" s="124">
        <v>87.457999999999998</v>
      </c>
      <c r="R39" s="124">
        <v>77.771000000000001</v>
      </c>
      <c r="S39" s="124">
        <v>56.094999999999999</v>
      </c>
      <c r="T39" s="124">
        <v>42.658999999999999</v>
      </c>
      <c r="U39" s="124">
        <v>70.367000000000004</v>
      </c>
      <c r="V39" s="124">
        <v>54.33</v>
      </c>
      <c r="W39" s="124">
        <v>50.265999999999998</v>
      </c>
      <c r="X39" s="124">
        <v>49.279000000000003</v>
      </c>
      <c r="Y39" s="124">
        <v>89.322000000000003</v>
      </c>
      <c r="Z39" s="124">
        <v>55.841999999999999</v>
      </c>
      <c r="AA39" s="124">
        <v>78.923000000000002</v>
      </c>
      <c r="AB39" s="124">
        <v>77.313999999999993</v>
      </c>
      <c r="AC39" s="124">
        <v>49.564999999999998</v>
      </c>
      <c r="AD39" s="124">
        <v>66.045000000000002</v>
      </c>
      <c r="AE39" s="124">
        <v>54.052999999999997</v>
      </c>
      <c r="AF39" s="124">
        <v>67.319000000000003</v>
      </c>
      <c r="AG39" s="124">
        <v>79.888999999999996</v>
      </c>
      <c r="AH39" s="124">
        <v>39.588999999999999</v>
      </c>
      <c r="AI39" s="173">
        <v>47.911000000000001</v>
      </c>
      <c r="AJ39" s="173">
        <v>75.016999999999996</v>
      </c>
      <c r="AK39" s="173">
        <v>46.563000000000002</v>
      </c>
      <c r="AL39" s="173">
        <v>39.286000000000001</v>
      </c>
      <c r="AM39" s="173">
        <v>37.22</v>
      </c>
      <c r="AN39" s="173"/>
      <c r="AO39" s="173"/>
      <c r="AP39" s="173"/>
      <c r="AQ39" s="173"/>
      <c r="AR39" s="173"/>
      <c r="AS39" s="173"/>
      <c r="AT39" s="173"/>
      <c r="AU39" s="173"/>
      <c r="AV39" s="173"/>
      <c r="AW39" s="173"/>
      <c r="AX39" s="173"/>
      <c r="AY39" s="173"/>
      <c r="ALQ39" s="2" t="e">
        <v>#N/A</v>
      </c>
    </row>
    <row r="40" spans="1:1005" ht="15" x14ac:dyDescent="0.25">
      <c r="A40" s="248">
        <v>45047</v>
      </c>
      <c r="B40" s="138"/>
      <c r="C40" s="138"/>
      <c r="D40" s="138">
        <v>221.07</v>
      </c>
      <c r="E40" s="124">
        <v>424.56</v>
      </c>
      <c r="F40" s="124">
        <v>369.42099999999999</v>
      </c>
      <c r="G40" s="124">
        <v>318.89499999999998</v>
      </c>
      <c r="H40" s="124">
        <v>291.93599999999998</v>
      </c>
      <c r="I40" s="124">
        <v>141.244</v>
      </c>
      <c r="J40" s="124">
        <v>176.78399999999999</v>
      </c>
      <c r="K40" s="124">
        <v>110.646</v>
      </c>
      <c r="L40" s="124">
        <v>158.96899999999999</v>
      </c>
      <c r="M40" s="124">
        <v>197.09700000000001</v>
      </c>
      <c r="N40" s="124">
        <v>263.01299999999998</v>
      </c>
      <c r="O40" s="124">
        <v>206.73699999999999</v>
      </c>
      <c r="P40" s="124">
        <v>188.31800000000001</v>
      </c>
      <c r="Q40" s="124">
        <v>344.78699999999998</v>
      </c>
      <c r="R40" s="124">
        <v>301.661</v>
      </c>
      <c r="S40" s="124">
        <v>182.78200000000001</v>
      </c>
      <c r="T40" s="124">
        <v>189.714</v>
      </c>
      <c r="U40" s="124">
        <v>218.964</v>
      </c>
      <c r="V40" s="124">
        <v>232.49100000000001</v>
      </c>
      <c r="W40" s="124">
        <v>70.787999999999997</v>
      </c>
      <c r="X40" s="124">
        <v>147.24199999999999</v>
      </c>
      <c r="Y40" s="124">
        <v>208.227</v>
      </c>
      <c r="Z40" s="124">
        <v>233.577</v>
      </c>
      <c r="AA40" s="124">
        <v>202.07</v>
      </c>
      <c r="AB40" s="124">
        <v>214.56</v>
      </c>
      <c r="AC40" s="124">
        <v>235.822</v>
      </c>
      <c r="AD40" s="124">
        <v>265.995</v>
      </c>
      <c r="AE40" s="124">
        <v>102.181</v>
      </c>
      <c r="AF40" s="124">
        <v>141.49199999999999</v>
      </c>
      <c r="AG40" s="125">
        <v>119.494</v>
      </c>
      <c r="AH40" s="125">
        <v>100.887</v>
      </c>
      <c r="AI40" s="173">
        <v>209.00299999999999</v>
      </c>
      <c r="AJ40" s="173">
        <v>181.46700000000001</v>
      </c>
      <c r="AK40" s="173">
        <v>105.59699999999999</v>
      </c>
      <c r="AL40" s="173">
        <v>138.315</v>
      </c>
      <c r="AM40" s="173">
        <v>122.131</v>
      </c>
      <c r="AN40" s="173"/>
      <c r="AO40" s="173"/>
      <c r="AP40" s="173"/>
      <c r="AQ40" s="173"/>
      <c r="AR40" s="173"/>
      <c r="AS40" s="173"/>
      <c r="AT40" s="173"/>
      <c r="AU40" s="173"/>
      <c r="AV40" s="173"/>
      <c r="AW40" s="173"/>
      <c r="AX40" s="173"/>
      <c r="AY40" s="173"/>
      <c r="ALQ40" s="2" t="e">
        <v>#N/A</v>
      </c>
    </row>
    <row r="41" spans="1:1005" ht="15" x14ac:dyDescent="0.25">
      <c r="A41" s="248">
        <v>45078</v>
      </c>
      <c r="B41" s="138"/>
      <c r="C41" s="138"/>
      <c r="D41" s="138">
        <v>261.05</v>
      </c>
      <c r="E41" s="124">
        <v>686.36</v>
      </c>
      <c r="F41" s="124">
        <v>405.80900000000003</v>
      </c>
      <c r="G41" s="124">
        <v>403.565</v>
      </c>
      <c r="H41" s="124">
        <v>276.988</v>
      </c>
      <c r="I41" s="124">
        <v>174.94399999999999</v>
      </c>
      <c r="J41" s="124">
        <v>153.36799999999999</v>
      </c>
      <c r="K41" s="124">
        <v>175.48699999999999</v>
      </c>
      <c r="L41" s="124">
        <v>275.87400000000002</v>
      </c>
      <c r="M41" s="124">
        <v>171.72800000000001</v>
      </c>
      <c r="N41" s="124">
        <v>416.12400000000002</v>
      </c>
      <c r="O41" s="124">
        <v>228.80799999999999</v>
      </c>
      <c r="P41" s="124">
        <v>544.06200000000001</v>
      </c>
      <c r="Q41" s="124">
        <v>314.23</v>
      </c>
      <c r="R41" s="124">
        <v>512.226</v>
      </c>
      <c r="S41" s="124">
        <v>202.333</v>
      </c>
      <c r="T41" s="124">
        <v>337.77199999999999</v>
      </c>
      <c r="U41" s="124">
        <v>161.34800000000001</v>
      </c>
      <c r="V41" s="124">
        <v>201.45</v>
      </c>
      <c r="W41" s="124">
        <v>56.113999999999997</v>
      </c>
      <c r="X41" s="124">
        <v>221.77600000000001</v>
      </c>
      <c r="Y41" s="124">
        <v>142.30500000000001</v>
      </c>
      <c r="Z41" s="124">
        <v>287.77300000000002</v>
      </c>
      <c r="AA41" s="124">
        <v>200.62</v>
      </c>
      <c r="AB41" s="124">
        <v>173.649</v>
      </c>
      <c r="AC41" s="124">
        <v>480.72</v>
      </c>
      <c r="AD41" s="124">
        <v>276.089</v>
      </c>
      <c r="AE41" s="124">
        <v>254.387</v>
      </c>
      <c r="AF41" s="124">
        <v>425.43299999999999</v>
      </c>
      <c r="AG41" s="125">
        <v>48.981999999999999</v>
      </c>
      <c r="AH41" s="125">
        <v>146.46100000000001</v>
      </c>
      <c r="AI41" s="173">
        <v>340.83600000000001</v>
      </c>
      <c r="AJ41" s="173">
        <v>322.387</v>
      </c>
      <c r="AK41" s="173">
        <v>113.395</v>
      </c>
      <c r="AL41" s="173">
        <v>288.60000000000002</v>
      </c>
      <c r="AM41" s="173">
        <v>368.24</v>
      </c>
      <c r="AN41" s="173"/>
      <c r="AO41" s="173"/>
      <c r="AP41" s="173"/>
      <c r="AQ41" s="173"/>
      <c r="AR41" s="173"/>
      <c r="AS41" s="173"/>
      <c r="AT41" s="173"/>
      <c r="AU41" s="173"/>
      <c r="AV41" s="173"/>
      <c r="AW41" s="173"/>
      <c r="AX41" s="173"/>
      <c r="AY41" s="173"/>
      <c r="ALQ41" s="2" t="e">
        <v>#N/A</v>
      </c>
    </row>
    <row r="42" spans="1:1005" ht="15" x14ac:dyDescent="0.25">
      <c r="A42" s="248">
        <v>45108</v>
      </c>
      <c r="B42" s="138"/>
      <c r="C42" s="138"/>
      <c r="D42" s="138">
        <v>116.85</v>
      </c>
      <c r="E42" s="124">
        <v>333.34899999999999</v>
      </c>
      <c r="F42" s="124">
        <v>131.983</v>
      </c>
      <c r="G42" s="124">
        <v>175.708</v>
      </c>
      <c r="H42" s="124">
        <v>96.186999999999998</v>
      </c>
      <c r="I42" s="124">
        <v>71.908000000000001</v>
      </c>
      <c r="J42" s="124">
        <v>65.768000000000001</v>
      </c>
      <c r="K42" s="124">
        <v>73.933999999999997</v>
      </c>
      <c r="L42" s="124">
        <v>132.74700000000001</v>
      </c>
      <c r="M42" s="124">
        <v>67.641000000000005</v>
      </c>
      <c r="N42" s="124">
        <v>205.67599999999999</v>
      </c>
      <c r="O42" s="124">
        <v>74.462000000000003</v>
      </c>
      <c r="P42" s="124">
        <v>502.23500000000001</v>
      </c>
      <c r="Q42" s="124">
        <v>126.736</v>
      </c>
      <c r="R42" s="124">
        <v>196.34700000000001</v>
      </c>
      <c r="S42" s="124">
        <v>101.514</v>
      </c>
      <c r="T42" s="124">
        <v>215.21799999999999</v>
      </c>
      <c r="U42" s="124">
        <v>50.505000000000003</v>
      </c>
      <c r="V42" s="124">
        <v>59.83</v>
      </c>
      <c r="W42" s="124">
        <v>21.992000000000001</v>
      </c>
      <c r="X42" s="124">
        <v>64.971000000000004</v>
      </c>
      <c r="Y42" s="124">
        <v>53.48</v>
      </c>
      <c r="Z42" s="124">
        <v>121.444</v>
      </c>
      <c r="AA42" s="124">
        <v>76.712000000000003</v>
      </c>
      <c r="AB42" s="124">
        <v>64.090999999999994</v>
      </c>
      <c r="AC42" s="124">
        <v>220.34100000000001</v>
      </c>
      <c r="AD42" s="124">
        <v>151.828</v>
      </c>
      <c r="AE42" s="124">
        <v>79.522000000000006</v>
      </c>
      <c r="AF42" s="124">
        <v>217.01599999999999</v>
      </c>
      <c r="AG42" s="125">
        <v>24.638999999999999</v>
      </c>
      <c r="AH42" s="125">
        <v>52.334000000000003</v>
      </c>
      <c r="AI42" s="173">
        <v>108.76600000000001</v>
      </c>
      <c r="AJ42" s="173">
        <v>100.42400000000001</v>
      </c>
      <c r="AK42" s="173">
        <v>43.881</v>
      </c>
      <c r="AL42" s="173">
        <v>177.62100000000001</v>
      </c>
      <c r="AM42" s="173">
        <v>224.48599999999999</v>
      </c>
      <c r="AN42" s="173"/>
      <c r="AO42" s="173"/>
      <c r="AP42" s="173"/>
      <c r="AQ42" s="173"/>
      <c r="AR42" s="173"/>
      <c r="AS42" s="173"/>
      <c r="AT42" s="173"/>
      <c r="AU42" s="173"/>
      <c r="AV42" s="173"/>
      <c r="AW42" s="173"/>
      <c r="AX42" s="173"/>
      <c r="AY42" s="173"/>
      <c r="ALQ42" s="2" t="e">
        <v>#N/A</v>
      </c>
    </row>
    <row r="43" spans="1:1005" ht="15" x14ac:dyDescent="0.25">
      <c r="A43" s="248">
        <v>45139</v>
      </c>
      <c r="B43" s="138"/>
      <c r="C43" s="138"/>
      <c r="D43" s="164">
        <v>63.46</v>
      </c>
      <c r="E43" s="124">
        <v>123.218</v>
      </c>
      <c r="F43" s="125">
        <v>60.055</v>
      </c>
      <c r="G43" s="125">
        <v>65.998000000000005</v>
      </c>
      <c r="H43" s="125">
        <v>53.055</v>
      </c>
      <c r="I43" s="125">
        <v>40.814999999999998</v>
      </c>
      <c r="J43" s="125">
        <v>49.137</v>
      </c>
      <c r="K43" s="125">
        <v>37.947000000000003</v>
      </c>
      <c r="L43" s="125">
        <v>56.097000000000001</v>
      </c>
      <c r="M43" s="125">
        <v>50.927999999999997</v>
      </c>
      <c r="N43" s="125">
        <v>67.519000000000005</v>
      </c>
      <c r="O43" s="125">
        <v>41.579000000000001</v>
      </c>
      <c r="P43" s="125">
        <v>136.13200000000001</v>
      </c>
      <c r="Q43" s="125">
        <v>52.512999999999998</v>
      </c>
      <c r="R43" s="125">
        <v>81.757000000000005</v>
      </c>
      <c r="S43" s="125">
        <v>47.756</v>
      </c>
      <c r="T43" s="125">
        <v>82.712000000000003</v>
      </c>
      <c r="U43" s="125">
        <v>40.045000000000002</v>
      </c>
      <c r="V43" s="125">
        <v>44.566000000000003</v>
      </c>
      <c r="W43" s="125">
        <v>17.445</v>
      </c>
      <c r="X43" s="125">
        <v>37.588000000000001</v>
      </c>
      <c r="Y43" s="125">
        <v>33.408999999999999</v>
      </c>
      <c r="Z43" s="125">
        <v>54.988</v>
      </c>
      <c r="AA43" s="125">
        <v>51.764000000000003</v>
      </c>
      <c r="AB43" s="125">
        <v>44.207000000000001</v>
      </c>
      <c r="AC43" s="125">
        <v>76.08</v>
      </c>
      <c r="AD43" s="125">
        <v>55.323999999999998</v>
      </c>
      <c r="AE43" s="125">
        <v>45.228000000000002</v>
      </c>
      <c r="AF43" s="125">
        <v>65.433000000000007</v>
      </c>
      <c r="AG43" s="125">
        <v>23.462</v>
      </c>
      <c r="AH43" s="125">
        <v>36.874000000000002</v>
      </c>
      <c r="AI43" s="173">
        <v>52.813000000000002</v>
      </c>
      <c r="AJ43" s="173">
        <v>42.408999999999999</v>
      </c>
      <c r="AK43" s="173">
        <v>28.445</v>
      </c>
      <c r="AL43" s="173">
        <v>89.515000000000001</v>
      </c>
      <c r="AM43" s="173">
        <v>84.918000000000006</v>
      </c>
      <c r="AN43" s="173"/>
      <c r="AO43" s="173"/>
      <c r="AP43" s="173"/>
      <c r="AQ43" s="173"/>
      <c r="AR43" s="173"/>
      <c r="AS43" s="173"/>
      <c r="AT43" s="173"/>
      <c r="AU43" s="173"/>
      <c r="AV43" s="173"/>
      <c r="AW43" s="173"/>
      <c r="AX43" s="173"/>
      <c r="AY43" s="173"/>
      <c r="ALQ43" s="2" t="e">
        <v>#N/A</v>
      </c>
    </row>
    <row r="44" spans="1:1005" ht="15" x14ac:dyDescent="0.25">
      <c r="A44" s="248">
        <v>45170</v>
      </c>
      <c r="B44" s="138"/>
      <c r="C44" s="138"/>
      <c r="D44" s="138">
        <v>38.04</v>
      </c>
      <c r="E44" s="124">
        <v>68.994</v>
      </c>
      <c r="F44" s="125">
        <v>55.69</v>
      </c>
      <c r="G44" s="125">
        <v>61.164999999999999</v>
      </c>
      <c r="H44" s="125">
        <v>41.34</v>
      </c>
      <c r="I44" s="125">
        <v>39.186</v>
      </c>
      <c r="J44" s="125">
        <v>32.640999999999998</v>
      </c>
      <c r="K44" s="125">
        <v>30.518999999999998</v>
      </c>
      <c r="L44" s="125">
        <v>34.832999999999998</v>
      </c>
      <c r="M44" s="125">
        <v>42.49</v>
      </c>
      <c r="N44" s="125">
        <v>56.149000000000001</v>
      </c>
      <c r="O44" s="125">
        <v>36.746000000000002</v>
      </c>
      <c r="P44" s="125">
        <v>63.802</v>
      </c>
      <c r="Q44" s="125">
        <v>40.298000000000002</v>
      </c>
      <c r="R44" s="125">
        <v>56.481999999999999</v>
      </c>
      <c r="S44" s="125">
        <v>32.808999999999997</v>
      </c>
      <c r="T44" s="125">
        <v>45.055</v>
      </c>
      <c r="U44" s="125">
        <v>33.094999999999999</v>
      </c>
      <c r="V44" s="125">
        <v>30.596</v>
      </c>
      <c r="W44" s="125">
        <v>18.960999999999999</v>
      </c>
      <c r="X44" s="125">
        <v>52.887999999999998</v>
      </c>
      <c r="Y44" s="125">
        <v>32.409999999999997</v>
      </c>
      <c r="Z44" s="125">
        <v>35.301000000000002</v>
      </c>
      <c r="AA44" s="125">
        <v>37.960999999999999</v>
      </c>
      <c r="AB44" s="125">
        <v>40.854999999999997</v>
      </c>
      <c r="AC44" s="125">
        <v>44.899000000000001</v>
      </c>
      <c r="AD44" s="125">
        <v>37.927999999999997</v>
      </c>
      <c r="AE44" s="125">
        <v>29.376999999999999</v>
      </c>
      <c r="AF44" s="125">
        <v>38.790999999999997</v>
      </c>
      <c r="AG44" s="125">
        <v>21.248000000000001</v>
      </c>
      <c r="AH44" s="125">
        <v>51.838000000000001</v>
      </c>
      <c r="AI44" s="173">
        <v>45.825000000000003</v>
      </c>
      <c r="AJ44" s="173">
        <v>34.286999999999999</v>
      </c>
      <c r="AK44" s="173">
        <v>24.21</v>
      </c>
      <c r="AL44" s="173">
        <v>73.135999999999996</v>
      </c>
      <c r="AM44" s="173">
        <v>41.768000000000001</v>
      </c>
      <c r="AN44" s="173"/>
      <c r="AO44" s="173"/>
      <c r="AP44" s="173"/>
      <c r="AQ44" s="173"/>
      <c r="AR44" s="173"/>
      <c r="AS44" s="173"/>
      <c r="AT44" s="173"/>
      <c r="AU44" s="173"/>
      <c r="AV44" s="173"/>
      <c r="AW44" s="173"/>
      <c r="AX44" s="173"/>
      <c r="AY44" s="173"/>
      <c r="ALQ44" s="2" t="e">
        <v>#N/A</v>
      </c>
    </row>
    <row r="45" spans="1:1005" ht="15" x14ac:dyDescent="0.25">
      <c r="A45" s="248">
        <v>45200</v>
      </c>
      <c r="B45" s="138"/>
      <c r="C45" s="138"/>
      <c r="D45" s="138">
        <v>38.25</v>
      </c>
      <c r="E45" s="124">
        <v>57.85</v>
      </c>
      <c r="F45" s="125">
        <v>86.433999999999997</v>
      </c>
      <c r="G45" s="125">
        <v>69.561000000000007</v>
      </c>
      <c r="H45" s="125">
        <v>32.552999999999997</v>
      </c>
      <c r="I45" s="125">
        <v>30.512</v>
      </c>
      <c r="J45" s="125">
        <v>30.858000000000001</v>
      </c>
      <c r="K45" s="125">
        <v>46.845999999999997</v>
      </c>
      <c r="L45" s="125">
        <v>29.228999999999999</v>
      </c>
      <c r="M45" s="125">
        <v>28.497</v>
      </c>
      <c r="N45" s="125">
        <v>47.969000000000001</v>
      </c>
      <c r="O45" s="125">
        <v>33.033000000000001</v>
      </c>
      <c r="P45" s="125">
        <v>56.826000000000001</v>
      </c>
      <c r="Q45" s="125">
        <v>45.234000000000002</v>
      </c>
      <c r="R45" s="125">
        <v>58.89</v>
      </c>
      <c r="S45" s="125">
        <v>37.665999999999997</v>
      </c>
      <c r="T45" s="125">
        <v>36.218000000000004</v>
      </c>
      <c r="U45" s="125">
        <v>27.893000000000001</v>
      </c>
      <c r="V45" s="125">
        <v>26.815000000000001</v>
      </c>
      <c r="W45" s="125">
        <v>26.72</v>
      </c>
      <c r="X45" s="125">
        <v>34.127000000000002</v>
      </c>
      <c r="Y45" s="125">
        <v>31.16</v>
      </c>
      <c r="Z45" s="125">
        <v>48.954999999999998</v>
      </c>
      <c r="AA45" s="125">
        <v>59.280999999999999</v>
      </c>
      <c r="AB45" s="125">
        <v>37.688000000000002</v>
      </c>
      <c r="AC45" s="125">
        <v>38.908999999999999</v>
      </c>
      <c r="AD45" s="125">
        <v>37.116</v>
      </c>
      <c r="AE45" s="125">
        <v>29.196999999999999</v>
      </c>
      <c r="AF45" s="125">
        <v>37.006999999999998</v>
      </c>
      <c r="AG45" s="125">
        <v>19.805</v>
      </c>
      <c r="AH45" s="125">
        <v>49.335999999999999</v>
      </c>
      <c r="AI45" s="173">
        <v>57.223999999999997</v>
      </c>
      <c r="AJ45" s="173">
        <v>28.981999999999999</v>
      </c>
      <c r="AK45" s="173">
        <v>24.044</v>
      </c>
      <c r="AL45" s="173">
        <v>46.118000000000002</v>
      </c>
      <c r="AM45" s="173">
        <v>34.332000000000001</v>
      </c>
      <c r="AN45" s="173"/>
      <c r="AO45" s="173"/>
      <c r="AP45" s="173"/>
      <c r="AQ45" s="173"/>
      <c r="AR45" s="173"/>
      <c r="AS45" s="173"/>
      <c r="AT45" s="173"/>
      <c r="AU45" s="173"/>
      <c r="AV45" s="173"/>
      <c r="AW45" s="173"/>
      <c r="AX45" s="173"/>
      <c r="AY45" s="173"/>
      <c r="ALQ45" s="2" t="e">
        <v>#N/A</v>
      </c>
    </row>
    <row r="46" spans="1:1005" ht="15" x14ac:dyDescent="0.25">
      <c r="A46" s="248">
        <v>45231</v>
      </c>
      <c r="B46" s="138"/>
      <c r="C46" s="138"/>
      <c r="D46" s="138">
        <v>31.12</v>
      </c>
      <c r="E46" s="124">
        <v>46.704999999999998</v>
      </c>
      <c r="F46" s="125">
        <v>51.389000000000003</v>
      </c>
      <c r="G46" s="125">
        <v>47.996000000000002</v>
      </c>
      <c r="H46" s="125">
        <v>30.501999999999999</v>
      </c>
      <c r="I46" s="125">
        <v>23.632000000000001</v>
      </c>
      <c r="J46" s="125">
        <v>24.76</v>
      </c>
      <c r="K46" s="125">
        <v>40.003999999999998</v>
      </c>
      <c r="L46" s="125">
        <v>26.806000000000001</v>
      </c>
      <c r="M46" s="125">
        <v>23.86</v>
      </c>
      <c r="N46" s="125">
        <v>37.241</v>
      </c>
      <c r="O46" s="125">
        <v>30.236999999999998</v>
      </c>
      <c r="P46" s="125">
        <v>43.161000000000001</v>
      </c>
      <c r="Q46" s="125">
        <v>35.411999999999999</v>
      </c>
      <c r="R46" s="125">
        <v>41.761000000000003</v>
      </c>
      <c r="S46" s="125">
        <v>31.25</v>
      </c>
      <c r="T46" s="125">
        <v>28.846</v>
      </c>
      <c r="U46" s="125">
        <v>24.315999999999999</v>
      </c>
      <c r="V46" s="125">
        <v>26.652000000000001</v>
      </c>
      <c r="W46" s="125">
        <v>16.643999999999998</v>
      </c>
      <c r="X46" s="125">
        <v>24.117999999999999</v>
      </c>
      <c r="Y46" s="125">
        <v>26.073</v>
      </c>
      <c r="Z46" s="125">
        <v>37.101999999999997</v>
      </c>
      <c r="AA46" s="125">
        <v>40.155999999999999</v>
      </c>
      <c r="AB46" s="125">
        <v>28.574999999999999</v>
      </c>
      <c r="AC46" s="125">
        <v>33.594000000000001</v>
      </c>
      <c r="AD46" s="125">
        <v>34.021000000000001</v>
      </c>
      <c r="AE46" s="125">
        <v>28.774999999999999</v>
      </c>
      <c r="AF46" s="125">
        <v>30.670999999999999</v>
      </c>
      <c r="AG46" s="125">
        <v>16.645</v>
      </c>
      <c r="AH46" s="125">
        <v>28.209</v>
      </c>
      <c r="AI46" s="173">
        <v>35.869</v>
      </c>
      <c r="AJ46" s="173">
        <v>27.065999999999999</v>
      </c>
      <c r="AK46" s="173">
        <v>22.324000000000002</v>
      </c>
      <c r="AL46" s="173">
        <v>31.047999999999998</v>
      </c>
      <c r="AM46" s="173">
        <v>29.218</v>
      </c>
      <c r="AN46" s="173"/>
      <c r="AO46" s="173"/>
      <c r="AP46" s="173"/>
      <c r="AQ46" s="173"/>
      <c r="AR46" s="173"/>
      <c r="AS46" s="173"/>
      <c r="AT46" s="173"/>
      <c r="AU46" s="173"/>
      <c r="AV46" s="173"/>
      <c r="AW46" s="173"/>
      <c r="AX46" s="173"/>
      <c r="AY46" s="173"/>
      <c r="ALQ46" s="2" t="e">
        <v>#N/A</v>
      </c>
    </row>
    <row r="47" spans="1:1005" ht="15" x14ac:dyDescent="0.25">
      <c r="A47" s="248">
        <v>45261</v>
      </c>
      <c r="B47" s="138"/>
      <c r="C47" s="138"/>
      <c r="D47" s="138">
        <v>25.64</v>
      </c>
      <c r="E47" s="124">
        <v>40.997</v>
      </c>
      <c r="F47" s="125">
        <v>36.468000000000004</v>
      </c>
      <c r="G47" s="125">
        <v>36.677</v>
      </c>
      <c r="H47" s="125">
        <v>27.494</v>
      </c>
      <c r="I47" s="125">
        <v>21.594999999999999</v>
      </c>
      <c r="J47" s="125">
        <v>22.305</v>
      </c>
      <c r="K47" s="125">
        <v>28.262</v>
      </c>
      <c r="L47" s="125">
        <v>24.468</v>
      </c>
      <c r="M47" s="125">
        <v>22.007999999999999</v>
      </c>
      <c r="N47" s="125">
        <v>32.101999999999997</v>
      </c>
      <c r="O47" s="125">
        <v>26.006</v>
      </c>
      <c r="P47" s="125">
        <v>38.996000000000002</v>
      </c>
      <c r="Q47" s="125">
        <v>31.748999999999999</v>
      </c>
      <c r="R47" s="125">
        <v>34.573</v>
      </c>
      <c r="S47" s="125">
        <v>29.315000000000001</v>
      </c>
      <c r="T47" s="125">
        <v>26.614000000000001</v>
      </c>
      <c r="U47" s="125">
        <v>21.818000000000001</v>
      </c>
      <c r="V47" s="125">
        <v>22.934999999999999</v>
      </c>
      <c r="W47" s="125">
        <v>14.03</v>
      </c>
      <c r="X47" s="125">
        <v>22.36</v>
      </c>
      <c r="Y47" s="125">
        <v>22.088000000000001</v>
      </c>
      <c r="Z47" s="125">
        <v>27.951000000000001</v>
      </c>
      <c r="AA47" s="125">
        <v>28.675999999999998</v>
      </c>
      <c r="AB47" s="125">
        <v>22.667000000000002</v>
      </c>
      <c r="AC47" s="125">
        <v>30.800999999999998</v>
      </c>
      <c r="AD47" s="125">
        <v>28.632000000000001</v>
      </c>
      <c r="AE47" s="125">
        <v>24.369</v>
      </c>
      <c r="AF47" s="125">
        <v>27.594000000000001</v>
      </c>
      <c r="AG47" s="125">
        <v>15.5</v>
      </c>
      <c r="AH47" s="125">
        <v>22.081</v>
      </c>
      <c r="AI47" s="173">
        <v>27.620999999999999</v>
      </c>
      <c r="AJ47" s="173">
        <v>25.489000000000001</v>
      </c>
      <c r="AK47" s="173">
        <v>18.183</v>
      </c>
      <c r="AL47" s="173">
        <v>27.119</v>
      </c>
      <c r="AM47" s="173">
        <v>27.686</v>
      </c>
      <c r="AN47" s="173"/>
      <c r="AO47" s="173"/>
      <c r="AP47" s="173"/>
      <c r="AQ47" s="173"/>
      <c r="AR47" s="173"/>
      <c r="AS47" s="173"/>
      <c r="AT47" s="173"/>
      <c r="AU47" s="173"/>
      <c r="AV47" s="173"/>
      <c r="AW47" s="173"/>
      <c r="AX47" s="173"/>
      <c r="AY47" s="173"/>
      <c r="ALQ47" s="2" t="e">
        <v>#N/A</v>
      </c>
    </row>
    <row r="48" spans="1:1005" ht="15" x14ac:dyDescent="0.25">
      <c r="A48" s="248">
        <v>45292</v>
      </c>
      <c r="B48" s="138"/>
      <c r="C48" s="138"/>
      <c r="D48" s="138">
        <v>24.31</v>
      </c>
      <c r="E48" s="124">
        <v>36.709000000000003</v>
      </c>
      <c r="F48" s="125">
        <v>31.405999999999999</v>
      </c>
      <c r="G48" s="125">
        <v>30.699000000000002</v>
      </c>
      <c r="H48" s="125">
        <v>24.434000000000001</v>
      </c>
      <c r="I48" s="125">
        <v>19.363</v>
      </c>
      <c r="J48" s="125">
        <v>19.968</v>
      </c>
      <c r="K48" s="125">
        <v>22.202999999999999</v>
      </c>
      <c r="L48" s="125">
        <v>21.44</v>
      </c>
      <c r="M48" s="125">
        <v>20.024999999999999</v>
      </c>
      <c r="N48" s="125">
        <v>28.693999999999999</v>
      </c>
      <c r="O48" s="125">
        <v>23.091999999999999</v>
      </c>
      <c r="P48" s="125">
        <v>33.991999999999997</v>
      </c>
      <c r="Q48" s="125">
        <v>27.193999999999999</v>
      </c>
      <c r="R48" s="125">
        <v>31.007999999999999</v>
      </c>
      <c r="S48" s="125">
        <v>25.129000000000001</v>
      </c>
      <c r="T48" s="125">
        <v>25.783000000000001</v>
      </c>
      <c r="U48" s="125">
        <v>19.518999999999998</v>
      </c>
      <c r="V48" s="125">
        <v>20.213999999999999</v>
      </c>
      <c r="W48" s="125">
        <v>12.596</v>
      </c>
      <c r="X48" s="125">
        <v>19.832999999999998</v>
      </c>
      <c r="Y48" s="125">
        <v>22.92</v>
      </c>
      <c r="Z48" s="125">
        <v>24.076000000000001</v>
      </c>
      <c r="AA48" s="125">
        <v>25.576000000000001</v>
      </c>
      <c r="AB48" s="125">
        <v>19.637</v>
      </c>
      <c r="AC48" s="125">
        <v>27.741</v>
      </c>
      <c r="AD48" s="125">
        <v>25.146000000000001</v>
      </c>
      <c r="AE48" s="125">
        <v>21.76</v>
      </c>
      <c r="AF48" s="125">
        <v>24.946999999999999</v>
      </c>
      <c r="AG48" s="125">
        <v>13.95</v>
      </c>
      <c r="AH48" s="125">
        <v>19.350000000000001</v>
      </c>
      <c r="AI48" s="173">
        <v>24.206</v>
      </c>
      <c r="AJ48" s="173">
        <v>23.582000000000001</v>
      </c>
      <c r="AK48" s="173">
        <v>15.756</v>
      </c>
      <c r="AL48" s="173">
        <v>24.181999999999999</v>
      </c>
      <c r="AM48" s="173">
        <v>27.155999999999999</v>
      </c>
      <c r="AN48" s="173"/>
      <c r="AO48" s="173"/>
      <c r="AP48" s="173"/>
      <c r="AQ48" s="173"/>
      <c r="AR48" s="173"/>
      <c r="AS48" s="173"/>
      <c r="AT48" s="173"/>
      <c r="AU48" s="173"/>
      <c r="AV48" s="173"/>
      <c r="AW48" s="173"/>
      <c r="AX48" s="173"/>
      <c r="AY48" s="173"/>
      <c r="ALQ48" s="2" t="e">
        <v>#N/A</v>
      </c>
    </row>
    <row r="49" spans="1:1005" ht="15" x14ac:dyDescent="0.25">
      <c r="A49" s="248">
        <v>45323</v>
      </c>
      <c r="B49" s="138"/>
      <c r="C49" s="138"/>
      <c r="D49" s="138">
        <v>22.39</v>
      </c>
      <c r="E49" s="124">
        <v>31.529</v>
      </c>
      <c r="F49" s="125">
        <v>41.232999999999997</v>
      </c>
      <c r="G49" s="125">
        <v>28.931999999999999</v>
      </c>
      <c r="H49" s="125">
        <v>20.664999999999999</v>
      </c>
      <c r="I49" s="125">
        <v>16.484999999999999</v>
      </c>
      <c r="J49" s="125">
        <v>17.501999999999999</v>
      </c>
      <c r="K49" s="125">
        <v>19.800999999999998</v>
      </c>
      <c r="L49" s="125">
        <v>18.997</v>
      </c>
      <c r="M49" s="125">
        <v>19.056999999999999</v>
      </c>
      <c r="N49" s="125">
        <v>24.178000000000001</v>
      </c>
      <c r="O49" s="125">
        <v>23.646999999999998</v>
      </c>
      <c r="P49" s="125">
        <v>31.501999999999999</v>
      </c>
      <c r="Q49" s="125">
        <v>22.960999999999999</v>
      </c>
      <c r="R49" s="125">
        <v>27.538</v>
      </c>
      <c r="S49" s="125">
        <v>25.003</v>
      </c>
      <c r="T49" s="125">
        <v>26.696999999999999</v>
      </c>
      <c r="U49" s="125">
        <v>19.824000000000002</v>
      </c>
      <c r="V49" s="125">
        <v>17.122</v>
      </c>
      <c r="W49" s="125">
        <v>16.077000000000002</v>
      </c>
      <c r="X49" s="125">
        <v>17.132000000000001</v>
      </c>
      <c r="Y49" s="125">
        <v>20.297000000000001</v>
      </c>
      <c r="Z49" s="125">
        <v>20.041</v>
      </c>
      <c r="AA49" s="125">
        <v>24.079000000000001</v>
      </c>
      <c r="AB49" s="125">
        <v>16.574000000000002</v>
      </c>
      <c r="AC49" s="125">
        <v>24.233000000000001</v>
      </c>
      <c r="AD49" s="125">
        <v>21.245999999999999</v>
      </c>
      <c r="AE49" s="125">
        <v>18.434999999999999</v>
      </c>
      <c r="AF49" s="125">
        <v>21.363</v>
      </c>
      <c r="AG49" s="125">
        <v>12.004</v>
      </c>
      <c r="AH49" s="125">
        <v>18.855</v>
      </c>
      <c r="AI49" s="173">
        <v>23.733000000000001</v>
      </c>
      <c r="AJ49" s="173">
        <v>20.131</v>
      </c>
      <c r="AK49" s="173">
        <v>13.605</v>
      </c>
      <c r="AL49" s="173">
        <v>20.942</v>
      </c>
      <c r="AM49" s="173">
        <v>21.401</v>
      </c>
      <c r="AN49" s="173"/>
      <c r="AO49" s="173"/>
      <c r="AP49" s="173"/>
      <c r="AQ49" s="173"/>
      <c r="AR49" s="173"/>
      <c r="AS49" s="173"/>
      <c r="AT49" s="173"/>
      <c r="AU49" s="173"/>
      <c r="AV49" s="173"/>
      <c r="AW49" s="173"/>
      <c r="AX49" s="173"/>
      <c r="AY49" s="173"/>
      <c r="ALQ49" s="2" t="e">
        <v>#N/A</v>
      </c>
    </row>
    <row r="50" spans="1:1005" ht="15" x14ac:dyDescent="0.25">
      <c r="A50" s="248">
        <v>45352</v>
      </c>
      <c r="B50" s="138"/>
      <c r="C50" s="138"/>
      <c r="D50" s="138">
        <v>36.020000000000003</v>
      </c>
      <c r="E50" s="124">
        <v>44.401000000000003</v>
      </c>
      <c r="F50" s="125">
        <v>71.600999999999999</v>
      </c>
      <c r="G50" s="125">
        <v>32.718000000000004</v>
      </c>
      <c r="H50" s="125">
        <v>28.859000000000002</v>
      </c>
      <c r="I50" s="125">
        <v>42.427</v>
      </c>
      <c r="J50" s="125">
        <v>26.669</v>
      </c>
      <c r="K50" s="125">
        <v>27.603999999999999</v>
      </c>
      <c r="L50" s="125">
        <v>28.673999999999999</v>
      </c>
      <c r="M50" s="125">
        <v>32.671999999999997</v>
      </c>
      <c r="N50" s="125">
        <v>41.140999999999998</v>
      </c>
      <c r="O50" s="125">
        <v>49.619</v>
      </c>
      <c r="P50" s="125">
        <v>40.450000000000003</v>
      </c>
      <c r="Q50" s="125">
        <v>39.328000000000003</v>
      </c>
      <c r="R50" s="125">
        <v>39.628999999999998</v>
      </c>
      <c r="S50" s="125">
        <v>32.756999999999998</v>
      </c>
      <c r="T50" s="125">
        <v>29.353999999999999</v>
      </c>
      <c r="U50" s="125">
        <v>29.474</v>
      </c>
      <c r="V50" s="125">
        <v>20.09</v>
      </c>
      <c r="W50" s="125">
        <v>24.866</v>
      </c>
      <c r="X50" s="125">
        <v>45.387999999999998</v>
      </c>
      <c r="Y50" s="125">
        <v>22.565999999999999</v>
      </c>
      <c r="Z50" s="125">
        <v>26.634</v>
      </c>
      <c r="AA50" s="125">
        <v>56.039000000000001</v>
      </c>
      <c r="AB50" s="125">
        <v>16.515000000000001</v>
      </c>
      <c r="AC50" s="125">
        <v>43.006999999999998</v>
      </c>
      <c r="AD50" s="125">
        <v>23.945</v>
      </c>
      <c r="AE50" s="125">
        <v>31.093</v>
      </c>
      <c r="AF50" s="125">
        <v>38.889000000000003</v>
      </c>
      <c r="AG50" s="125">
        <v>18.398</v>
      </c>
      <c r="AH50" s="125">
        <v>20.097000000000001</v>
      </c>
      <c r="AI50" s="173">
        <v>40.244</v>
      </c>
      <c r="AJ50" s="173">
        <v>21.306000000000001</v>
      </c>
      <c r="AK50" s="173">
        <v>23.181999999999999</v>
      </c>
      <c r="AL50" s="173">
        <v>31.797999999999998</v>
      </c>
      <c r="AM50" s="173">
        <v>20.928999999999998</v>
      </c>
      <c r="AN50" s="173"/>
      <c r="AO50" s="173"/>
      <c r="AP50" s="173"/>
      <c r="AQ50" s="173"/>
      <c r="AR50" s="173"/>
      <c r="AS50" s="173"/>
      <c r="AT50" s="173"/>
      <c r="AU50" s="173"/>
      <c r="AV50" s="173"/>
      <c r="AW50" s="173"/>
      <c r="AX50" s="173"/>
      <c r="AY50" s="173"/>
      <c r="ALQ50" s="2" t="e">
        <v>#N/A</v>
      </c>
    </row>
    <row r="51" spans="1:1005" ht="15" x14ac:dyDescent="0.25">
      <c r="A51" s="248">
        <v>45383</v>
      </c>
      <c r="B51" s="138"/>
      <c r="C51" s="138"/>
      <c r="D51" s="138">
        <v>77.08</v>
      </c>
      <c r="E51" s="124">
        <v>97.33</v>
      </c>
      <c r="F51" s="125">
        <v>122.83499999999999</v>
      </c>
      <c r="G51" s="125">
        <v>84.619</v>
      </c>
      <c r="H51" s="125">
        <v>65.506</v>
      </c>
      <c r="I51" s="125">
        <v>104.041</v>
      </c>
      <c r="J51" s="125">
        <v>57.494999999999997</v>
      </c>
      <c r="K51" s="125">
        <v>51.825000000000003</v>
      </c>
      <c r="L51" s="125">
        <v>74.114999999999995</v>
      </c>
      <c r="M51" s="125">
        <v>93.224000000000004</v>
      </c>
      <c r="N51" s="125">
        <v>78.402000000000001</v>
      </c>
      <c r="O51" s="125">
        <v>60.895000000000003</v>
      </c>
      <c r="P51" s="125">
        <v>89.68</v>
      </c>
      <c r="Q51" s="125">
        <v>79.183000000000007</v>
      </c>
      <c r="R51" s="125">
        <v>57.615000000000002</v>
      </c>
      <c r="S51" s="125">
        <v>42.796999999999997</v>
      </c>
      <c r="T51" s="125">
        <v>74.599000000000004</v>
      </c>
      <c r="U51" s="125">
        <v>56.881999999999998</v>
      </c>
      <c r="V51" s="125">
        <v>50.976999999999997</v>
      </c>
      <c r="W51" s="125">
        <v>49.283000000000001</v>
      </c>
      <c r="X51" s="125">
        <v>91.006</v>
      </c>
      <c r="Y51" s="125">
        <v>57.473999999999997</v>
      </c>
      <c r="Z51" s="125">
        <v>81.45</v>
      </c>
      <c r="AA51" s="125">
        <v>77.774000000000001</v>
      </c>
      <c r="AB51" s="125">
        <v>51.984999999999999</v>
      </c>
      <c r="AC51" s="125">
        <v>67.959999999999994</v>
      </c>
      <c r="AD51" s="125">
        <v>55.738</v>
      </c>
      <c r="AE51" s="125">
        <v>68.016999999999996</v>
      </c>
      <c r="AF51" s="125">
        <v>80.730999999999995</v>
      </c>
      <c r="AG51" s="125">
        <v>40.238999999999997</v>
      </c>
      <c r="AH51" s="125">
        <v>49.802</v>
      </c>
      <c r="AI51" s="173">
        <v>75.037000000000006</v>
      </c>
      <c r="AJ51" s="173">
        <v>48.868000000000002</v>
      </c>
      <c r="AK51" s="173">
        <v>40.582000000000001</v>
      </c>
      <c r="AL51" s="173">
        <v>38.320999999999998</v>
      </c>
      <c r="AM51" s="173">
        <v>43.273000000000003</v>
      </c>
      <c r="AN51" s="173"/>
      <c r="AO51" s="173"/>
      <c r="AP51" s="173"/>
      <c r="AQ51" s="173"/>
      <c r="AR51" s="173"/>
      <c r="AS51" s="173"/>
      <c r="AT51" s="173"/>
      <c r="AU51" s="173"/>
      <c r="AV51" s="173"/>
      <c r="AW51" s="173"/>
      <c r="AX51" s="173"/>
      <c r="AY51" s="173"/>
      <c r="ALQ51" s="2" t="e">
        <v>#N/A</v>
      </c>
    </row>
    <row r="52" spans="1:1005" ht="15" x14ac:dyDescent="0.25">
      <c r="A52" s="248">
        <v>45413</v>
      </c>
      <c r="B52" s="138"/>
      <c r="C52" s="138"/>
      <c r="D52" s="138">
        <v>221.07</v>
      </c>
      <c r="E52" s="124">
        <v>382.04300000000001</v>
      </c>
      <c r="F52" s="125">
        <v>327.22000000000003</v>
      </c>
      <c r="G52" s="125">
        <v>293.90100000000001</v>
      </c>
      <c r="H52" s="125">
        <v>146.768</v>
      </c>
      <c r="I52" s="125">
        <v>181.81899999999999</v>
      </c>
      <c r="J52" s="125">
        <v>114.268</v>
      </c>
      <c r="K52" s="125">
        <v>159.32599999999999</v>
      </c>
      <c r="L52" s="125">
        <v>200.84399999999999</v>
      </c>
      <c r="M52" s="125">
        <v>274.18700000000001</v>
      </c>
      <c r="N52" s="125">
        <v>214.9</v>
      </c>
      <c r="O52" s="125">
        <v>188.40199999999999</v>
      </c>
      <c r="P52" s="125">
        <v>353.596</v>
      </c>
      <c r="Q52" s="125">
        <v>312.34899999999999</v>
      </c>
      <c r="R52" s="125">
        <v>190.93299999999999</v>
      </c>
      <c r="S52" s="125">
        <v>190.69</v>
      </c>
      <c r="T52" s="125">
        <v>224.70500000000001</v>
      </c>
      <c r="U52" s="125">
        <v>238.87899999999999</v>
      </c>
      <c r="V52" s="125">
        <v>73.043999999999997</v>
      </c>
      <c r="W52" s="125">
        <v>147.642</v>
      </c>
      <c r="X52" s="125">
        <v>211.24299999999999</v>
      </c>
      <c r="Y52" s="125">
        <v>244.09200000000001</v>
      </c>
      <c r="Z52" s="125">
        <v>206.535</v>
      </c>
      <c r="AA52" s="125">
        <v>214.917</v>
      </c>
      <c r="AB52" s="125">
        <v>248.39099999999999</v>
      </c>
      <c r="AC52" s="125">
        <v>273.96699999999998</v>
      </c>
      <c r="AD52" s="125">
        <v>109.11499999999999</v>
      </c>
      <c r="AE52" s="125">
        <v>142.59100000000001</v>
      </c>
      <c r="AF52" s="125">
        <v>120.241</v>
      </c>
      <c r="AG52" s="125">
        <v>104.071</v>
      </c>
      <c r="AH52" s="125">
        <v>223.73599999999999</v>
      </c>
      <c r="AI52" s="173">
        <v>181.50800000000001</v>
      </c>
      <c r="AJ52" s="173">
        <v>108.31100000000001</v>
      </c>
      <c r="AK52" s="173">
        <v>145.886</v>
      </c>
      <c r="AL52" s="173">
        <v>134.58199999999999</v>
      </c>
      <c r="AM52" s="173">
        <v>423.839</v>
      </c>
      <c r="AN52" s="173"/>
      <c r="AO52" s="173"/>
      <c r="AP52" s="173"/>
      <c r="AQ52" s="173"/>
      <c r="AR52" s="173"/>
      <c r="AS52" s="173"/>
      <c r="AT52" s="173"/>
      <c r="AU52" s="173"/>
      <c r="AV52" s="173"/>
      <c r="AW52" s="173"/>
      <c r="AX52" s="173"/>
      <c r="AY52" s="173"/>
      <c r="ALQ52" s="2" t="e">
        <v>#N/A</v>
      </c>
    </row>
    <row r="53" spans="1:1005" ht="15" x14ac:dyDescent="0.25">
      <c r="A53" s="248">
        <v>45444</v>
      </c>
      <c r="B53" s="138"/>
      <c r="C53" s="138"/>
      <c r="D53" s="138">
        <v>261.05</v>
      </c>
      <c r="E53" s="124">
        <v>398.56400000000002</v>
      </c>
      <c r="F53" s="125">
        <v>403.642</v>
      </c>
      <c r="G53" s="125">
        <v>278.411</v>
      </c>
      <c r="H53" s="125">
        <v>174.45400000000001</v>
      </c>
      <c r="I53" s="125">
        <v>150.55600000000001</v>
      </c>
      <c r="J53" s="125">
        <v>174.75200000000001</v>
      </c>
      <c r="K53" s="125">
        <v>276.75599999999997</v>
      </c>
      <c r="L53" s="125">
        <v>168.93799999999999</v>
      </c>
      <c r="M53" s="125">
        <v>414.185</v>
      </c>
      <c r="N53" s="125">
        <v>224.45099999999999</v>
      </c>
      <c r="O53" s="125">
        <v>545.09100000000001</v>
      </c>
      <c r="P53" s="125">
        <v>313.60500000000002</v>
      </c>
      <c r="Q53" s="125">
        <v>513.25699999999995</v>
      </c>
      <c r="R53" s="125">
        <v>199.053</v>
      </c>
      <c r="S53" s="125">
        <v>339.036</v>
      </c>
      <c r="T53" s="125">
        <v>155.822</v>
      </c>
      <c r="U53" s="125">
        <v>197.04300000000001</v>
      </c>
      <c r="V53" s="125">
        <v>54.557000000000002</v>
      </c>
      <c r="W53" s="125">
        <v>222.23400000000001</v>
      </c>
      <c r="X53" s="125">
        <v>139.898</v>
      </c>
      <c r="Y53" s="125">
        <v>283.47800000000001</v>
      </c>
      <c r="Z53" s="125">
        <v>197.90299999999999</v>
      </c>
      <c r="AA53" s="125">
        <v>174.26599999999999</v>
      </c>
      <c r="AB53" s="125">
        <v>482.03800000000001</v>
      </c>
      <c r="AC53" s="125">
        <v>276.55</v>
      </c>
      <c r="AD53" s="125">
        <v>250.749</v>
      </c>
      <c r="AE53" s="125">
        <v>427.15600000000001</v>
      </c>
      <c r="AF53" s="125">
        <v>47.932000000000002</v>
      </c>
      <c r="AG53" s="125">
        <v>145.36099999999999</v>
      </c>
      <c r="AH53" s="125">
        <v>333.25</v>
      </c>
      <c r="AI53" s="173">
        <v>322.62400000000002</v>
      </c>
      <c r="AJ53" s="173">
        <v>110.752</v>
      </c>
      <c r="AK53" s="173">
        <v>292.06299999999999</v>
      </c>
      <c r="AL53" s="173">
        <v>367.65</v>
      </c>
      <c r="AM53" s="173">
        <v>686.46199999999999</v>
      </c>
      <c r="AN53" s="173"/>
      <c r="AO53" s="173"/>
      <c r="AP53" s="173"/>
      <c r="AQ53" s="173"/>
      <c r="AR53" s="173"/>
      <c r="AS53" s="173"/>
      <c r="AT53" s="173"/>
      <c r="AU53" s="173"/>
      <c r="AV53" s="173"/>
      <c r="AW53" s="173"/>
      <c r="AX53" s="173"/>
      <c r="AY53" s="173"/>
      <c r="ALQ53" s="2" t="e">
        <v>#N/A</v>
      </c>
    </row>
    <row r="54" spans="1:1005" ht="15" x14ac:dyDescent="0.25">
      <c r="A54" s="248">
        <v>45474</v>
      </c>
      <c r="B54" s="138"/>
      <c r="C54" s="138"/>
      <c r="D54" s="138">
        <v>116.85</v>
      </c>
      <c r="E54" s="124">
        <v>129.023</v>
      </c>
      <c r="F54" s="125">
        <v>170.09200000000001</v>
      </c>
      <c r="G54" s="125">
        <v>97.141999999999996</v>
      </c>
      <c r="H54" s="125">
        <v>68.762</v>
      </c>
      <c r="I54" s="125">
        <v>65.268000000000001</v>
      </c>
      <c r="J54" s="125">
        <v>72.819000000000003</v>
      </c>
      <c r="K54" s="125">
        <v>133.52699999999999</v>
      </c>
      <c r="L54" s="125">
        <v>66.722999999999999</v>
      </c>
      <c r="M54" s="125">
        <v>198.38399999999999</v>
      </c>
      <c r="N54" s="125">
        <v>72.421000000000006</v>
      </c>
      <c r="O54" s="125">
        <v>502.79399999999998</v>
      </c>
      <c r="P54" s="125">
        <v>122.578</v>
      </c>
      <c r="Q54" s="125">
        <v>189.733</v>
      </c>
      <c r="R54" s="125">
        <v>99.668000000000006</v>
      </c>
      <c r="S54" s="125">
        <v>216.11699999999999</v>
      </c>
      <c r="T54" s="125">
        <v>49.939</v>
      </c>
      <c r="U54" s="125">
        <v>58.579000000000001</v>
      </c>
      <c r="V54" s="125">
        <v>21.988</v>
      </c>
      <c r="W54" s="125">
        <v>65.323999999999998</v>
      </c>
      <c r="X54" s="125">
        <v>52.884</v>
      </c>
      <c r="Y54" s="125">
        <v>116.729</v>
      </c>
      <c r="Z54" s="125">
        <v>76.03</v>
      </c>
      <c r="AA54" s="125">
        <v>64.61</v>
      </c>
      <c r="AB54" s="125">
        <v>211.51499999999999</v>
      </c>
      <c r="AC54" s="125">
        <v>145.898</v>
      </c>
      <c r="AD54" s="125">
        <v>77.218999999999994</v>
      </c>
      <c r="AE54" s="125">
        <v>217.93</v>
      </c>
      <c r="AF54" s="125">
        <v>24.725999999999999</v>
      </c>
      <c r="AG54" s="125">
        <v>51.923999999999999</v>
      </c>
      <c r="AH54" s="125">
        <v>106.595</v>
      </c>
      <c r="AI54" s="173">
        <v>100.785</v>
      </c>
      <c r="AJ54" s="173">
        <v>43.442999999999998</v>
      </c>
      <c r="AK54" s="173">
        <v>172.965</v>
      </c>
      <c r="AL54" s="173">
        <v>217.136</v>
      </c>
      <c r="AM54" s="173">
        <v>333.65499999999997</v>
      </c>
      <c r="AN54" s="173"/>
      <c r="AO54" s="173"/>
      <c r="AP54" s="173"/>
      <c r="AQ54" s="173"/>
      <c r="AR54" s="173"/>
      <c r="AS54" s="173"/>
      <c r="AT54" s="173"/>
      <c r="AU54" s="173"/>
      <c r="AV54" s="173"/>
      <c r="AW54" s="173"/>
      <c r="AX54" s="173"/>
      <c r="AY54" s="173"/>
      <c r="ALQ54" s="2" t="e">
        <v>#N/A</v>
      </c>
    </row>
    <row r="55" spans="1:1005" ht="15" x14ac:dyDescent="0.25">
      <c r="A55" s="248">
        <v>45505</v>
      </c>
      <c r="B55" s="138"/>
      <c r="C55" s="138"/>
      <c r="D55" s="164">
        <v>63.46</v>
      </c>
      <c r="E55" s="124">
        <v>59.204999999999998</v>
      </c>
      <c r="F55" s="125">
        <v>65.045000000000002</v>
      </c>
      <c r="G55" s="125">
        <v>53.603000000000002</v>
      </c>
      <c r="H55" s="125">
        <v>40.981999999999999</v>
      </c>
      <c r="I55" s="125">
        <v>48.790999999999997</v>
      </c>
      <c r="J55" s="125">
        <v>37.831000000000003</v>
      </c>
      <c r="K55" s="125">
        <v>56.356000000000002</v>
      </c>
      <c r="L55" s="125">
        <v>51.518000000000001</v>
      </c>
      <c r="M55" s="125">
        <v>66.822999999999993</v>
      </c>
      <c r="N55" s="125">
        <v>41.427</v>
      </c>
      <c r="O55" s="125">
        <v>136.30699999999999</v>
      </c>
      <c r="P55" s="125">
        <v>52.084000000000003</v>
      </c>
      <c r="Q55" s="125">
        <v>80.141000000000005</v>
      </c>
      <c r="R55" s="125">
        <v>47.176000000000002</v>
      </c>
      <c r="S55" s="125">
        <v>83.081999999999994</v>
      </c>
      <c r="T55" s="125">
        <v>40.497</v>
      </c>
      <c r="U55" s="125">
        <v>44.622999999999998</v>
      </c>
      <c r="V55" s="125">
        <v>17.5</v>
      </c>
      <c r="W55" s="125">
        <v>37.771999999999998</v>
      </c>
      <c r="X55" s="125">
        <v>33.238</v>
      </c>
      <c r="Y55" s="125">
        <v>54.238999999999997</v>
      </c>
      <c r="Z55" s="125">
        <v>51.756</v>
      </c>
      <c r="AA55" s="125">
        <v>44.494</v>
      </c>
      <c r="AB55" s="125">
        <v>74.465999999999994</v>
      </c>
      <c r="AC55" s="125">
        <v>54.502000000000002</v>
      </c>
      <c r="AD55" s="125">
        <v>44.941000000000003</v>
      </c>
      <c r="AE55" s="125">
        <v>65.926000000000002</v>
      </c>
      <c r="AF55" s="125">
        <v>23.655000000000001</v>
      </c>
      <c r="AG55" s="125">
        <v>36.091000000000001</v>
      </c>
      <c r="AH55" s="125">
        <v>52.100999999999999</v>
      </c>
      <c r="AI55" s="173">
        <v>42.496000000000002</v>
      </c>
      <c r="AJ55" s="173">
        <v>28.163</v>
      </c>
      <c r="AK55" s="173">
        <v>88.194000000000003</v>
      </c>
      <c r="AL55" s="173">
        <v>82.731999999999999</v>
      </c>
      <c r="AM55" s="173">
        <v>123.304</v>
      </c>
      <c r="AN55" s="173"/>
      <c r="AO55" s="173"/>
      <c r="AP55" s="173"/>
      <c r="AQ55" s="173"/>
      <c r="AR55" s="173"/>
      <c r="AS55" s="173"/>
      <c r="AT55" s="173"/>
      <c r="AU55" s="173"/>
      <c r="AV55" s="173"/>
      <c r="AW55" s="173"/>
      <c r="AX55" s="173"/>
      <c r="AY55" s="173"/>
      <c r="ALQ55" s="2" t="e">
        <v>#N/A</v>
      </c>
    </row>
    <row r="56" spans="1:1005" ht="15" x14ac:dyDescent="0.25">
      <c r="A56" s="248">
        <v>45536</v>
      </c>
      <c r="B56" s="138"/>
      <c r="C56" s="138"/>
      <c r="D56" s="138">
        <v>38.04</v>
      </c>
      <c r="E56" s="124">
        <v>56.624000000000002</v>
      </c>
      <c r="F56" s="125">
        <v>62.43</v>
      </c>
      <c r="G56" s="125">
        <v>41.692999999999998</v>
      </c>
      <c r="H56" s="125">
        <v>39.344000000000001</v>
      </c>
      <c r="I56" s="125">
        <v>32.915999999999997</v>
      </c>
      <c r="J56" s="125">
        <v>31.132999999999999</v>
      </c>
      <c r="K56" s="125">
        <v>34.914000000000001</v>
      </c>
      <c r="L56" s="125">
        <v>41.515000000000001</v>
      </c>
      <c r="M56" s="125">
        <v>55.875</v>
      </c>
      <c r="N56" s="125">
        <v>36.805</v>
      </c>
      <c r="O56" s="125">
        <v>63.838000000000001</v>
      </c>
      <c r="P56" s="125">
        <v>40.484999999999999</v>
      </c>
      <c r="Q56" s="125">
        <v>56.49</v>
      </c>
      <c r="R56" s="125">
        <v>32.845999999999997</v>
      </c>
      <c r="S56" s="125">
        <v>45.246000000000002</v>
      </c>
      <c r="T56" s="125">
        <v>32.939</v>
      </c>
      <c r="U56" s="125">
        <v>30.434999999999999</v>
      </c>
      <c r="V56" s="125">
        <v>19.23</v>
      </c>
      <c r="W56" s="125">
        <v>52.956000000000003</v>
      </c>
      <c r="X56" s="125">
        <v>32.875999999999998</v>
      </c>
      <c r="Y56" s="125">
        <v>35.686</v>
      </c>
      <c r="Z56" s="125">
        <v>38.232999999999997</v>
      </c>
      <c r="AA56" s="125">
        <v>41</v>
      </c>
      <c r="AB56" s="125">
        <v>44.671999999999997</v>
      </c>
      <c r="AC56" s="125">
        <v>37.844999999999999</v>
      </c>
      <c r="AD56" s="125">
        <v>29.242000000000001</v>
      </c>
      <c r="AE56" s="125">
        <v>39.097000000000001</v>
      </c>
      <c r="AF56" s="125">
        <v>21.395</v>
      </c>
      <c r="AG56" s="125">
        <v>53.091000000000001</v>
      </c>
      <c r="AH56" s="125">
        <v>46.061</v>
      </c>
      <c r="AI56" s="173">
        <v>34.259</v>
      </c>
      <c r="AJ56" s="173">
        <v>24.099</v>
      </c>
      <c r="AK56" s="173">
        <v>71.956000000000003</v>
      </c>
      <c r="AL56" s="173">
        <v>41.183999999999997</v>
      </c>
      <c r="AM56" s="173">
        <v>68.966999999999999</v>
      </c>
      <c r="AN56" s="173"/>
      <c r="AO56" s="173"/>
      <c r="AP56" s="173"/>
      <c r="AQ56" s="173"/>
      <c r="AR56" s="173"/>
      <c r="AS56" s="173"/>
      <c r="AT56" s="173"/>
      <c r="AU56" s="173"/>
      <c r="AV56" s="173"/>
      <c r="AW56" s="173"/>
      <c r="AX56" s="173"/>
      <c r="AY56" s="173"/>
      <c r="ALQ56" s="2" t="e">
        <v>#N/A</v>
      </c>
    </row>
    <row r="57" spans="1:1005" ht="15" x14ac:dyDescent="0.25">
      <c r="A57" s="248">
        <v>45566</v>
      </c>
      <c r="B57" s="138"/>
      <c r="C57" s="138"/>
      <c r="D57" s="138">
        <v>38.25</v>
      </c>
      <c r="E57" s="124">
        <v>86.162999999999997</v>
      </c>
      <c r="F57" s="125">
        <v>68.471000000000004</v>
      </c>
      <c r="G57" s="125">
        <v>32.825000000000003</v>
      </c>
      <c r="H57" s="125">
        <v>30.27</v>
      </c>
      <c r="I57" s="125">
        <v>30.710999999999999</v>
      </c>
      <c r="J57" s="125">
        <v>46.923999999999999</v>
      </c>
      <c r="K57" s="125">
        <v>29.259</v>
      </c>
      <c r="L57" s="125">
        <v>28.353000000000002</v>
      </c>
      <c r="M57" s="125">
        <v>47.594000000000001</v>
      </c>
      <c r="N57" s="125">
        <v>32.962000000000003</v>
      </c>
      <c r="O57" s="125">
        <v>56.807000000000002</v>
      </c>
      <c r="P57" s="125">
        <v>45.162999999999997</v>
      </c>
      <c r="Q57" s="125">
        <v>58.222999999999999</v>
      </c>
      <c r="R57" s="125">
        <v>37.976999999999997</v>
      </c>
      <c r="S57" s="125">
        <v>36.348999999999997</v>
      </c>
      <c r="T57" s="125">
        <v>27.907</v>
      </c>
      <c r="U57" s="125">
        <v>26.895</v>
      </c>
      <c r="V57" s="125">
        <v>26.5</v>
      </c>
      <c r="W57" s="125">
        <v>34.143000000000001</v>
      </c>
      <c r="X57" s="125">
        <v>30.702999999999999</v>
      </c>
      <c r="Y57" s="125">
        <v>48.219000000000001</v>
      </c>
      <c r="Z57" s="125">
        <v>58.625</v>
      </c>
      <c r="AA57" s="125">
        <v>37.771000000000001</v>
      </c>
      <c r="AB57" s="125">
        <v>38.863</v>
      </c>
      <c r="AC57" s="125">
        <v>37.052</v>
      </c>
      <c r="AD57" s="125">
        <v>29.164999999999999</v>
      </c>
      <c r="AE57" s="125">
        <v>37.243000000000002</v>
      </c>
      <c r="AF57" s="125">
        <v>19.765999999999998</v>
      </c>
      <c r="AG57" s="125">
        <v>47.622</v>
      </c>
      <c r="AH57" s="125">
        <v>56.942999999999998</v>
      </c>
      <c r="AI57" s="173">
        <v>28.914000000000001</v>
      </c>
      <c r="AJ57" s="173">
        <v>24.041</v>
      </c>
      <c r="AK57" s="173">
        <v>45.008000000000003</v>
      </c>
      <c r="AL57" s="173">
        <v>34.113999999999997</v>
      </c>
      <c r="AM57" s="173">
        <v>57.774999999999999</v>
      </c>
      <c r="AN57" s="173"/>
      <c r="AO57" s="173"/>
      <c r="AP57" s="173"/>
      <c r="AQ57" s="173"/>
      <c r="AR57" s="173"/>
      <c r="AS57" s="173"/>
      <c r="AT57" s="173"/>
      <c r="AU57" s="173"/>
      <c r="AV57" s="173"/>
      <c r="AW57" s="173"/>
      <c r="AX57" s="173"/>
      <c r="AY57" s="173"/>
      <c r="ALQ57" s="2" t="e">
        <v>#N/A</v>
      </c>
    </row>
    <row r="58" spans="1:1005" ht="15" x14ac:dyDescent="0.25">
      <c r="A58" s="248">
        <v>45597</v>
      </c>
      <c r="B58" s="138"/>
      <c r="C58" s="138"/>
      <c r="D58" s="138">
        <v>31.12</v>
      </c>
      <c r="E58" s="124">
        <v>50.258000000000003</v>
      </c>
      <c r="F58" s="125">
        <v>47.198</v>
      </c>
      <c r="G58" s="125">
        <v>30.738</v>
      </c>
      <c r="H58" s="125">
        <v>23.646000000000001</v>
      </c>
      <c r="I58" s="125">
        <v>24.751999999999999</v>
      </c>
      <c r="J58" s="125">
        <v>39.262</v>
      </c>
      <c r="K58" s="125">
        <v>26.821999999999999</v>
      </c>
      <c r="L58" s="125">
        <v>23.844000000000001</v>
      </c>
      <c r="M58" s="125">
        <v>36.868000000000002</v>
      </c>
      <c r="N58" s="125">
        <v>30.003</v>
      </c>
      <c r="O58" s="125">
        <v>43.143000000000001</v>
      </c>
      <c r="P58" s="125">
        <v>35.463999999999999</v>
      </c>
      <c r="Q58" s="125">
        <v>41.252000000000002</v>
      </c>
      <c r="R58" s="125">
        <v>31.143000000000001</v>
      </c>
      <c r="S58" s="125">
        <v>28.943999999999999</v>
      </c>
      <c r="T58" s="125">
        <v>24.321000000000002</v>
      </c>
      <c r="U58" s="125">
        <v>26.594999999999999</v>
      </c>
      <c r="V58" s="125">
        <v>16.47</v>
      </c>
      <c r="W58" s="125">
        <v>24.12</v>
      </c>
      <c r="X58" s="125">
        <v>25.957000000000001</v>
      </c>
      <c r="Y58" s="125">
        <v>36.436999999999998</v>
      </c>
      <c r="Z58" s="125">
        <v>39.393999999999998</v>
      </c>
      <c r="AA58" s="125">
        <v>28.64</v>
      </c>
      <c r="AB58" s="125">
        <v>33.472999999999999</v>
      </c>
      <c r="AC58" s="125">
        <v>33.834000000000003</v>
      </c>
      <c r="AD58" s="125">
        <v>28.617999999999999</v>
      </c>
      <c r="AE58" s="125">
        <v>30.864999999999998</v>
      </c>
      <c r="AF58" s="125">
        <v>16.670000000000002</v>
      </c>
      <c r="AG58" s="125">
        <v>27.609000000000002</v>
      </c>
      <c r="AH58" s="125">
        <v>35.19</v>
      </c>
      <c r="AI58" s="173">
        <v>27.001000000000001</v>
      </c>
      <c r="AJ58" s="173">
        <v>22.117000000000001</v>
      </c>
      <c r="AK58" s="173">
        <v>30.859000000000002</v>
      </c>
      <c r="AL58" s="173">
        <v>29.082999999999998</v>
      </c>
      <c r="AM58" s="173">
        <v>46.63</v>
      </c>
      <c r="AN58" s="173"/>
      <c r="AO58" s="173"/>
      <c r="AP58" s="173"/>
      <c r="AQ58" s="173"/>
      <c r="AR58" s="173"/>
      <c r="AS58" s="173"/>
      <c r="AT58" s="173"/>
      <c r="AU58" s="173"/>
      <c r="AV58" s="173"/>
      <c r="AW58" s="173"/>
      <c r="AX58" s="173"/>
      <c r="AY58" s="173"/>
      <c r="ALQ58" s="2" t="e">
        <v>#N/A</v>
      </c>
    </row>
    <row r="59" spans="1:1005" ht="15" x14ac:dyDescent="0.25">
      <c r="A59" s="248">
        <v>45627</v>
      </c>
      <c r="B59" s="138"/>
      <c r="C59" s="138"/>
      <c r="D59" s="138">
        <v>25.64</v>
      </c>
      <c r="E59" s="124">
        <v>36.247</v>
      </c>
      <c r="F59" s="125">
        <v>36.273000000000003</v>
      </c>
      <c r="G59" s="125">
        <v>27.724</v>
      </c>
      <c r="H59" s="125">
        <v>21.652000000000001</v>
      </c>
      <c r="I59" s="125">
        <v>22.361999999999998</v>
      </c>
      <c r="J59" s="125">
        <v>27.890999999999998</v>
      </c>
      <c r="K59" s="125">
        <v>24.478999999999999</v>
      </c>
      <c r="L59" s="125">
        <v>22</v>
      </c>
      <c r="M59" s="125">
        <v>31.984999999999999</v>
      </c>
      <c r="N59" s="125">
        <v>25.878</v>
      </c>
      <c r="O59" s="125">
        <v>38.984999999999999</v>
      </c>
      <c r="P59" s="125">
        <v>31.672000000000001</v>
      </c>
      <c r="Q59" s="125">
        <v>34.418999999999997</v>
      </c>
      <c r="R59" s="125">
        <v>29.213000000000001</v>
      </c>
      <c r="S59" s="125">
        <v>26.721</v>
      </c>
      <c r="T59" s="125">
        <v>21.91</v>
      </c>
      <c r="U59" s="125">
        <v>22.876000000000001</v>
      </c>
      <c r="V59" s="125">
        <v>13.968999999999999</v>
      </c>
      <c r="W59" s="125">
        <v>22.361999999999998</v>
      </c>
      <c r="X59" s="125">
        <v>21.972000000000001</v>
      </c>
      <c r="Y59" s="125">
        <v>27.643000000000001</v>
      </c>
      <c r="Z59" s="125">
        <v>28.395</v>
      </c>
      <c r="AA59" s="125">
        <v>22.722999999999999</v>
      </c>
      <c r="AB59" s="125">
        <v>30.771000000000001</v>
      </c>
      <c r="AC59" s="125">
        <v>28.507999999999999</v>
      </c>
      <c r="AD59" s="125">
        <v>24.280999999999999</v>
      </c>
      <c r="AE59" s="125">
        <v>27.800999999999998</v>
      </c>
      <c r="AF59" s="125">
        <v>15.542</v>
      </c>
      <c r="AG59" s="125">
        <v>21.838999999999999</v>
      </c>
      <c r="AH59" s="125">
        <v>27.515999999999998</v>
      </c>
      <c r="AI59" s="173">
        <v>25.420999999999999</v>
      </c>
      <c r="AJ59" s="173">
        <v>18.010000000000002</v>
      </c>
      <c r="AK59" s="173">
        <v>27.056999999999999</v>
      </c>
      <c r="AL59" s="173">
        <v>27.716999999999999</v>
      </c>
      <c r="AM59" s="173">
        <v>40.933</v>
      </c>
      <c r="AN59" s="173"/>
      <c r="AO59" s="173"/>
      <c r="AP59" s="173"/>
      <c r="AQ59" s="173"/>
      <c r="AR59" s="173"/>
      <c r="AS59" s="173"/>
      <c r="AT59" s="173"/>
      <c r="AU59" s="173"/>
      <c r="AV59" s="173"/>
      <c r="AW59" s="173"/>
      <c r="AX59" s="173"/>
      <c r="AY59" s="173"/>
      <c r="ALQ59" s="2" t="e">
        <v>#N/A</v>
      </c>
    </row>
    <row r="60" spans="1:1005" ht="15" x14ac:dyDescent="0.25">
      <c r="A60" s="248">
        <v>45658</v>
      </c>
      <c r="B60" s="138"/>
      <c r="C60" s="138"/>
      <c r="D60" s="138">
        <v>24.31</v>
      </c>
      <c r="E60" s="124">
        <v>31.332000000000001</v>
      </c>
      <c r="F60" s="125">
        <v>30.594999999999999</v>
      </c>
      <c r="G60" s="125">
        <v>24.637</v>
      </c>
      <c r="H60" s="125">
        <v>19.422000000000001</v>
      </c>
      <c r="I60" s="125">
        <v>20.047999999999998</v>
      </c>
      <c r="J60" s="125">
        <v>22.123000000000001</v>
      </c>
      <c r="K60" s="125">
        <v>21.446000000000002</v>
      </c>
      <c r="L60" s="125">
        <v>20.039000000000001</v>
      </c>
      <c r="M60" s="125">
        <v>28.617000000000001</v>
      </c>
      <c r="N60" s="125">
        <v>23.033000000000001</v>
      </c>
      <c r="O60" s="125">
        <v>33.973999999999997</v>
      </c>
      <c r="P60" s="125">
        <v>27.222999999999999</v>
      </c>
      <c r="Q60" s="125">
        <v>30.911999999999999</v>
      </c>
      <c r="R60" s="125">
        <v>25.175000000000001</v>
      </c>
      <c r="S60" s="125">
        <v>25.88</v>
      </c>
      <c r="T60" s="125">
        <v>19.614000000000001</v>
      </c>
      <c r="U60" s="125">
        <v>20.213999999999999</v>
      </c>
      <c r="V60" s="125">
        <v>12.617000000000001</v>
      </c>
      <c r="W60" s="125">
        <v>19.835999999999999</v>
      </c>
      <c r="X60" s="125">
        <v>22.864000000000001</v>
      </c>
      <c r="Y60" s="125">
        <v>23.901</v>
      </c>
      <c r="Z60" s="125">
        <v>25.443000000000001</v>
      </c>
      <c r="AA60" s="125">
        <v>19.687999999999999</v>
      </c>
      <c r="AB60" s="125">
        <v>27.715</v>
      </c>
      <c r="AC60" s="125">
        <v>25.082999999999998</v>
      </c>
      <c r="AD60" s="125">
        <v>21.600999999999999</v>
      </c>
      <c r="AE60" s="125">
        <v>25.134</v>
      </c>
      <c r="AF60" s="125">
        <v>13.999000000000001</v>
      </c>
      <c r="AG60" s="125">
        <v>19.213999999999999</v>
      </c>
      <c r="AH60" s="125">
        <v>24.201000000000001</v>
      </c>
      <c r="AI60" s="173">
        <v>23.515000000000001</v>
      </c>
      <c r="AJ60" s="173">
        <v>15.648</v>
      </c>
      <c r="AK60" s="173">
        <v>24.152999999999999</v>
      </c>
      <c r="AL60" s="173">
        <v>26.835999999999999</v>
      </c>
      <c r="AM60" s="173">
        <v>36.643999999999998</v>
      </c>
      <c r="AN60" s="173"/>
      <c r="AO60" s="173"/>
      <c r="AP60" s="173"/>
      <c r="AQ60" s="173"/>
      <c r="AR60" s="173"/>
      <c r="AS60" s="173"/>
      <c r="AT60" s="173"/>
      <c r="AU60" s="173"/>
      <c r="AV60" s="173"/>
      <c r="AW60" s="173"/>
      <c r="AX60" s="173"/>
      <c r="AY60" s="173"/>
      <c r="ALQ60" s="2" t="e">
        <v>#N/A</v>
      </c>
    </row>
    <row r="61" spans="1:1005" ht="15" x14ac:dyDescent="0.25">
      <c r="A61" s="248">
        <v>45689</v>
      </c>
      <c r="B61" s="138"/>
      <c r="C61" s="138"/>
      <c r="D61" s="138">
        <v>22.39</v>
      </c>
      <c r="E61" s="124">
        <v>40.073999999999998</v>
      </c>
      <c r="F61" s="125">
        <v>27.94</v>
      </c>
      <c r="G61" s="125">
        <v>20.141999999999999</v>
      </c>
      <c r="H61" s="125">
        <v>15.992000000000001</v>
      </c>
      <c r="I61" s="125">
        <v>16.981999999999999</v>
      </c>
      <c r="J61" s="125">
        <v>19.114999999999998</v>
      </c>
      <c r="K61" s="125">
        <v>18.318000000000001</v>
      </c>
      <c r="L61" s="125">
        <v>18.465</v>
      </c>
      <c r="M61" s="125">
        <v>23.318999999999999</v>
      </c>
      <c r="N61" s="125">
        <v>22.891999999999999</v>
      </c>
      <c r="O61" s="125">
        <v>30.242000000000001</v>
      </c>
      <c r="P61" s="125">
        <v>22.233000000000001</v>
      </c>
      <c r="Q61" s="125">
        <v>26.573</v>
      </c>
      <c r="R61" s="125">
        <v>24.274999999999999</v>
      </c>
      <c r="S61" s="125">
        <v>25.835000000000001</v>
      </c>
      <c r="T61" s="125">
        <v>19.297999999999998</v>
      </c>
      <c r="U61" s="125">
        <v>16.565999999999999</v>
      </c>
      <c r="V61" s="125">
        <v>15.589</v>
      </c>
      <c r="W61" s="125">
        <v>16.439</v>
      </c>
      <c r="X61" s="125">
        <v>19.600000000000001</v>
      </c>
      <c r="Y61" s="125">
        <v>19.263999999999999</v>
      </c>
      <c r="Z61" s="125">
        <v>23.247</v>
      </c>
      <c r="AA61" s="125">
        <v>16.068999999999999</v>
      </c>
      <c r="AB61" s="125">
        <v>23.427</v>
      </c>
      <c r="AC61" s="125">
        <v>20.492000000000001</v>
      </c>
      <c r="AD61" s="125">
        <v>17.774000000000001</v>
      </c>
      <c r="AE61" s="125">
        <v>20.741</v>
      </c>
      <c r="AF61" s="125">
        <v>11.635</v>
      </c>
      <c r="AG61" s="125">
        <v>18.186</v>
      </c>
      <c r="AH61" s="125">
        <v>22.869</v>
      </c>
      <c r="AI61" s="173">
        <v>19.286999999999999</v>
      </c>
      <c r="AJ61" s="173">
        <v>13.09</v>
      </c>
      <c r="AK61" s="173">
        <v>20.216999999999999</v>
      </c>
      <c r="AL61" s="173">
        <v>20.594000000000001</v>
      </c>
      <c r="AM61" s="173">
        <v>30.36</v>
      </c>
      <c r="AN61" s="173"/>
      <c r="AO61" s="173"/>
      <c r="AP61" s="173"/>
      <c r="AQ61" s="173"/>
      <c r="AR61" s="173"/>
      <c r="AS61" s="173"/>
      <c r="AT61" s="173"/>
      <c r="AU61" s="173"/>
      <c r="AV61" s="173"/>
      <c r="AW61" s="173"/>
      <c r="AX61" s="173"/>
      <c r="AY61" s="173"/>
      <c r="ALQ61" s="2" t="e">
        <v>#N/A</v>
      </c>
    </row>
    <row r="62" spans="1:1005" ht="15" x14ac:dyDescent="0.25">
      <c r="A62" s="248">
        <v>45717</v>
      </c>
      <c r="B62" s="138"/>
      <c r="C62" s="138"/>
      <c r="D62" s="138">
        <v>36.020000000000003</v>
      </c>
      <c r="E62" s="124">
        <v>71.325000000000003</v>
      </c>
      <c r="F62" s="125">
        <v>32.716000000000001</v>
      </c>
      <c r="G62" s="125">
        <v>28.329000000000001</v>
      </c>
      <c r="H62" s="125">
        <v>42.484000000000002</v>
      </c>
      <c r="I62" s="125">
        <v>26.879000000000001</v>
      </c>
      <c r="J62" s="125">
        <v>27.606999999999999</v>
      </c>
      <c r="K62" s="125">
        <v>28.190999999999999</v>
      </c>
      <c r="L62" s="125">
        <v>32.709000000000003</v>
      </c>
      <c r="M62" s="125">
        <v>41.13</v>
      </c>
      <c r="N62" s="125">
        <v>49.530999999999999</v>
      </c>
      <c r="O62" s="125">
        <v>40.116</v>
      </c>
      <c r="P62" s="125">
        <v>39.395000000000003</v>
      </c>
      <c r="Q62" s="125">
        <v>39.664999999999999</v>
      </c>
      <c r="R62" s="125">
        <v>32.941000000000003</v>
      </c>
      <c r="S62" s="125">
        <v>29.167000000000002</v>
      </c>
      <c r="T62" s="125">
        <v>29.645</v>
      </c>
      <c r="U62" s="125">
        <v>20.178000000000001</v>
      </c>
      <c r="V62" s="125">
        <v>24.885999999999999</v>
      </c>
      <c r="W62" s="125">
        <v>43.935000000000002</v>
      </c>
      <c r="X62" s="125">
        <v>22.634</v>
      </c>
      <c r="Y62" s="125">
        <v>26.529</v>
      </c>
      <c r="Z62" s="125">
        <v>55.811999999999998</v>
      </c>
      <c r="AA62" s="125">
        <v>16.382999999999999</v>
      </c>
      <c r="AB62" s="125">
        <v>43.061</v>
      </c>
      <c r="AC62" s="125">
        <v>23.978000000000002</v>
      </c>
      <c r="AD62" s="125">
        <v>31.08</v>
      </c>
      <c r="AE62" s="125">
        <v>37.701999999999998</v>
      </c>
      <c r="AF62" s="125">
        <v>18.486999999999998</v>
      </c>
      <c r="AG62" s="125">
        <v>20.058</v>
      </c>
      <c r="AH62" s="125">
        <v>40.091999999999999</v>
      </c>
      <c r="AI62" s="173">
        <v>21.309000000000001</v>
      </c>
      <c r="AJ62" s="173">
        <v>23.126000000000001</v>
      </c>
      <c r="AK62" s="173">
        <v>31.853000000000002</v>
      </c>
      <c r="AL62" s="173">
        <v>20.925999999999998</v>
      </c>
      <c r="AM62" s="173">
        <v>43.752000000000002</v>
      </c>
      <c r="AN62" s="173"/>
      <c r="AO62" s="173"/>
      <c r="AP62" s="173"/>
      <c r="AQ62" s="173"/>
      <c r="AR62" s="173"/>
      <c r="AS62" s="173"/>
      <c r="AT62" s="173"/>
      <c r="AU62" s="173"/>
      <c r="AV62" s="173"/>
      <c r="AW62" s="173"/>
      <c r="AX62" s="173"/>
      <c r="AY62" s="173"/>
      <c r="ALQ62" s="2" t="e">
        <v>#N/A</v>
      </c>
    </row>
    <row r="63" spans="1:1005" ht="15" x14ac:dyDescent="0.25">
      <c r="A63" s="248">
        <v>45748</v>
      </c>
      <c r="B63" s="138"/>
      <c r="C63" s="138"/>
      <c r="D63" s="138">
        <v>77.08</v>
      </c>
      <c r="E63" s="124">
        <v>122.39100000000001</v>
      </c>
      <c r="F63" s="125">
        <v>84.298000000000002</v>
      </c>
      <c r="G63" s="125">
        <v>64.304000000000002</v>
      </c>
      <c r="H63" s="125">
        <v>103.952</v>
      </c>
      <c r="I63" s="125">
        <v>57.704000000000001</v>
      </c>
      <c r="J63" s="125">
        <v>51.86</v>
      </c>
      <c r="K63" s="125">
        <v>70.546000000000006</v>
      </c>
      <c r="L63" s="125">
        <v>93.361999999999995</v>
      </c>
      <c r="M63" s="125">
        <v>78.322999999999993</v>
      </c>
      <c r="N63" s="125">
        <v>61.015000000000001</v>
      </c>
      <c r="O63" s="125">
        <v>87.991</v>
      </c>
      <c r="P63" s="125">
        <v>79.37</v>
      </c>
      <c r="Q63" s="125">
        <v>57.74</v>
      </c>
      <c r="R63" s="125">
        <v>43.03</v>
      </c>
      <c r="S63" s="125">
        <v>71.051000000000002</v>
      </c>
      <c r="T63" s="125">
        <v>57.152999999999999</v>
      </c>
      <c r="U63" s="125">
        <v>51.128</v>
      </c>
      <c r="V63" s="125">
        <v>49.284999999999997</v>
      </c>
      <c r="W63" s="125">
        <v>89.266999999999996</v>
      </c>
      <c r="X63" s="125">
        <v>57.585000000000001</v>
      </c>
      <c r="Y63" s="125">
        <v>81.185000000000002</v>
      </c>
      <c r="Z63" s="125">
        <v>77.385000000000005</v>
      </c>
      <c r="AA63" s="125">
        <v>49.71</v>
      </c>
      <c r="AB63" s="125">
        <v>68.227000000000004</v>
      </c>
      <c r="AC63" s="125">
        <v>55.831000000000003</v>
      </c>
      <c r="AD63" s="125">
        <v>68.105999999999995</v>
      </c>
      <c r="AE63" s="125">
        <v>80.239000000000004</v>
      </c>
      <c r="AF63" s="125">
        <v>40.491999999999997</v>
      </c>
      <c r="AG63" s="125">
        <v>49.384</v>
      </c>
      <c r="AH63" s="125">
        <v>74.825000000000003</v>
      </c>
      <c r="AI63" s="173">
        <v>46.366999999999997</v>
      </c>
      <c r="AJ63" s="173">
        <v>40.569000000000003</v>
      </c>
      <c r="AK63" s="173">
        <v>38.450000000000003</v>
      </c>
      <c r="AL63" s="173">
        <v>43.335000000000001</v>
      </c>
      <c r="AM63" s="173">
        <v>93.725999999999999</v>
      </c>
      <c r="AN63" s="173"/>
      <c r="AO63" s="173"/>
      <c r="AP63" s="173"/>
      <c r="AQ63" s="173"/>
      <c r="AR63" s="173"/>
      <c r="AS63" s="173"/>
      <c r="AT63" s="173"/>
      <c r="AU63" s="173"/>
      <c r="AV63" s="173"/>
      <c r="AW63" s="173"/>
      <c r="AX63" s="173"/>
      <c r="AY63" s="173"/>
      <c r="ALQ63" s="2" t="e">
        <v>#N/A</v>
      </c>
    </row>
    <row r="64" spans="1:1005" ht="15" x14ac:dyDescent="0.25">
      <c r="A64" s="248">
        <v>45778</v>
      </c>
      <c r="B64" s="138"/>
      <c r="C64" s="138"/>
      <c r="D64" s="138">
        <v>221.07</v>
      </c>
      <c r="E64" s="124">
        <v>327.22000000000003</v>
      </c>
      <c r="F64" s="125">
        <v>293.90100000000001</v>
      </c>
      <c r="G64" s="125">
        <v>146.768</v>
      </c>
      <c r="H64" s="125">
        <v>181.81899999999999</v>
      </c>
      <c r="I64" s="125">
        <v>114.268</v>
      </c>
      <c r="J64" s="125">
        <v>159.32599999999999</v>
      </c>
      <c r="K64" s="125">
        <v>200.84399999999999</v>
      </c>
      <c r="L64" s="125">
        <v>274.18700000000001</v>
      </c>
      <c r="M64" s="125">
        <v>214.9</v>
      </c>
      <c r="N64" s="125">
        <v>188.40199999999999</v>
      </c>
      <c r="O64" s="125">
        <v>353.596</v>
      </c>
      <c r="P64" s="125">
        <v>312.34899999999999</v>
      </c>
      <c r="Q64" s="125">
        <v>190.93299999999999</v>
      </c>
      <c r="R64" s="125">
        <v>190.69</v>
      </c>
      <c r="S64" s="125">
        <v>224.70500000000001</v>
      </c>
      <c r="T64" s="125">
        <v>238.87899999999999</v>
      </c>
      <c r="U64" s="125">
        <v>73.043999999999997</v>
      </c>
      <c r="V64" s="125">
        <v>147.642</v>
      </c>
      <c r="W64" s="125">
        <v>211.24299999999999</v>
      </c>
      <c r="X64" s="125">
        <v>244.09200000000001</v>
      </c>
      <c r="Y64" s="125">
        <v>206.535</v>
      </c>
      <c r="Z64" s="125">
        <v>214.917</v>
      </c>
      <c r="AA64" s="125">
        <v>248.39099999999999</v>
      </c>
      <c r="AB64" s="125">
        <v>273.96699999999998</v>
      </c>
      <c r="AC64" s="125">
        <v>109.11499999999999</v>
      </c>
      <c r="AD64" s="125">
        <v>142.59100000000001</v>
      </c>
      <c r="AE64" s="125">
        <v>120.241</v>
      </c>
      <c r="AF64" s="125">
        <v>104.071</v>
      </c>
      <c r="AG64" s="125">
        <v>223.73599999999999</v>
      </c>
      <c r="AH64" s="125">
        <v>181.50800000000001</v>
      </c>
      <c r="AI64" s="173">
        <v>108.31100000000001</v>
      </c>
      <c r="AJ64" s="173">
        <v>145.886</v>
      </c>
      <c r="AK64" s="173">
        <v>134.58199999999999</v>
      </c>
      <c r="AL64" s="173">
        <v>423.839</v>
      </c>
      <c r="AM64" s="173">
        <v>423.839</v>
      </c>
      <c r="AN64" s="173"/>
      <c r="AO64" s="173"/>
      <c r="AP64" s="173"/>
      <c r="AQ64" s="173"/>
      <c r="AR64" s="173"/>
      <c r="AS64" s="173"/>
      <c r="AT64" s="173"/>
      <c r="AU64" s="173"/>
      <c r="AV64" s="173"/>
      <c r="AW64" s="173"/>
      <c r="AX64" s="173"/>
      <c r="AY64" s="173"/>
      <c r="ALQ64" s="2" t="e">
        <v>#N/A</v>
      </c>
    </row>
    <row r="65" spans="1:1005" ht="15" x14ac:dyDescent="0.25">
      <c r="A65" s="248">
        <v>45809</v>
      </c>
      <c r="B65" s="138"/>
      <c r="C65" s="138"/>
      <c r="D65" s="164">
        <v>261.05</v>
      </c>
      <c r="E65" s="124">
        <v>403.642</v>
      </c>
      <c r="F65" s="125">
        <v>278.411</v>
      </c>
      <c r="G65" s="125">
        <v>174.45400000000001</v>
      </c>
      <c r="H65" s="125">
        <v>150.55600000000001</v>
      </c>
      <c r="I65" s="125">
        <v>174.75200000000001</v>
      </c>
      <c r="J65" s="125">
        <v>276.75599999999997</v>
      </c>
      <c r="K65" s="125">
        <v>168.93799999999999</v>
      </c>
      <c r="L65" s="125">
        <v>414.185</v>
      </c>
      <c r="M65" s="125">
        <v>224.45099999999999</v>
      </c>
      <c r="N65" s="125">
        <v>545.09100000000001</v>
      </c>
      <c r="O65" s="125">
        <v>313.60500000000002</v>
      </c>
      <c r="P65" s="125">
        <v>513.25699999999995</v>
      </c>
      <c r="Q65" s="125">
        <v>199.053</v>
      </c>
      <c r="R65" s="125">
        <v>339.036</v>
      </c>
      <c r="S65" s="125">
        <v>155.822</v>
      </c>
      <c r="T65" s="125">
        <v>197.04300000000001</v>
      </c>
      <c r="U65" s="125">
        <v>54.557000000000002</v>
      </c>
      <c r="V65" s="125">
        <v>222.23400000000001</v>
      </c>
      <c r="W65" s="125">
        <v>139.898</v>
      </c>
      <c r="X65" s="125">
        <v>283.47800000000001</v>
      </c>
      <c r="Y65" s="125">
        <v>197.90299999999999</v>
      </c>
      <c r="Z65" s="125">
        <v>174.26599999999999</v>
      </c>
      <c r="AA65" s="125">
        <v>482.03800000000001</v>
      </c>
      <c r="AB65" s="125">
        <v>276.55</v>
      </c>
      <c r="AC65" s="125">
        <v>250.749</v>
      </c>
      <c r="AD65" s="125">
        <v>427.15600000000001</v>
      </c>
      <c r="AE65" s="125">
        <v>47.932000000000002</v>
      </c>
      <c r="AF65" s="125">
        <v>145.36099999999999</v>
      </c>
      <c r="AG65" s="125">
        <v>333.25</v>
      </c>
      <c r="AH65" s="125">
        <v>322.62400000000002</v>
      </c>
      <c r="AI65" s="173">
        <v>110.752</v>
      </c>
      <c r="AJ65" s="173">
        <v>292.06299999999999</v>
      </c>
      <c r="AK65" s="173">
        <v>367.65</v>
      </c>
      <c r="AL65" s="173">
        <v>686.46199999999999</v>
      </c>
      <c r="AM65" s="173">
        <v>686.46199999999999</v>
      </c>
      <c r="AN65" s="173"/>
      <c r="AO65" s="173"/>
      <c r="AP65" s="173"/>
      <c r="AQ65" s="173"/>
      <c r="AR65" s="173"/>
      <c r="AS65" s="173"/>
      <c r="AT65" s="173"/>
      <c r="AU65" s="173"/>
      <c r="AV65" s="173"/>
      <c r="AW65" s="173"/>
      <c r="AX65" s="173"/>
      <c r="AY65" s="173"/>
      <c r="ALQ65" s="2" t="e">
        <v>#N/A</v>
      </c>
    </row>
    <row r="66" spans="1:1005" ht="15" x14ac:dyDescent="0.25">
      <c r="A66" s="248">
        <v>45839</v>
      </c>
      <c r="B66" s="138"/>
      <c r="C66" s="138"/>
      <c r="D66" s="164">
        <v>116.85</v>
      </c>
      <c r="E66" s="124">
        <v>170.09200000000001</v>
      </c>
      <c r="F66" s="125">
        <v>97.141999999999996</v>
      </c>
      <c r="G66" s="125">
        <v>68.762</v>
      </c>
      <c r="H66" s="125">
        <v>65.268000000000001</v>
      </c>
      <c r="I66" s="125">
        <v>72.819000000000003</v>
      </c>
      <c r="J66" s="125">
        <v>133.52699999999999</v>
      </c>
      <c r="K66" s="125">
        <v>66.722999999999999</v>
      </c>
      <c r="L66" s="125">
        <v>198.38399999999999</v>
      </c>
      <c r="M66" s="125">
        <v>72.421000000000006</v>
      </c>
      <c r="N66" s="125">
        <v>502.79399999999998</v>
      </c>
      <c r="O66" s="125">
        <v>122.578</v>
      </c>
      <c r="P66" s="125">
        <v>189.733</v>
      </c>
      <c r="Q66" s="125">
        <v>99.668000000000006</v>
      </c>
      <c r="R66" s="125">
        <v>216.11699999999999</v>
      </c>
      <c r="S66" s="125">
        <v>49.939</v>
      </c>
      <c r="T66" s="125">
        <v>58.579000000000001</v>
      </c>
      <c r="U66" s="125">
        <v>21.988</v>
      </c>
      <c r="V66" s="125">
        <v>65.323999999999998</v>
      </c>
      <c r="W66" s="125">
        <v>52.884</v>
      </c>
      <c r="X66" s="125">
        <v>116.729</v>
      </c>
      <c r="Y66" s="125">
        <v>76.03</v>
      </c>
      <c r="Z66" s="125">
        <v>64.61</v>
      </c>
      <c r="AA66" s="125">
        <v>211.51499999999999</v>
      </c>
      <c r="AB66" s="125">
        <v>145.898</v>
      </c>
      <c r="AC66" s="125">
        <v>77.218999999999994</v>
      </c>
      <c r="AD66" s="125">
        <v>217.93</v>
      </c>
      <c r="AE66" s="125">
        <v>24.725999999999999</v>
      </c>
      <c r="AF66" s="125">
        <v>51.923999999999999</v>
      </c>
      <c r="AG66" s="125">
        <v>106.595</v>
      </c>
      <c r="AH66" s="125">
        <v>100.785</v>
      </c>
      <c r="AI66" s="173">
        <v>43.442999999999998</v>
      </c>
      <c r="AJ66" s="173">
        <v>172.965</v>
      </c>
      <c r="AK66" s="173">
        <v>217.136</v>
      </c>
      <c r="AL66" s="173">
        <v>333.65499999999997</v>
      </c>
      <c r="AM66" s="173">
        <v>333.65499999999997</v>
      </c>
      <c r="AN66" s="173"/>
      <c r="AO66" s="173"/>
      <c r="AP66" s="173"/>
      <c r="AQ66" s="173"/>
      <c r="AR66" s="173"/>
      <c r="AS66" s="173"/>
      <c r="AT66" s="173"/>
      <c r="AU66" s="173"/>
      <c r="AV66" s="173"/>
      <c r="AW66" s="173"/>
      <c r="AX66" s="173"/>
      <c r="AY66" s="173"/>
      <c r="ALQ66" s="2" t="e">
        <v>#N/A</v>
      </c>
    </row>
    <row r="67" spans="1:1005" ht="15" x14ac:dyDescent="0.25">
      <c r="A67" s="248">
        <v>45870</v>
      </c>
      <c r="B67" s="138"/>
      <c r="C67" s="138"/>
      <c r="D67" s="164">
        <v>63.46</v>
      </c>
      <c r="E67" s="124">
        <v>65.045000000000002</v>
      </c>
      <c r="F67" s="125">
        <v>53.603000000000002</v>
      </c>
      <c r="G67" s="125">
        <v>40.981999999999999</v>
      </c>
      <c r="H67" s="125">
        <v>48.790999999999997</v>
      </c>
      <c r="I67" s="125">
        <v>37.831000000000003</v>
      </c>
      <c r="J67" s="125">
        <v>56.356000000000002</v>
      </c>
      <c r="K67" s="125">
        <v>51.518000000000001</v>
      </c>
      <c r="L67" s="125">
        <v>66.822999999999993</v>
      </c>
      <c r="M67" s="125">
        <v>41.427</v>
      </c>
      <c r="N67" s="125">
        <v>136.30699999999999</v>
      </c>
      <c r="O67" s="125">
        <v>52.084000000000003</v>
      </c>
      <c r="P67" s="125">
        <v>80.141000000000005</v>
      </c>
      <c r="Q67" s="125">
        <v>47.176000000000002</v>
      </c>
      <c r="R67" s="125">
        <v>83.081999999999994</v>
      </c>
      <c r="S67" s="125">
        <v>40.497</v>
      </c>
      <c r="T67" s="125">
        <v>44.622999999999998</v>
      </c>
      <c r="U67" s="125">
        <v>17.5</v>
      </c>
      <c r="V67" s="125">
        <v>37.771999999999998</v>
      </c>
      <c r="W67" s="125">
        <v>33.238</v>
      </c>
      <c r="X67" s="125">
        <v>54.238999999999997</v>
      </c>
      <c r="Y67" s="125">
        <v>51.756</v>
      </c>
      <c r="Z67" s="125">
        <v>44.494</v>
      </c>
      <c r="AA67" s="125">
        <v>74.465999999999994</v>
      </c>
      <c r="AB67" s="125">
        <v>54.502000000000002</v>
      </c>
      <c r="AC67" s="125">
        <v>44.941000000000003</v>
      </c>
      <c r="AD67" s="125">
        <v>65.926000000000002</v>
      </c>
      <c r="AE67" s="125">
        <v>23.655000000000001</v>
      </c>
      <c r="AF67" s="125">
        <v>36.091000000000001</v>
      </c>
      <c r="AG67" s="125">
        <v>52.100999999999999</v>
      </c>
      <c r="AH67" s="125">
        <v>42.496000000000002</v>
      </c>
      <c r="AI67" s="173">
        <v>28.163</v>
      </c>
      <c r="AJ67" s="173">
        <v>88.194000000000003</v>
      </c>
      <c r="AK67" s="173">
        <v>82.731999999999999</v>
      </c>
      <c r="AL67" s="173">
        <v>123.304</v>
      </c>
      <c r="AM67" s="173">
        <v>123.304</v>
      </c>
      <c r="AN67" s="173"/>
      <c r="AO67" s="173"/>
      <c r="AP67" s="173"/>
      <c r="AQ67" s="173"/>
      <c r="AR67" s="173"/>
      <c r="AS67" s="173"/>
      <c r="AT67" s="173"/>
      <c r="AU67" s="173"/>
      <c r="AV67" s="173"/>
      <c r="AW67" s="173"/>
      <c r="AX67" s="173"/>
      <c r="AY67" s="173"/>
      <c r="ALQ67" s="2" t="e">
        <v>#N/A</v>
      </c>
    </row>
    <row r="68" spans="1:1005" ht="15" x14ac:dyDescent="0.25">
      <c r="A68" s="248">
        <v>45901</v>
      </c>
      <c r="B68" s="138"/>
      <c r="C68" s="138"/>
      <c r="D68" s="164">
        <v>38.04</v>
      </c>
      <c r="E68" s="124">
        <v>62.43</v>
      </c>
      <c r="F68" s="125">
        <v>41.692999999999998</v>
      </c>
      <c r="G68" s="125">
        <v>39.344000000000001</v>
      </c>
      <c r="H68" s="125">
        <v>32.915999999999997</v>
      </c>
      <c r="I68" s="125">
        <v>31.132999999999999</v>
      </c>
      <c r="J68" s="125">
        <v>34.914000000000001</v>
      </c>
      <c r="K68" s="125">
        <v>41.515000000000001</v>
      </c>
      <c r="L68" s="125">
        <v>55.875</v>
      </c>
      <c r="M68" s="125">
        <v>36.805</v>
      </c>
      <c r="N68" s="125">
        <v>63.838000000000001</v>
      </c>
      <c r="O68" s="125">
        <v>40.484999999999999</v>
      </c>
      <c r="P68" s="125">
        <v>56.49</v>
      </c>
      <c r="Q68" s="125">
        <v>32.845999999999997</v>
      </c>
      <c r="R68" s="125">
        <v>45.246000000000002</v>
      </c>
      <c r="S68" s="125">
        <v>32.939</v>
      </c>
      <c r="T68" s="125">
        <v>30.434999999999999</v>
      </c>
      <c r="U68" s="125">
        <v>19.23</v>
      </c>
      <c r="V68" s="125">
        <v>52.956000000000003</v>
      </c>
      <c r="W68" s="125">
        <v>32.875999999999998</v>
      </c>
      <c r="X68" s="125">
        <v>35.686</v>
      </c>
      <c r="Y68" s="125">
        <v>38.232999999999997</v>
      </c>
      <c r="Z68" s="125">
        <v>41</v>
      </c>
      <c r="AA68" s="125">
        <v>44.671999999999997</v>
      </c>
      <c r="AB68" s="125">
        <v>37.844999999999999</v>
      </c>
      <c r="AC68" s="125">
        <v>29.242000000000001</v>
      </c>
      <c r="AD68" s="125">
        <v>39.097000000000001</v>
      </c>
      <c r="AE68" s="125">
        <v>21.395</v>
      </c>
      <c r="AF68" s="125">
        <v>53.091000000000001</v>
      </c>
      <c r="AG68" s="125">
        <v>46.061</v>
      </c>
      <c r="AH68" s="125">
        <v>34.259</v>
      </c>
      <c r="AI68" s="173">
        <v>24.099</v>
      </c>
      <c r="AJ68" s="173">
        <v>71.956000000000003</v>
      </c>
      <c r="AK68" s="173">
        <v>41.183999999999997</v>
      </c>
      <c r="AL68" s="173">
        <v>68.966999999999999</v>
      </c>
      <c r="AM68" s="173">
        <v>68.966999999999999</v>
      </c>
      <c r="AN68" s="173"/>
      <c r="AO68" s="173"/>
      <c r="AP68" s="173"/>
      <c r="AQ68" s="173"/>
      <c r="AR68" s="173"/>
      <c r="AS68" s="173"/>
      <c r="AT68" s="173"/>
      <c r="AU68" s="173"/>
      <c r="AV68" s="173"/>
      <c r="AW68" s="173"/>
      <c r="AX68" s="173"/>
      <c r="AY68" s="173"/>
      <c r="ALQ68" s="2" t="e">
        <v>#N/A</v>
      </c>
    </row>
    <row r="69" spans="1:1005" ht="15" x14ac:dyDescent="0.25">
      <c r="A69" s="248"/>
      <c r="B69" s="138"/>
      <c r="C69" s="138"/>
      <c r="D69" s="164"/>
      <c r="E69" s="124"/>
      <c r="F69" s="125"/>
      <c r="G69" s="125"/>
      <c r="H69" s="125"/>
      <c r="I69" s="125"/>
      <c r="J69" s="125"/>
      <c r="K69" s="125"/>
      <c r="L69" s="125"/>
      <c r="M69" s="125"/>
      <c r="N69" s="125"/>
      <c r="O69" s="125"/>
      <c r="P69" s="125"/>
      <c r="Q69" s="125"/>
      <c r="R69" s="125"/>
      <c r="S69" s="125"/>
      <c r="T69" s="125"/>
      <c r="U69" s="125"/>
      <c r="V69" s="125"/>
      <c r="W69" s="125"/>
      <c r="X69" s="125"/>
      <c r="Y69" s="125"/>
      <c r="Z69" s="125"/>
      <c r="AA69" s="125"/>
      <c r="AB69" s="125"/>
      <c r="AC69" s="125"/>
      <c r="AD69" s="125"/>
      <c r="AE69" s="125"/>
      <c r="AF69" s="125"/>
      <c r="AG69" s="125"/>
      <c r="AH69" s="125"/>
      <c r="AI69" s="173"/>
      <c r="AJ69" s="173"/>
      <c r="AK69" s="173"/>
      <c r="AL69" s="173"/>
      <c r="AM69" s="173"/>
      <c r="AN69" s="173"/>
      <c r="AO69" s="173"/>
      <c r="AP69" s="173"/>
      <c r="AQ69" s="173"/>
      <c r="AR69" s="173"/>
      <c r="AS69" s="173"/>
      <c r="AT69" s="173"/>
      <c r="AU69" s="173"/>
      <c r="AV69" s="173"/>
      <c r="AW69" s="173"/>
      <c r="AX69" s="173"/>
      <c r="AY69" s="173"/>
      <c r="ALQ69" s="2" t="e">
        <v>#N/A</v>
      </c>
    </row>
    <row r="70" spans="1:1005" ht="15" x14ac:dyDescent="0.25">
      <c r="A70" s="248"/>
      <c r="B70" s="44"/>
      <c r="C70" s="44"/>
      <c r="D70" s="164"/>
      <c r="E70" s="124"/>
      <c r="F70" s="125"/>
      <c r="G70" s="125"/>
      <c r="H70" s="125"/>
      <c r="I70" s="125"/>
      <c r="J70" s="125"/>
      <c r="K70" s="125"/>
      <c r="L70" s="125"/>
      <c r="M70" s="125"/>
      <c r="N70" s="125"/>
      <c r="O70" s="125"/>
      <c r="P70" s="125"/>
      <c r="Q70" s="125"/>
      <c r="R70" s="125"/>
      <c r="S70" s="125"/>
      <c r="T70" s="125"/>
      <c r="U70" s="125"/>
      <c r="V70" s="125"/>
      <c r="W70" s="125"/>
      <c r="X70" s="125"/>
      <c r="Y70" s="125"/>
      <c r="Z70" s="125"/>
      <c r="AA70" s="125"/>
      <c r="AB70" s="125"/>
      <c r="AC70" s="125"/>
      <c r="AD70" s="125"/>
      <c r="AE70" s="125"/>
      <c r="AF70" s="125"/>
      <c r="AG70" s="125"/>
      <c r="AH70" s="125"/>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248"/>
      <c r="B71" s="44"/>
      <c r="C71" s="44"/>
      <c r="D71" s="164"/>
      <c r="E71" s="11"/>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248"/>
      <c r="B72" s="44"/>
      <c r="C72" s="44"/>
      <c r="D72" s="164"/>
      <c r="E72" s="159"/>
      <c r="F72" s="159"/>
      <c r="G72" s="159"/>
      <c r="H72" s="159"/>
      <c r="I72" s="159"/>
      <c r="J72" s="159"/>
      <c r="K72" s="159"/>
      <c r="L72" s="159"/>
      <c r="M72" s="159"/>
      <c r="N72" s="159"/>
      <c r="O72" s="159"/>
      <c r="P72" s="159"/>
      <c r="Q72" s="159"/>
      <c r="R72" s="159"/>
      <c r="S72" s="159"/>
      <c r="T72" s="159"/>
      <c r="U72" s="159"/>
      <c r="V72" s="159"/>
      <c r="W72" s="159"/>
      <c r="X72" s="159"/>
      <c r="Y72" s="159"/>
      <c r="Z72" s="159"/>
      <c r="AA72" s="159"/>
      <c r="AB72" s="159"/>
      <c r="AC72" s="159"/>
      <c r="AD72" s="159"/>
      <c r="AE72" s="159"/>
      <c r="AF72" s="159"/>
      <c r="AG72" s="159"/>
      <c r="AH72" s="159"/>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248"/>
      <c r="B73" s="44"/>
      <c r="C73" s="44"/>
      <c r="D73" s="164"/>
      <c r="E73" s="159"/>
      <c r="F73" s="159"/>
      <c r="G73" s="159"/>
      <c r="H73" s="159"/>
      <c r="I73" s="159"/>
      <c r="J73" s="159"/>
      <c r="K73" s="159"/>
      <c r="L73" s="159"/>
      <c r="M73" s="159"/>
      <c r="N73" s="159"/>
      <c r="O73" s="159"/>
      <c r="P73" s="159"/>
      <c r="Q73" s="159"/>
      <c r="R73" s="159"/>
      <c r="S73" s="159"/>
      <c r="T73" s="159"/>
      <c r="U73" s="159"/>
      <c r="V73" s="159"/>
      <c r="W73" s="159"/>
      <c r="X73" s="159"/>
      <c r="Y73" s="159"/>
      <c r="Z73" s="159"/>
      <c r="AA73" s="159"/>
      <c r="AB73" s="159"/>
      <c r="AC73" s="159"/>
      <c r="AD73" s="159"/>
      <c r="AE73" s="159"/>
      <c r="AF73" s="159"/>
      <c r="AG73" s="159"/>
      <c r="AH73" s="159"/>
      <c r="AI73" s="169"/>
      <c r="AJ73" s="169"/>
      <c r="AK73" s="169"/>
      <c r="AL73" s="169"/>
      <c r="AM73" s="169"/>
      <c r="AN73" s="169"/>
      <c r="AO73" s="169"/>
      <c r="AP73" s="169"/>
      <c r="AQ73" s="169"/>
      <c r="AR73" s="169"/>
      <c r="AS73" s="169"/>
      <c r="AT73" s="169"/>
      <c r="AU73" s="169"/>
      <c r="AV73" s="169"/>
      <c r="AW73" s="169"/>
      <c r="AX73" s="169"/>
      <c r="AY73" s="169"/>
    </row>
    <row r="74" spans="1:1005" ht="15" x14ac:dyDescent="0.25">
      <c r="A74" s="248"/>
      <c r="B74" s="44"/>
      <c r="C74" s="44"/>
      <c r="D74" s="164"/>
      <c r="E74" s="159"/>
      <c r="F74" s="159"/>
      <c r="G74" s="159"/>
      <c r="H74" s="159"/>
      <c r="I74" s="159"/>
      <c r="J74" s="159"/>
      <c r="K74" s="159"/>
      <c r="L74" s="159"/>
      <c r="M74" s="159"/>
      <c r="N74" s="159"/>
      <c r="O74" s="159"/>
      <c r="P74" s="159"/>
      <c r="Q74" s="159"/>
      <c r="R74" s="159"/>
      <c r="S74" s="159"/>
      <c r="T74" s="159"/>
      <c r="U74" s="159"/>
      <c r="V74" s="159"/>
      <c r="W74" s="159"/>
      <c r="X74" s="159"/>
      <c r="Y74" s="159"/>
      <c r="Z74" s="159"/>
      <c r="AA74" s="159"/>
      <c r="AB74" s="159"/>
      <c r="AC74" s="159"/>
      <c r="AD74" s="159"/>
      <c r="AE74" s="159"/>
      <c r="AF74" s="159"/>
      <c r="AG74" s="159"/>
      <c r="AH74" s="159"/>
      <c r="AI74" s="169"/>
      <c r="AJ74" s="169"/>
      <c r="AK74" s="169"/>
      <c r="AL74" s="169"/>
      <c r="AM74" s="169"/>
      <c r="AN74" s="169"/>
      <c r="AO74" s="169"/>
      <c r="AP74" s="169"/>
      <c r="AQ74" s="169"/>
      <c r="AR74" s="169"/>
      <c r="AS74" s="169"/>
      <c r="AT74" s="169"/>
      <c r="AU74" s="169"/>
      <c r="AV74" s="169"/>
      <c r="AW74" s="169"/>
      <c r="AX74" s="169"/>
      <c r="AY74" s="169"/>
    </row>
    <row r="75" spans="1:1005" ht="15" x14ac:dyDescent="0.25">
      <c r="A75" s="248"/>
      <c r="B75" s="44"/>
      <c r="C75" s="44"/>
      <c r="D75" s="164"/>
      <c r="E75" s="159"/>
      <c r="F75" s="159"/>
      <c r="G75" s="159"/>
      <c r="H75" s="159"/>
      <c r="I75" s="159"/>
      <c r="J75" s="159"/>
      <c r="K75" s="159"/>
      <c r="L75" s="159"/>
      <c r="M75" s="159"/>
      <c r="N75" s="159"/>
      <c r="O75" s="159"/>
      <c r="P75" s="159"/>
      <c r="Q75" s="159"/>
      <c r="R75" s="159"/>
      <c r="S75" s="159"/>
      <c r="T75" s="159"/>
      <c r="U75" s="159"/>
      <c r="V75" s="159"/>
      <c r="W75" s="159"/>
      <c r="X75" s="159"/>
      <c r="Y75" s="159"/>
      <c r="Z75" s="159"/>
      <c r="AA75" s="159"/>
      <c r="AB75" s="159"/>
      <c r="AC75" s="159"/>
      <c r="AD75" s="159"/>
      <c r="AE75" s="159"/>
      <c r="AF75" s="159"/>
      <c r="AG75" s="159"/>
      <c r="AH75" s="159"/>
      <c r="AI75" s="169"/>
      <c r="AJ75" s="169"/>
      <c r="AK75" s="169"/>
      <c r="AL75" s="169"/>
      <c r="AM75" s="169"/>
      <c r="AN75" s="169"/>
      <c r="AO75" s="169"/>
      <c r="AP75" s="169"/>
      <c r="AQ75" s="169"/>
      <c r="AR75" s="169"/>
      <c r="AS75" s="169"/>
      <c r="AT75" s="169"/>
      <c r="AU75" s="169"/>
      <c r="AV75" s="169"/>
      <c r="AW75" s="169"/>
      <c r="AX75" s="169"/>
      <c r="AY75" s="169"/>
    </row>
    <row r="76" spans="1:1005" ht="15" x14ac:dyDescent="0.25">
      <c r="A76" s="248"/>
      <c r="B76" s="44"/>
      <c r="C76" s="44"/>
      <c r="D76" s="164"/>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c r="AD76" s="159"/>
      <c r="AE76" s="159"/>
      <c r="AF76" s="159"/>
      <c r="AG76" s="159"/>
      <c r="AH76" s="159"/>
      <c r="AI76" s="169"/>
      <c r="AJ76" s="169"/>
      <c r="AK76" s="169"/>
      <c r="AL76" s="169"/>
      <c r="AM76" s="169"/>
      <c r="AN76" s="169"/>
      <c r="AO76" s="169"/>
      <c r="AP76" s="169"/>
      <c r="AQ76" s="169"/>
      <c r="AR76" s="169"/>
      <c r="AS76" s="169"/>
      <c r="AT76" s="169"/>
      <c r="AU76" s="169"/>
      <c r="AV76" s="169"/>
      <c r="AW76" s="169"/>
      <c r="AX76" s="169"/>
      <c r="AY76" s="169"/>
    </row>
    <row r="77" spans="1:1005" ht="15" x14ac:dyDescent="0.25">
      <c r="A77" s="248"/>
      <c r="B77" s="44"/>
      <c r="C77" s="44"/>
      <c r="D77" s="164"/>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c r="AD77" s="159"/>
      <c r="AE77" s="159"/>
      <c r="AF77" s="159"/>
      <c r="AG77" s="159"/>
      <c r="AH77" s="159"/>
      <c r="AI77" s="169"/>
      <c r="AJ77" s="169"/>
      <c r="AK77" s="169"/>
      <c r="AL77" s="169"/>
      <c r="AM77" s="169"/>
      <c r="AN77" s="169"/>
      <c r="AO77" s="169"/>
      <c r="AP77" s="169"/>
      <c r="AQ77" s="169"/>
      <c r="AR77" s="169"/>
      <c r="AS77" s="169"/>
      <c r="AT77" s="169"/>
      <c r="AU77" s="169"/>
      <c r="AV77" s="169"/>
      <c r="AW77" s="169"/>
      <c r="AX77" s="169"/>
      <c r="AY77" s="169"/>
    </row>
    <row r="78" spans="1:1005" ht="15" x14ac:dyDescent="0.25">
      <c r="A78" s="248"/>
      <c r="B78" s="44"/>
      <c r="C78" s="44"/>
      <c r="D78" s="164"/>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c r="AD78" s="159"/>
      <c r="AE78" s="159"/>
      <c r="AF78" s="159"/>
      <c r="AG78" s="159"/>
      <c r="AH78" s="159"/>
      <c r="AI78" s="169"/>
      <c r="AJ78" s="169"/>
      <c r="AK78" s="169"/>
      <c r="AL78" s="169"/>
      <c r="AM78" s="169"/>
      <c r="AN78" s="169"/>
      <c r="AO78" s="169"/>
      <c r="AP78" s="169"/>
      <c r="AQ78" s="169"/>
      <c r="AR78" s="169"/>
      <c r="AS78" s="169"/>
      <c r="AT78" s="169"/>
      <c r="AU78" s="169"/>
      <c r="AV78" s="169"/>
      <c r="AW78" s="169"/>
      <c r="AX78" s="169"/>
      <c r="AY78" s="169"/>
    </row>
    <row r="79" spans="1:1005" ht="15" x14ac:dyDescent="0.25">
      <c r="A79" s="248"/>
      <c r="B79" s="44"/>
      <c r="C79" s="44"/>
      <c r="D79" s="164"/>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c r="AD79" s="159"/>
      <c r="AE79" s="159"/>
      <c r="AF79" s="159"/>
      <c r="AG79" s="159"/>
      <c r="AH79" s="159"/>
      <c r="AI79" s="169"/>
      <c r="AJ79" s="169"/>
      <c r="AK79" s="169"/>
      <c r="AL79" s="169"/>
      <c r="AM79" s="169"/>
      <c r="AN79" s="169"/>
      <c r="AO79" s="169"/>
      <c r="AP79" s="169"/>
      <c r="AQ79" s="169"/>
      <c r="AR79" s="169"/>
      <c r="AS79" s="169"/>
      <c r="AT79" s="169"/>
      <c r="AU79" s="169"/>
      <c r="AV79" s="169"/>
      <c r="AW79" s="169"/>
      <c r="AX79" s="169"/>
      <c r="AY79" s="169"/>
    </row>
    <row r="80" spans="1:1005" ht="15" x14ac:dyDescent="0.25">
      <c r="A80" s="248"/>
      <c r="B80" s="44"/>
      <c r="C80" s="44"/>
      <c r="D80" s="164"/>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c r="AD80" s="159"/>
      <c r="AE80" s="159"/>
      <c r="AF80" s="159"/>
      <c r="AG80" s="159"/>
      <c r="AH80" s="159"/>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rgb="FFFFFFB3"/>
  </sheetPr>
  <dimension ref="A1:ALQ80"/>
  <sheetViews>
    <sheetView workbookViewId="0">
      <selection activeCell="D4" sqref="D4"/>
    </sheetView>
  </sheetViews>
  <sheetFormatPr defaultColWidth="18.7109375" defaultRowHeight="12.75" customHeight="1" x14ac:dyDescent="0.25"/>
  <cols>
    <col min="1" max="1" width="7.5703125" style="206" customWidth="1"/>
    <col min="2" max="4" width="7.5703125" style="38" customWidth="1"/>
    <col min="5" max="30" width="8" style="2" customWidth="1"/>
    <col min="31" max="31" width="8.28515625" style="37" customWidth="1"/>
    <col min="32" max="54" width="8.85546875" style="2" customWidth="1"/>
    <col min="55" max="16384" width="18.7109375" style="2"/>
  </cols>
  <sheetData>
    <row r="1" spans="1:54" s="211" customFormat="1" ht="15" x14ac:dyDescent="0.25">
      <c r="A1" s="205"/>
      <c r="B1" s="323"/>
      <c r="C1" s="323"/>
      <c r="D1" s="323"/>
      <c r="E1" s="323"/>
      <c r="F1" s="323"/>
      <c r="G1" s="323"/>
      <c r="H1" s="323"/>
      <c r="I1" s="323"/>
      <c r="J1" s="323"/>
      <c r="K1" s="323"/>
      <c r="L1" s="323"/>
      <c r="M1" s="323"/>
      <c r="N1" s="323"/>
      <c r="O1" s="323"/>
      <c r="P1" s="323"/>
      <c r="Q1" s="323"/>
      <c r="R1" s="323"/>
      <c r="S1" s="323"/>
      <c r="T1" s="323"/>
      <c r="U1" s="323"/>
      <c r="V1" s="323"/>
      <c r="W1" s="323"/>
      <c r="X1" s="323"/>
      <c r="Y1" s="323"/>
      <c r="Z1" s="323"/>
      <c r="AA1" s="323"/>
      <c r="AB1" s="323"/>
      <c r="AC1" s="323"/>
      <c r="AD1" s="323"/>
      <c r="AE1" s="323"/>
      <c r="AF1" s="323"/>
      <c r="AG1" s="323"/>
      <c r="AH1" s="323"/>
      <c r="AI1" s="254"/>
      <c r="AJ1" s="254"/>
      <c r="AK1" s="254"/>
      <c r="AL1" s="254"/>
      <c r="AM1" s="254"/>
    </row>
    <row r="2" spans="1:54" s="206" customFormat="1" ht="15" x14ac:dyDescent="0.25">
      <c r="A2" s="205"/>
      <c r="B2" s="194" t="s">
        <v>53</v>
      </c>
      <c r="C2" s="194" t="s">
        <v>54</v>
      </c>
      <c r="D2" s="194" t="s">
        <v>55</v>
      </c>
      <c r="E2" s="194">
        <v>1981</v>
      </c>
      <c r="F2" s="194">
        <v>1982</v>
      </c>
      <c r="G2" s="194">
        <v>1983</v>
      </c>
      <c r="H2" s="194">
        <v>1984</v>
      </c>
      <c r="I2" s="194">
        <v>1985</v>
      </c>
      <c r="J2" s="194">
        <v>1986</v>
      </c>
      <c r="K2" s="194">
        <v>1987</v>
      </c>
      <c r="L2" s="194">
        <v>1988</v>
      </c>
      <c r="M2" s="194">
        <v>1989</v>
      </c>
      <c r="N2" s="194">
        <v>1990</v>
      </c>
      <c r="O2" s="194">
        <v>1991</v>
      </c>
      <c r="P2" s="194">
        <v>1992</v>
      </c>
      <c r="Q2" s="194">
        <v>1993</v>
      </c>
      <c r="R2" s="194">
        <v>1994</v>
      </c>
      <c r="S2" s="194">
        <v>1995</v>
      </c>
      <c r="T2" s="194">
        <v>1996</v>
      </c>
      <c r="U2" s="194">
        <v>1997</v>
      </c>
      <c r="V2" s="194">
        <v>1998</v>
      </c>
      <c r="W2" s="194">
        <v>1999</v>
      </c>
      <c r="X2" s="194">
        <v>2000</v>
      </c>
      <c r="Y2" s="194">
        <v>2001</v>
      </c>
      <c r="Z2" s="194">
        <v>2002</v>
      </c>
      <c r="AA2" s="194">
        <v>2003</v>
      </c>
      <c r="AB2" s="194">
        <v>2004</v>
      </c>
      <c r="AC2" s="194">
        <v>2005</v>
      </c>
      <c r="AD2" s="194">
        <v>2006</v>
      </c>
      <c r="AE2" s="212">
        <v>2007</v>
      </c>
      <c r="AF2" s="194">
        <v>2008</v>
      </c>
      <c r="AG2" s="194">
        <v>2009</v>
      </c>
      <c r="AH2" s="194">
        <v>2010</v>
      </c>
      <c r="AI2" s="254">
        <v>2011</v>
      </c>
      <c r="AJ2" s="254">
        <v>2012</v>
      </c>
      <c r="AK2" s="254">
        <v>2013</v>
      </c>
      <c r="AL2" s="254">
        <v>2014</v>
      </c>
      <c r="AM2" s="254">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07"/>
      <c r="B3" s="14" t="s">
        <v>71</v>
      </c>
      <c r="C3" s="14" t="s">
        <v>72</v>
      </c>
      <c r="D3" s="14" t="s">
        <v>73</v>
      </c>
      <c r="E3" s="14" t="s">
        <v>74</v>
      </c>
      <c r="F3" s="14" t="s">
        <v>75</v>
      </c>
      <c r="G3" s="14" t="s">
        <v>76</v>
      </c>
      <c r="H3" s="14" t="s">
        <v>77</v>
      </c>
      <c r="I3" s="14" t="s">
        <v>78</v>
      </c>
      <c r="J3" s="14" t="s">
        <v>79</v>
      </c>
      <c r="K3" s="14" t="s">
        <v>80</v>
      </c>
      <c r="L3" s="14" t="s">
        <v>81</v>
      </c>
      <c r="M3" s="14" t="s">
        <v>82</v>
      </c>
      <c r="N3" s="14" t="s">
        <v>83</v>
      </c>
      <c r="O3" s="14" t="s">
        <v>84</v>
      </c>
      <c r="P3" s="14" t="s">
        <v>85</v>
      </c>
      <c r="Q3" s="14" t="s">
        <v>86</v>
      </c>
      <c r="R3" s="14" t="s">
        <v>87</v>
      </c>
      <c r="S3" s="14" t="s">
        <v>88</v>
      </c>
      <c r="T3" s="14" t="s">
        <v>89</v>
      </c>
      <c r="U3" s="14" t="s">
        <v>90</v>
      </c>
      <c r="V3" s="14" t="s">
        <v>91</v>
      </c>
      <c r="W3" s="14" t="s">
        <v>92</v>
      </c>
      <c r="X3" s="14" t="s">
        <v>93</v>
      </c>
      <c r="Y3" s="14" t="s">
        <v>94</v>
      </c>
      <c r="Z3" s="14" t="s">
        <v>95</v>
      </c>
      <c r="AA3" s="14" t="s">
        <v>96</v>
      </c>
      <c r="AB3" s="14" t="s">
        <v>97</v>
      </c>
      <c r="AC3" s="14" t="s">
        <v>98</v>
      </c>
      <c r="AD3" s="14" t="s">
        <v>99</v>
      </c>
      <c r="AE3" s="14" t="s">
        <v>100</v>
      </c>
      <c r="AF3" s="14" t="s">
        <v>101</v>
      </c>
      <c r="AG3" s="14" t="s">
        <v>102</v>
      </c>
      <c r="AH3" s="14" t="s">
        <v>103</v>
      </c>
      <c r="AI3" s="14" t="s">
        <v>163</v>
      </c>
      <c r="AJ3" s="14" t="s">
        <v>168</v>
      </c>
      <c r="AK3" s="14" t="s">
        <v>169</v>
      </c>
      <c r="AL3" s="14" t="s">
        <v>170</v>
      </c>
      <c r="AM3" s="14"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s="215" customFormat="1" ht="15" x14ac:dyDescent="0.25">
      <c r="A4" s="208">
        <v>43952</v>
      </c>
      <c r="B4" s="92"/>
      <c r="C4" s="92"/>
      <c r="D4" s="213">
        <v>215</v>
      </c>
      <c r="E4" s="213">
        <v>206.80799999999999</v>
      </c>
      <c r="F4" s="213">
        <v>176.38</v>
      </c>
      <c r="G4" s="213">
        <v>168.87100000000001</v>
      </c>
      <c r="H4" s="213">
        <v>279.358</v>
      </c>
      <c r="I4" s="213">
        <v>257.14600000000002</v>
      </c>
      <c r="J4" s="213">
        <v>204.07900000000001</v>
      </c>
      <c r="K4" s="213">
        <v>211.59</v>
      </c>
      <c r="L4" s="213">
        <v>198.59899999999999</v>
      </c>
      <c r="M4" s="213">
        <v>217.28</v>
      </c>
      <c r="N4" s="213">
        <v>177.51</v>
      </c>
      <c r="O4" s="213">
        <v>174.321</v>
      </c>
      <c r="P4" s="213">
        <v>269.22199999999998</v>
      </c>
      <c r="Q4" s="213">
        <v>221.84</v>
      </c>
      <c r="R4" s="213">
        <v>215</v>
      </c>
      <c r="S4" s="213">
        <v>196.10900000000001</v>
      </c>
      <c r="T4" s="213">
        <v>232.548</v>
      </c>
      <c r="U4" s="213">
        <v>219.381</v>
      </c>
      <c r="V4" s="213">
        <v>165.84299999999999</v>
      </c>
      <c r="W4" s="213">
        <v>238.80099999999999</v>
      </c>
      <c r="X4" s="213">
        <v>254.517</v>
      </c>
      <c r="Y4" s="213">
        <v>291.86200000000002</v>
      </c>
      <c r="Z4" s="213">
        <v>172.07900000000001</v>
      </c>
      <c r="AA4" s="213">
        <v>215.86</v>
      </c>
      <c r="AB4" s="213">
        <v>219.22300000000001</v>
      </c>
      <c r="AC4" s="213">
        <v>233.14</v>
      </c>
      <c r="AD4" s="213">
        <v>207.76900000000001</v>
      </c>
      <c r="AE4" s="213">
        <v>233.67400000000001</v>
      </c>
      <c r="AF4" s="213">
        <v>191.876</v>
      </c>
      <c r="AG4" s="213">
        <v>250.12700000000001</v>
      </c>
      <c r="AH4" s="214">
        <v>151.56899999999999</v>
      </c>
      <c r="AI4" s="215">
        <v>179.96700000000001</v>
      </c>
      <c r="AJ4" s="215">
        <v>237.86199999999999</v>
      </c>
      <c r="AK4" s="215">
        <v>203.047</v>
      </c>
      <c r="AL4" s="215">
        <v>206.1</v>
      </c>
      <c r="AM4" s="215">
        <v>232.60400000000001</v>
      </c>
    </row>
    <row r="5" spans="1:54" ht="15" x14ac:dyDescent="0.25">
      <c r="A5" s="208">
        <v>43983</v>
      </c>
      <c r="B5" s="163"/>
      <c r="C5" s="163"/>
      <c r="D5" s="166">
        <v>195</v>
      </c>
      <c r="E5" s="124">
        <v>298.274</v>
      </c>
      <c r="F5" s="124">
        <v>192.64599999999999</v>
      </c>
      <c r="G5" s="124">
        <v>275.09699999999998</v>
      </c>
      <c r="H5" s="124">
        <v>251.97300000000001</v>
      </c>
      <c r="I5" s="124">
        <v>217.00399999999999</v>
      </c>
      <c r="J5" s="124">
        <v>227.76599999999999</v>
      </c>
      <c r="K5" s="124">
        <v>189.94300000000001</v>
      </c>
      <c r="L5" s="124">
        <v>194.553</v>
      </c>
      <c r="M5" s="124">
        <v>150.715</v>
      </c>
      <c r="N5" s="124">
        <v>195</v>
      </c>
      <c r="O5" s="124">
        <v>198.61600000000001</v>
      </c>
      <c r="P5" s="124">
        <v>229.869</v>
      </c>
      <c r="Q5" s="124">
        <v>206.38900000000001</v>
      </c>
      <c r="R5" s="124">
        <v>177.31700000000001</v>
      </c>
      <c r="S5" s="124">
        <v>311.38</v>
      </c>
      <c r="T5" s="124">
        <v>139.625</v>
      </c>
      <c r="U5" s="124">
        <v>241.88800000000001</v>
      </c>
      <c r="V5" s="124">
        <v>136.059</v>
      </c>
      <c r="W5" s="124">
        <v>229.00399999999999</v>
      </c>
      <c r="X5" s="124">
        <v>170.833</v>
      </c>
      <c r="Y5" s="124">
        <v>185.792</v>
      </c>
      <c r="Z5" s="124">
        <v>150.71299999999999</v>
      </c>
      <c r="AA5" s="124">
        <v>220.77199999999999</v>
      </c>
      <c r="AB5" s="124">
        <v>133.07</v>
      </c>
      <c r="AC5" s="124">
        <v>166.05600000000001</v>
      </c>
      <c r="AD5" s="124">
        <v>158.529</v>
      </c>
      <c r="AE5" s="124">
        <v>179.81100000000001</v>
      </c>
      <c r="AF5" s="124">
        <v>203.53899999999999</v>
      </c>
      <c r="AG5" s="124">
        <v>181.54900000000001</v>
      </c>
      <c r="AH5" s="126">
        <v>209.08099999999999</v>
      </c>
      <c r="AI5" s="173">
        <v>230.96199999999999</v>
      </c>
      <c r="AJ5" s="173">
        <v>127.292</v>
      </c>
      <c r="AK5" s="173">
        <v>190.19399999999999</v>
      </c>
      <c r="AL5" s="173">
        <v>217.554</v>
      </c>
      <c r="AM5" s="173">
        <v>384.73599999999999</v>
      </c>
      <c r="AN5" s="173"/>
      <c r="AO5" s="173"/>
      <c r="AP5" s="173"/>
      <c r="AQ5" s="173"/>
      <c r="AR5" s="173"/>
      <c r="AS5" s="173"/>
      <c r="AT5" s="173"/>
      <c r="AU5" s="173"/>
      <c r="AV5" s="173"/>
      <c r="AW5" s="173"/>
      <c r="AX5" s="173"/>
      <c r="AY5" s="173"/>
    </row>
    <row r="6" spans="1:54" ht="15" x14ac:dyDescent="0.25">
      <c r="A6" s="208">
        <v>44013</v>
      </c>
      <c r="B6" s="163"/>
      <c r="C6" s="163"/>
      <c r="D6" s="166">
        <v>66</v>
      </c>
      <c r="E6" s="124">
        <v>112.761</v>
      </c>
      <c r="F6" s="124">
        <v>91.58</v>
      </c>
      <c r="G6" s="124">
        <v>134.39699999999999</v>
      </c>
      <c r="H6" s="124">
        <v>102.33799999999999</v>
      </c>
      <c r="I6" s="124">
        <v>66</v>
      </c>
      <c r="J6" s="124">
        <v>93.37</v>
      </c>
      <c r="K6" s="124">
        <v>65.781999999999996</v>
      </c>
      <c r="L6" s="124">
        <v>74.55</v>
      </c>
      <c r="M6" s="124">
        <v>53.625</v>
      </c>
      <c r="N6" s="124">
        <v>77.319000000000003</v>
      </c>
      <c r="O6" s="124">
        <v>85.344999999999999</v>
      </c>
      <c r="P6" s="124">
        <v>91.058999999999997</v>
      </c>
      <c r="Q6" s="124">
        <v>76.596000000000004</v>
      </c>
      <c r="R6" s="124">
        <v>55.012</v>
      </c>
      <c r="S6" s="124">
        <v>246.83799999999999</v>
      </c>
      <c r="T6" s="124">
        <v>54.64</v>
      </c>
      <c r="U6" s="124">
        <v>73.555999999999997</v>
      </c>
      <c r="V6" s="124">
        <v>58.686</v>
      </c>
      <c r="W6" s="124">
        <v>108.133</v>
      </c>
      <c r="X6" s="124">
        <v>50.381</v>
      </c>
      <c r="Y6" s="124">
        <v>55.807000000000002</v>
      </c>
      <c r="Z6" s="124">
        <v>46.392000000000003</v>
      </c>
      <c r="AA6" s="124">
        <v>60.914000000000001</v>
      </c>
      <c r="AB6" s="124">
        <v>47.98</v>
      </c>
      <c r="AC6" s="124">
        <v>63.503999999999998</v>
      </c>
      <c r="AD6" s="124">
        <v>58.537999999999997</v>
      </c>
      <c r="AE6" s="124">
        <v>63.781999999999996</v>
      </c>
      <c r="AF6" s="124">
        <v>74.7</v>
      </c>
      <c r="AG6" s="124">
        <v>77.799000000000007</v>
      </c>
      <c r="AH6" s="126">
        <v>61.737000000000002</v>
      </c>
      <c r="AI6" s="173">
        <v>88.444999999999993</v>
      </c>
      <c r="AJ6" s="173">
        <v>42.76</v>
      </c>
      <c r="AK6" s="173">
        <v>63.62</v>
      </c>
      <c r="AL6" s="173">
        <v>64.55</v>
      </c>
      <c r="AM6" s="173">
        <v>128.262</v>
      </c>
      <c r="AN6" s="173"/>
      <c r="AO6" s="173"/>
      <c r="AP6" s="173"/>
      <c r="AQ6" s="173"/>
      <c r="AR6" s="173"/>
      <c r="AS6" s="173"/>
      <c r="AT6" s="173"/>
      <c r="AU6" s="173"/>
      <c r="AV6" s="173"/>
      <c r="AW6" s="173"/>
      <c r="AX6" s="173"/>
      <c r="AY6" s="173"/>
    </row>
    <row r="7" spans="1:54" ht="15" x14ac:dyDescent="0.25">
      <c r="A7" s="208">
        <v>44044</v>
      </c>
      <c r="B7" s="163"/>
      <c r="C7" s="163"/>
      <c r="D7" s="166">
        <v>47</v>
      </c>
      <c r="E7" s="124">
        <v>55.61</v>
      </c>
      <c r="F7" s="124">
        <v>71.87</v>
      </c>
      <c r="G7" s="124">
        <v>65.774000000000001</v>
      </c>
      <c r="H7" s="124">
        <v>66.986000000000004</v>
      </c>
      <c r="I7" s="124">
        <v>41.518000000000001</v>
      </c>
      <c r="J7" s="124">
        <v>47.658999999999999</v>
      </c>
      <c r="K7" s="124">
        <v>45.046999999999997</v>
      </c>
      <c r="L7" s="124">
        <v>47</v>
      </c>
      <c r="M7" s="124">
        <v>48.651000000000003</v>
      </c>
      <c r="N7" s="124">
        <v>44.917000000000002</v>
      </c>
      <c r="O7" s="124">
        <v>48.384999999999998</v>
      </c>
      <c r="P7" s="124">
        <v>66.894999999999996</v>
      </c>
      <c r="Q7" s="124">
        <v>41.972000000000001</v>
      </c>
      <c r="R7" s="124">
        <v>37.500999999999998</v>
      </c>
      <c r="S7" s="124">
        <v>78.736999999999995</v>
      </c>
      <c r="T7" s="124">
        <v>34.335000000000001</v>
      </c>
      <c r="U7" s="124">
        <v>50.1</v>
      </c>
      <c r="V7" s="124">
        <v>37.774000000000001</v>
      </c>
      <c r="W7" s="124">
        <v>64.2</v>
      </c>
      <c r="X7" s="124">
        <v>43.963000000000001</v>
      </c>
      <c r="Y7" s="124">
        <v>48.215000000000003</v>
      </c>
      <c r="Z7" s="124">
        <v>33.912999999999997</v>
      </c>
      <c r="AA7" s="124">
        <v>43.353999999999999</v>
      </c>
      <c r="AB7" s="124">
        <v>34.511000000000003</v>
      </c>
      <c r="AC7" s="124">
        <v>45.04</v>
      </c>
      <c r="AD7" s="124">
        <v>52.545999999999999</v>
      </c>
      <c r="AE7" s="124">
        <v>48.816000000000003</v>
      </c>
      <c r="AF7" s="124">
        <v>43.554000000000002</v>
      </c>
      <c r="AG7" s="124">
        <v>41.572000000000003</v>
      </c>
      <c r="AH7" s="126">
        <v>46.966000000000001</v>
      </c>
      <c r="AI7" s="173">
        <v>43.28</v>
      </c>
      <c r="AJ7" s="173">
        <v>37.011000000000003</v>
      </c>
      <c r="AK7" s="173">
        <v>49.384999999999998</v>
      </c>
      <c r="AL7" s="173">
        <v>48.152999999999999</v>
      </c>
      <c r="AM7" s="173">
        <v>55.633000000000003</v>
      </c>
      <c r="AN7" s="173"/>
      <c r="AO7" s="173"/>
      <c r="AP7" s="173"/>
      <c r="AQ7" s="173"/>
      <c r="AR7" s="173"/>
      <c r="AS7" s="173"/>
      <c r="AT7" s="173"/>
      <c r="AU7" s="173"/>
      <c r="AV7" s="173"/>
      <c r="AW7" s="173"/>
      <c r="AX7" s="173"/>
      <c r="AY7" s="173"/>
    </row>
    <row r="8" spans="1:54" ht="15" x14ac:dyDescent="0.25">
      <c r="A8" s="208">
        <v>44075</v>
      </c>
      <c r="B8" s="163"/>
      <c r="C8" s="163"/>
      <c r="D8" s="166">
        <v>36</v>
      </c>
      <c r="E8" s="124">
        <v>37.627000000000002</v>
      </c>
      <c r="F8" s="124">
        <v>63.843000000000004</v>
      </c>
      <c r="G8" s="124">
        <v>35.219000000000001</v>
      </c>
      <c r="H8" s="124">
        <v>41.732999999999997</v>
      </c>
      <c r="I8" s="124">
        <v>45.817999999999998</v>
      </c>
      <c r="J8" s="124">
        <v>51.134999999999998</v>
      </c>
      <c r="K8" s="124">
        <v>34.235999999999997</v>
      </c>
      <c r="L8" s="124">
        <v>42.597999999999999</v>
      </c>
      <c r="M8" s="124">
        <v>31.933</v>
      </c>
      <c r="N8" s="124">
        <v>33.978000000000002</v>
      </c>
      <c r="O8" s="124">
        <v>31.178000000000001</v>
      </c>
      <c r="P8" s="124">
        <v>45.853000000000002</v>
      </c>
      <c r="Q8" s="124">
        <v>39.677</v>
      </c>
      <c r="R8" s="124">
        <v>33.569000000000003</v>
      </c>
      <c r="S8" s="124">
        <v>43.643000000000001</v>
      </c>
      <c r="T8" s="124">
        <v>29.242999999999999</v>
      </c>
      <c r="U8" s="124">
        <v>41.509</v>
      </c>
      <c r="V8" s="124">
        <v>26.452000000000002</v>
      </c>
      <c r="W8" s="124">
        <v>39.174999999999997</v>
      </c>
      <c r="X8" s="124">
        <v>33.066000000000003</v>
      </c>
      <c r="Y8" s="124">
        <v>31.356000000000002</v>
      </c>
      <c r="Z8" s="124">
        <v>31.056000000000001</v>
      </c>
      <c r="AA8" s="124">
        <v>58.423999999999999</v>
      </c>
      <c r="AB8" s="124">
        <v>36</v>
      </c>
      <c r="AC8" s="124">
        <v>30.334</v>
      </c>
      <c r="AD8" s="124">
        <v>36.491</v>
      </c>
      <c r="AE8" s="124">
        <v>45.075000000000003</v>
      </c>
      <c r="AF8" s="124">
        <v>29.96</v>
      </c>
      <c r="AG8" s="124">
        <v>29.954999999999998</v>
      </c>
      <c r="AH8" s="126">
        <v>28.51</v>
      </c>
      <c r="AI8" s="173">
        <v>29.766999999999999</v>
      </c>
      <c r="AJ8" s="173">
        <v>28.128</v>
      </c>
      <c r="AK8" s="173">
        <v>61.686</v>
      </c>
      <c r="AL8" s="173">
        <v>44.462000000000003</v>
      </c>
      <c r="AM8" s="173">
        <v>38.777999999999999</v>
      </c>
      <c r="AN8" s="173"/>
      <c r="AO8" s="173"/>
      <c r="AP8" s="173"/>
      <c r="AQ8" s="173"/>
      <c r="AR8" s="173"/>
      <c r="AS8" s="173"/>
      <c r="AT8" s="173"/>
      <c r="AU8" s="173"/>
      <c r="AV8" s="173"/>
      <c r="AW8" s="173"/>
      <c r="AX8" s="173"/>
      <c r="AY8" s="173"/>
    </row>
    <row r="9" spans="1:54" ht="15" x14ac:dyDescent="0.25">
      <c r="A9" s="208">
        <v>44105</v>
      </c>
      <c r="B9" s="163"/>
      <c r="C9" s="163"/>
      <c r="D9" s="166">
        <v>39.67</v>
      </c>
      <c r="E9" s="124">
        <v>42.298000000000002</v>
      </c>
      <c r="F9" s="124">
        <v>47.192999999999998</v>
      </c>
      <c r="G9" s="124">
        <v>36.090000000000003</v>
      </c>
      <c r="H9" s="124">
        <v>46.920999999999999</v>
      </c>
      <c r="I9" s="124">
        <v>81.290999999999997</v>
      </c>
      <c r="J9" s="124">
        <v>65.596000000000004</v>
      </c>
      <c r="K9" s="124">
        <v>31.59</v>
      </c>
      <c r="L9" s="124">
        <v>37.198</v>
      </c>
      <c r="M9" s="124">
        <v>35.756</v>
      </c>
      <c r="N9" s="124">
        <v>59.076999999999998</v>
      </c>
      <c r="O9" s="124">
        <v>31.39</v>
      </c>
      <c r="P9" s="124">
        <v>37.014000000000003</v>
      </c>
      <c r="Q9" s="124">
        <v>40.841999999999999</v>
      </c>
      <c r="R9" s="124">
        <v>34.661000000000001</v>
      </c>
      <c r="S9" s="124">
        <v>51.682000000000002</v>
      </c>
      <c r="T9" s="124">
        <v>44.973999999999997</v>
      </c>
      <c r="U9" s="124">
        <v>56.128999999999998</v>
      </c>
      <c r="V9" s="124">
        <v>38.363999999999997</v>
      </c>
      <c r="W9" s="124">
        <v>37.209000000000003</v>
      </c>
      <c r="X9" s="124">
        <v>33.802999999999997</v>
      </c>
      <c r="Y9" s="124">
        <v>32.703000000000003</v>
      </c>
      <c r="Z9" s="124">
        <v>45.543999999999997</v>
      </c>
      <c r="AA9" s="124">
        <v>43.421999999999997</v>
      </c>
      <c r="AB9" s="124">
        <v>38.418999999999997</v>
      </c>
      <c r="AC9" s="124">
        <v>51.781999999999996</v>
      </c>
      <c r="AD9" s="124">
        <v>74.03</v>
      </c>
      <c r="AE9" s="124">
        <v>49.66</v>
      </c>
      <c r="AF9" s="124">
        <v>32.317999999999998</v>
      </c>
      <c r="AG9" s="124">
        <v>35.643000000000001</v>
      </c>
      <c r="AH9" s="126">
        <v>33.703000000000003</v>
      </c>
      <c r="AI9" s="173">
        <v>36.037999999999997</v>
      </c>
      <c r="AJ9" s="173">
        <v>29.887</v>
      </c>
      <c r="AK9" s="173">
        <v>65.186000000000007</v>
      </c>
      <c r="AL9" s="173">
        <v>64.700999999999993</v>
      </c>
      <c r="AM9" s="173">
        <v>38.441000000000003</v>
      </c>
      <c r="AN9" s="173"/>
      <c r="AO9" s="173"/>
      <c r="AP9" s="173"/>
      <c r="AQ9" s="173"/>
      <c r="AR9" s="173"/>
      <c r="AS9" s="173"/>
      <c r="AT9" s="173"/>
      <c r="AU9" s="173"/>
      <c r="AV9" s="173"/>
      <c r="AW9" s="173"/>
      <c r="AX9" s="173"/>
      <c r="AY9" s="173"/>
    </row>
    <row r="10" spans="1:54" ht="15" x14ac:dyDescent="0.25">
      <c r="A10" s="208">
        <v>44136</v>
      </c>
      <c r="B10" s="163"/>
      <c r="C10" s="163"/>
      <c r="D10" s="166">
        <v>35.159999999999997</v>
      </c>
      <c r="E10" s="124">
        <v>38.905000000000001</v>
      </c>
      <c r="F10" s="124">
        <v>32.831000000000003</v>
      </c>
      <c r="G10" s="124">
        <v>31.065000000000001</v>
      </c>
      <c r="H10" s="124">
        <v>36.686999999999998</v>
      </c>
      <c r="I10" s="124">
        <v>46.366999999999997</v>
      </c>
      <c r="J10" s="124">
        <v>45.987000000000002</v>
      </c>
      <c r="K10" s="124">
        <v>30.861000000000001</v>
      </c>
      <c r="L10" s="124">
        <v>28.725999999999999</v>
      </c>
      <c r="M10" s="124">
        <v>28.513999999999999</v>
      </c>
      <c r="N10" s="124">
        <v>49.44</v>
      </c>
      <c r="O10" s="124">
        <v>29.164000000000001</v>
      </c>
      <c r="P10" s="124">
        <v>31.251999999999999</v>
      </c>
      <c r="Q10" s="124">
        <v>31.693999999999999</v>
      </c>
      <c r="R10" s="124">
        <v>31.568999999999999</v>
      </c>
      <c r="S10" s="124">
        <v>37.893000000000001</v>
      </c>
      <c r="T10" s="124">
        <v>32.564999999999998</v>
      </c>
      <c r="U10" s="124">
        <v>38.130000000000003</v>
      </c>
      <c r="V10" s="124">
        <v>32.869999999999997</v>
      </c>
      <c r="W10" s="124">
        <v>30.224</v>
      </c>
      <c r="X10" s="124">
        <v>29.068999999999999</v>
      </c>
      <c r="Y10" s="124">
        <v>31.759</v>
      </c>
      <c r="Z10" s="124">
        <v>29.48</v>
      </c>
      <c r="AA10" s="124">
        <v>31.172999999999998</v>
      </c>
      <c r="AB10" s="124">
        <v>33.767000000000003</v>
      </c>
      <c r="AC10" s="124">
        <v>38.651000000000003</v>
      </c>
      <c r="AD10" s="124">
        <v>46.813000000000002</v>
      </c>
      <c r="AE10" s="124">
        <v>36.911000000000001</v>
      </c>
      <c r="AF10" s="124">
        <v>28.655000000000001</v>
      </c>
      <c r="AG10" s="124">
        <v>33.78</v>
      </c>
      <c r="AH10" s="126">
        <v>33.46</v>
      </c>
      <c r="AI10" s="173">
        <v>30.120999999999999</v>
      </c>
      <c r="AJ10" s="173">
        <v>25.437999999999999</v>
      </c>
      <c r="AK10" s="173">
        <v>39.853999999999999</v>
      </c>
      <c r="AL10" s="173">
        <v>39.436999999999998</v>
      </c>
      <c r="AM10" s="173">
        <v>35.768999999999998</v>
      </c>
      <c r="AN10" s="173"/>
      <c r="AO10" s="173"/>
      <c r="AP10" s="173"/>
      <c r="AQ10" s="173"/>
      <c r="AR10" s="173"/>
      <c r="AS10" s="173"/>
      <c r="AT10" s="173"/>
      <c r="AU10" s="173"/>
      <c r="AV10" s="173"/>
      <c r="AW10" s="173"/>
      <c r="AX10" s="173"/>
      <c r="AY10" s="173"/>
    </row>
    <row r="11" spans="1:54" ht="15" x14ac:dyDescent="0.25">
      <c r="A11" s="208">
        <v>44166</v>
      </c>
      <c r="B11" s="163"/>
      <c r="C11" s="163"/>
      <c r="D11" s="166">
        <v>32.43</v>
      </c>
      <c r="E11" s="124">
        <v>32.347999999999999</v>
      </c>
      <c r="F11" s="124">
        <v>28.956</v>
      </c>
      <c r="G11" s="124">
        <v>29.722999999999999</v>
      </c>
      <c r="H11" s="124">
        <v>30.95</v>
      </c>
      <c r="I11" s="124">
        <v>32.795999999999999</v>
      </c>
      <c r="J11" s="124">
        <v>34.619</v>
      </c>
      <c r="K11" s="124">
        <v>27.245999999999999</v>
      </c>
      <c r="L11" s="124">
        <v>26.298999999999999</v>
      </c>
      <c r="M11" s="124">
        <v>25.626000000000001</v>
      </c>
      <c r="N11" s="124">
        <v>35.369</v>
      </c>
      <c r="O11" s="124">
        <v>26.831</v>
      </c>
      <c r="P11" s="124">
        <v>28.946000000000002</v>
      </c>
      <c r="Q11" s="124">
        <v>27.408999999999999</v>
      </c>
      <c r="R11" s="124">
        <v>26.792999999999999</v>
      </c>
      <c r="S11" s="124">
        <v>34.729999999999997</v>
      </c>
      <c r="T11" s="124">
        <v>28.091000000000001</v>
      </c>
      <c r="U11" s="124">
        <v>30.353000000000002</v>
      </c>
      <c r="V11" s="124">
        <v>30.245000000000001</v>
      </c>
      <c r="W11" s="124">
        <v>27.853999999999999</v>
      </c>
      <c r="X11" s="124">
        <v>26.061</v>
      </c>
      <c r="Y11" s="124">
        <v>27.684999999999999</v>
      </c>
      <c r="Z11" s="124">
        <v>25.39</v>
      </c>
      <c r="AA11" s="124">
        <v>29.091000000000001</v>
      </c>
      <c r="AB11" s="124">
        <v>26.718</v>
      </c>
      <c r="AC11" s="124">
        <v>29.216000000000001</v>
      </c>
      <c r="AD11" s="124">
        <v>33.177999999999997</v>
      </c>
      <c r="AE11" s="124">
        <v>28.71</v>
      </c>
      <c r="AF11" s="124">
        <v>25.827999999999999</v>
      </c>
      <c r="AG11" s="124">
        <v>27.695</v>
      </c>
      <c r="AH11" s="126">
        <v>28.617000000000001</v>
      </c>
      <c r="AI11" s="173">
        <v>26.635000000000002</v>
      </c>
      <c r="AJ11" s="173">
        <v>23.72</v>
      </c>
      <c r="AK11" s="173">
        <v>31.408999999999999</v>
      </c>
      <c r="AL11" s="173">
        <v>30.510999999999999</v>
      </c>
      <c r="AM11" s="173">
        <v>33.860999999999997</v>
      </c>
      <c r="AN11" s="173"/>
      <c r="AO11" s="173"/>
      <c r="AP11" s="173"/>
      <c r="AQ11" s="173"/>
      <c r="AR11" s="173"/>
      <c r="AS11" s="173"/>
      <c r="AT11" s="173"/>
      <c r="AU11" s="173"/>
      <c r="AV11" s="173"/>
      <c r="AW11" s="173"/>
      <c r="AX11" s="173"/>
      <c r="AY11" s="173"/>
    </row>
    <row r="12" spans="1:54" ht="15" x14ac:dyDescent="0.25">
      <c r="A12" s="208">
        <v>44197</v>
      </c>
      <c r="B12" s="163"/>
      <c r="C12" s="163"/>
      <c r="D12" s="166">
        <v>31.25</v>
      </c>
      <c r="E12" s="124">
        <v>27.881</v>
      </c>
      <c r="F12" s="124">
        <v>26.122</v>
      </c>
      <c r="G12" s="124">
        <v>29.030999999999999</v>
      </c>
      <c r="H12" s="124">
        <v>27.681999999999999</v>
      </c>
      <c r="I12" s="124">
        <v>28.349</v>
      </c>
      <c r="J12" s="124">
        <v>28.69</v>
      </c>
      <c r="K12" s="124">
        <v>24.123000000000001</v>
      </c>
      <c r="L12" s="124">
        <v>23.683</v>
      </c>
      <c r="M12" s="124">
        <v>23.016999999999999</v>
      </c>
      <c r="N12" s="124">
        <v>28.3</v>
      </c>
      <c r="O12" s="124">
        <v>23.526</v>
      </c>
      <c r="P12" s="124">
        <v>26.347999999999999</v>
      </c>
      <c r="Q12" s="124">
        <v>24.594000000000001</v>
      </c>
      <c r="R12" s="124">
        <v>23.908000000000001</v>
      </c>
      <c r="S12" s="124">
        <v>30.234999999999999</v>
      </c>
      <c r="T12" s="124">
        <v>24.065999999999999</v>
      </c>
      <c r="U12" s="124">
        <v>27.311</v>
      </c>
      <c r="V12" s="124">
        <v>26.08</v>
      </c>
      <c r="W12" s="124">
        <v>27.17</v>
      </c>
      <c r="X12" s="124">
        <v>23.335000000000001</v>
      </c>
      <c r="Y12" s="124">
        <v>24.61</v>
      </c>
      <c r="Z12" s="124">
        <v>22.794</v>
      </c>
      <c r="AA12" s="124">
        <v>25.841999999999999</v>
      </c>
      <c r="AB12" s="124">
        <v>27.434000000000001</v>
      </c>
      <c r="AC12" s="124">
        <v>25.372</v>
      </c>
      <c r="AD12" s="124">
        <v>29.748999999999999</v>
      </c>
      <c r="AE12" s="124">
        <v>24.957999999999998</v>
      </c>
      <c r="AF12" s="124">
        <v>23.378</v>
      </c>
      <c r="AG12" s="124">
        <v>24.289000000000001</v>
      </c>
      <c r="AH12" s="126">
        <v>25.460999999999999</v>
      </c>
      <c r="AI12" s="173">
        <v>24.402000000000001</v>
      </c>
      <c r="AJ12" s="173">
        <v>21.405000000000001</v>
      </c>
      <c r="AK12" s="173">
        <v>27.526</v>
      </c>
      <c r="AL12" s="173">
        <v>26.742000000000001</v>
      </c>
      <c r="AM12" s="173">
        <v>31.303999999999998</v>
      </c>
      <c r="AN12" s="173"/>
      <c r="AO12" s="173"/>
      <c r="AP12" s="173"/>
      <c r="AQ12" s="173"/>
      <c r="AR12" s="173"/>
      <c r="AS12" s="173"/>
      <c r="AT12" s="173"/>
      <c r="AU12" s="173"/>
      <c r="AV12" s="173"/>
      <c r="AW12" s="173"/>
      <c r="AX12" s="173"/>
      <c r="AY12" s="173"/>
    </row>
    <row r="13" spans="1:54" ht="15" x14ac:dyDescent="0.25">
      <c r="A13" s="208">
        <v>44228</v>
      </c>
      <c r="B13" s="163"/>
      <c r="C13" s="163"/>
      <c r="D13" s="166">
        <v>28.83</v>
      </c>
      <c r="E13" s="124">
        <v>23.242999999999999</v>
      </c>
      <c r="F13" s="124">
        <v>22.233000000000001</v>
      </c>
      <c r="G13" s="124">
        <v>22.338000000000001</v>
      </c>
      <c r="H13" s="124">
        <v>23.359000000000002</v>
      </c>
      <c r="I13" s="124">
        <v>39.414999999999999</v>
      </c>
      <c r="J13" s="124">
        <v>27.335000000000001</v>
      </c>
      <c r="K13" s="124">
        <v>19.882999999999999</v>
      </c>
      <c r="L13" s="124">
        <v>19.605</v>
      </c>
      <c r="M13" s="124">
        <v>19.808</v>
      </c>
      <c r="N13" s="124">
        <v>24.591000000000001</v>
      </c>
      <c r="O13" s="124">
        <v>20.437000000000001</v>
      </c>
      <c r="P13" s="124">
        <v>23.914999999999999</v>
      </c>
      <c r="Q13" s="124">
        <v>20.221</v>
      </c>
      <c r="R13" s="124">
        <v>24.931000000000001</v>
      </c>
      <c r="S13" s="124">
        <v>27.881</v>
      </c>
      <c r="T13" s="124">
        <v>19.626000000000001</v>
      </c>
      <c r="U13" s="124">
        <v>23.984999999999999</v>
      </c>
      <c r="V13" s="124">
        <v>26.135000000000002</v>
      </c>
      <c r="W13" s="124">
        <v>27.706</v>
      </c>
      <c r="X13" s="124">
        <v>23.094000000000001</v>
      </c>
      <c r="Y13" s="124">
        <v>20.238</v>
      </c>
      <c r="Z13" s="124">
        <v>25.158000000000001</v>
      </c>
      <c r="AA13" s="124">
        <v>21.4</v>
      </c>
      <c r="AB13" s="124">
        <v>23.5</v>
      </c>
      <c r="AC13" s="124">
        <v>20.664999999999999</v>
      </c>
      <c r="AD13" s="124">
        <v>28.076000000000001</v>
      </c>
      <c r="AE13" s="124">
        <v>20.388000000000002</v>
      </c>
      <c r="AF13" s="124">
        <v>20.898</v>
      </c>
      <c r="AG13" s="124">
        <v>19.914000000000001</v>
      </c>
      <c r="AH13" s="126">
        <v>20.771000000000001</v>
      </c>
      <c r="AI13" s="173">
        <v>20.46</v>
      </c>
      <c r="AJ13" s="173">
        <v>17.739000000000001</v>
      </c>
      <c r="AK13" s="173">
        <v>26.887</v>
      </c>
      <c r="AL13" s="173">
        <v>27.352</v>
      </c>
      <c r="AM13" s="173">
        <v>26.068000000000001</v>
      </c>
      <c r="AN13" s="173"/>
      <c r="AO13" s="173"/>
      <c r="AP13" s="173"/>
      <c r="AQ13" s="173"/>
      <c r="AR13" s="173"/>
      <c r="AS13" s="173"/>
      <c r="AT13" s="173"/>
      <c r="AU13" s="173"/>
      <c r="AV13" s="173"/>
      <c r="AW13" s="173"/>
      <c r="AX13" s="173"/>
      <c r="AY13" s="173"/>
    </row>
    <row r="14" spans="1:54" ht="15" x14ac:dyDescent="0.25">
      <c r="A14" s="208">
        <v>44256</v>
      </c>
      <c r="B14" s="163"/>
      <c r="C14" s="163"/>
      <c r="D14" s="166">
        <v>46.35</v>
      </c>
      <c r="E14" s="124">
        <v>36.841999999999999</v>
      </c>
      <c r="F14" s="124">
        <v>36.994</v>
      </c>
      <c r="G14" s="124">
        <v>23.13</v>
      </c>
      <c r="H14" s="124">
        <v>38.933999999999997</v>
      </c>
      <c r="I14" s="124">
        <v>78.272999999999996</v>
      </c>
      <c r="J14" s="124">
        <v>34.222999999999999</v>
      </c>
      <c r="K14" s="124">
        <v>30.890999999999998</v>
      </c>
      <c r="L14" s="124">
        <v>55.073</v>
      </c>
      <c r="M14" s="124">
        <v>32.642000000000003</v>
      </c>
      <c r="N14" s="124">
        <v>36.137999999999998</v>
      </c>
      <c r="O14" s="124">
        <v>36.338000000000001</v>
      </c>
      <c r="P14" s="124">
        <v>43.466999999999999</v>
      </c>
      <c r="Q14" s="124">
        <v>41.893000000000001</v>
      </c>
      <c r="R14" s="124">
        <v>59.12</v>
      </c>
      <c r="S14" s="124">
        <v>41.040999999999997</v>
      </c>
      <c r="T14" s="124">
        <v>45.703000000000003</v>
      </c>
      <c r="U14" s="124">
        <v>41.786000000000001</v>
      </c>
      <c r="V14" s="124">
        <v>38.325000000000003</v>
      </c>
      <c r="W14" s="124">
        <v>33.594000000000001</v>
      </c>
      <c r="X14" s="124">
        <v>36.619</v>
      </c>
      <c r="Y14" s="124">
        <v>25.562000000000001</v>
      </c>
      <c r="Z14" s="124">
        <v>39.097000000000001</v>
      </c>
      <c r="AA14" s="124">
        <v>60.84</v>
      </c>
      <c r="AB14" s="124">
        <v>28.901</v>
      </c>
      <c r="AC14" s="124">
        <v>30.895</v>
      </c>
      <c r="AD14" s="124">
        <v>77.837999999999994</v>
      </c>
      <c r="AE14" s="124">
        <v>22.193999999999999</v>
      </c>
      <c r="AF14" s="124">
        <v>47.484000000000002</v>
      </c>
      <c r="AG14" s="124">
        <v>25.053000000000001</v>
      </c>
      <c r="AH14" s="126">
        <v>39.832000000000001</v>
      </c>
      <c r="AI14" s="173">
        <v>44.036000000000001</v>
      </c>
      <c r="AJ14" s="173">
        <v>27.036999999999999</v>
      </c>
      <c r="AK14" s="173">
        <v>30.841000000000001</v>
      </c>
      <c r="AL14" s="173">
        <v>50.692999999999998</v>
      </c>
      <c r="AM14" s="173">
        <v>29.805</v>
      </c>
      <c r="AN14" s="173"/>
      <c r="AO14" s="173"/>
      <c r="AP14" s="173"/>
      <c r="AQ14" s="173"/>
      <c r="AR14" s="173"/>
      <c r="AS14" s="173"/>
      <c r="AT14" s="173"/>
      <c r="AU14" s="173"/>
      <c r="AV14" s="173"/>
      <c r="AW14" s="173"/>
      <c r="AX14" s="173"/>
      <c r="AY14" s="173"/>
    </row>
    <row r="15" spans="1:54" ht="15" x14ac:dyDescent="0.25">
      <c r="A15" s="208">
        <v>44287</v>
      </c>
      <c r="B15" s="163"/>
      <c r="C15" s="163"/>
      <c r="D15" s="166">
        <v>100.63</v>
      </c>
      <c r="E15" s="124">
        <v>60.420999999999999</v>
      </c>
      <c r="F15" s="124">
        <v>45.162999999999997</v>
      </c>
      <c r="G15" s="124">
        <v>55.783999999999999</v>
      </c>
      <c r="H15" s="124">
        <v>101.413</v>
      </c>
      <c r="I15" s="124">
        <v>139.24799999999999</v>
      </c>
      <c r="J15" s="124">
        <v>110.75700000000001</v>
      </c>
      <c r="K15" s="124">
        <v>74.912999999999997</v>
      </c>
      <c r="L15" s="124">
        <v>138.358</v>
      </c>
      <c r="M15" s="124">
        <v>76.153999999999996</v>
      </c>
      <c r="N15" s="124">
        <v>68.444000000000003</v>
      </c>
      <c r="O15" s="124">
        <v>91.751999999999995</v>
      </c>
      <c r="P15" s="124">
        <v>123.01900000000001</v>
      </c>
      <c r="Q15" s="124">
        <v>86.256</v>
      </c>
      <c r="R15" s="124">
        <v>71.832999999999998</v>
      </c>
      <c r="S15" s="124">
        <v>100.86799999999999</v>
      </c>
      <c r="T15" s="124">
        <v>104.488</v>
      </c>
      <c r="U15" s="124">
        <v>71.438999999999993</v>
      </c>
      <c r="V15" s="124">
        <v>54.057000000000002</v>
      </c>
      <c r="W15" s="124">
        <v>88.385000000000005</v>
      </c>
      <c r="X15" s="124">
        <v>75.876000000000005</v>
      </c>
      <c r="Y15" s="124">
        <v>66.7</v>
      </c>
      <c r="Z15" s="124">
        <v>73.709999999999994</v>
      </c>
      <c r="AA15" s="124">
        <v>127.82</v>
      </c>
      <c r="AB15" s="124">
        <v>78.125</v>
      </c>
      <c r="AC15" s="124">
        <v>103.42400000000001</v>
      </c>
      <c r="AD15" s="124">
        <v>111.833</v>
      </c>
      <c r="AE15" s="124">
        <v>78.296999999999997</v>
      </c>
      <c r="AF15" s="124">
        <v>85.858999999999995</v>
      </c>
      <c r="AG15" s="124">
        <v>70.906000000000006</v>
      </c>
      <c r="AH15" s="126">
        <v>92.558999999999997</v>
      </c>
      <c r="AI15" s="173">
        <v>100.05800000000001</v>
      </c>
      <c r="AJ15" s="173">
        <v>58.198999999999998</v>
      </c>
      <c r="AK15" s="173">
        <v>70.227999999999994</v>
      </c>
      <c r="AL15" s="173">
        <v>91.293999999999997</v>
      </c>
      <c r="AM15" s="173">
        <v>65.784999999999997</v>
      </c>
      <c r="AN15" s="173"/>
      <c r="AO15" s="173"/>
      <c r="AP15" s="173"/>
      <c r="AQ15" s="173"/>
      <c r="AR15" s="173"/>
      <c r="AS15" s="173"/>
      <c r="AT15" s="173"/>
      <c r="AU15" s="173"/>
      <c r="AV15" s="173"/>
      <c r="AW15" s="173"/>
      <c r="AX15" s="173"/>
      <c r="AY15" s="173"/>
    </row>
    <row r="16" spans="1:54" ht="15" x14ac:dyDescent="0.25">
      <c r="A16" s="208">
        <v>44317</v>
      </c>
      <c r="B16" s="163"/>
      <c r="C16" s="163"/>
      <c r="D16" s="166">
        <v>281.23</v>
      </c>
      <c r="E16" s="124">
        <v>213.095</v>
      </c>
      <c r="F16" s="124">
        <v>168.28700000000001</v>
      </c>
      <c r="G16" s="124">
        <v>545.70100000000002</v>
      </c>
      <c r="H16" s="124">
        <v>422.83800000000002</v>
      </c>
      <c r="I16" s="124">
        <v>372.87200000000001</v>
      </c>
      <c r="J16" s="124">
        <v>367.38799999999998</v>
      </c>
      <c r="K16" s="124">
        <v>164.98599999999999</v>
      </c>
      <c r="L16" s="124">
        <v>224.12299999999999</v>
      </c>
      <c r="M16" s="124">
        <v>144.25800000000001</v>
      </c>
      <c r="N16" s="124">
        <v>212.114</v>
      </c>
      <c r="O16" s="124">
        <v>237.816</v>
      </c>
      <c r="P16" s="124">
        <v>354.7</v>
      </c>
      <c r="Q16" s="124">
        <v>237.089</v>
      </c>
      <c r="R16" s="124">
        <v>242.453</v>
      </c>
      <c r="S16" s="124">
        <v>386.46100000000001</v>
      </c>
      <c r="T16" s="124">
        <v>387.72699999999998</v>
      </c>
      <c r="U16" s="124">
        <v>232.017</v>
      </c>
      <c r="V16" s="124">
        <v>255.47800000000001</v>
      </c>
      <c r="W16" s="124">
        <v>260.68099999999998</v>
      </c>
      <c r="X16" s="124">
        <v>303.06</v>
      </c>
      <c r="Y16" s="124">
        <v>84.74</v>
      </c>
      <c r="Z16" s="124">
        <v>200.38900000000001</v>
      </c>
      <c r="AA16" s="124">
        <v>266.64299999999997</v>
      </c>
      <c r="AB16" s="124">
        <v>307.774</v>
      </c>
      <c r="AC16" s="124">
        <v>245.42</v>
      </c>
      <c r="AD16" s="124">
        <v>297.16899999999998</v>
      </c>
      <c r="AE16" s="124">
        <v>335.78100000000001</v>
      </c>
      <c r="AF16" s="124">
        <v>306.68</v>
      </c>
      <c r="AG16" s="124">
        <v>135.25899999999999</v>
      </c>
      <c r="AH16" s="126">
        <v>209.66900000000001</v>
      </c>
      <c r="AI16" s="173">
        <v>139.27799999999999</v>
      </c>
      <c r="AJ16" s="173">
        <v>134.84100000000001</v>
      </c>
      <c r="AK16" s="173">
        <v>289.85199999999998</v>
      </c>
      <c r="AL16" s="173">
        <v>223.65799999999999</v>
      </c>
      <c r="AM16" s="173">
        <v>128.553</v>
      </c>
      <c r="AN16" s="173"/>
      <c r="AO16" s="173"/>
      <c r="AP16" s="173"/>
      <c r="AQ16" s="173"/>
      <c r="AR16" s="173"/>
      <c r="AS16" s="173"/>
      <c r="AT16" s="173"/>
      <c r="AU16" s="173"/>
      <c r="AV16" s="173"/>
      <c r="AW16" s="173"/>
      <c r="AX16" s="173"/>
      <c r="AY16" s="173"/>
    </row>
    <row r="17" spans="1:1005" ht="15" x14ac:dyDescent="0.25">
      <c r="A17" s="208">
        <v>44348</v>
      </c>
      <c r="B17" s="163"/>
      <c r="C17" s="163"/>
      <c r="D17" s="166">
        <v>314.85000000000002</v>
      </c>
      <c r="E17" s="124">
        <v>376.32600000000002</v>
      </c>
      <c r="F17" s="124">
        <v>447.44299999999998</v>
      </c>
      <c r="G17" s="124">
        <v>822.72500000000002</v>
      </c>
      <c r="H17" s="124">
        <v>455.15199999999999</v>
      </c>
      <c r="I17" s="124">
        <v>452.23899999999998</v>
      </c>
      <c r="J17" s="124">
        <v>332.59300000000002</v>
      </c>
      <c r="K17" s="124">
        <v>202.94</v>
      </c>
      <c r="L17" s="124">
        <v>175.04300000000001</v>
      </c>
      <c r="M17" s="124">
        <v>210.066</v>
      </c>
      <c r="N17" s="124">
        <v>334.76</v>
      </c>
      <c r="O17" s="124">
        <v>210.93700000000001</v>
      </c>
      <c r="P17" s="124">
        <v>480.38799999999998</v>
      </c>
      <c r="Q17" s="124">
        <v>247.80199999999999</v>
      </c>
      <c r="R17" s="124">
        <v>635.98199999999997</v>
      </c>
      <c r="S17" s="124">
        <v>344.613</v>
      </c>
      <c r="T17" s="124">
        <v>594.74800000000005</v>
      </c>
      <c r="U17" s="124">
        <v>237.21899999999999</v>
      </c>
      <c r="V17" s="124">
        <v>417.27800000000002</v>
      </c>
      <c r="W17" s="124">
        <v>185.72300000000001</v>
      </c>
      <c r="X17" s="124">
        <v>234.40100000000001</v>
      </c>
      <c r="Y17" s="124">
        <v>62.947000000000003</v>
      </c>
      <c r="Z17" s="124">
        <v>268.89100000000002</v>
      </c>
      <c r="AA17" s="124">
        <v>175.66499999999999</v>
      </c>
      <c r="AB17" s="124">
        <v>338.23899999999998</v>
      </c>
      <c r="AC17" s="124">
        <v>228.77099999999999</v>
      </c>
      <c r="AD17" s="124">
        <v>233.82300000000001</v>
      </c>
      <c r="AE17" s="124">
        <v>595.51400000000001</v>
      </c>
      <c r="AF17" s="124">
        <v>309.35599999999999</v>
      </c>
      <c r="AG17" s="124">
        <v>296.142</v>
      </c>
      <c r="AH17" s="126">
        <v>522.14300000000003</v>
      </c>
      <c r="AI17" s="173">
        <v>59.414000000000001</v>
      </c>
      <c r="AJ17" s="173">
        <v>173.024</v>
      </c>
      <c r="AK17" s="173">
        <v>402.71800000000002</v>
      </c>
      <c r="AL17" s="173">
        <v>380.64699999999999</v>
      </c>
      <c r="AM17" s="173">
        <v>138.089</v>
      </c>
      <c r="AN17" s="173"/>
      <c r="AO17" s="173"/>
      <c r="AP17" s="173"/>
      <c r="AQ17" s="173"/>
      <c r="AR17" s="173"/>
      <c r="AS17" s="173"/>
      <c r="AT17" s="173"/>
      <c r="AU17" s="173"/>
      <c r="AV17" s="173"/>
      <c r="AW17" s="173"/>
      <c r="AX17" s="173"/>
      <c r="AY17" s="173"/>
    </row>
    <row r="18" spans="1:1005" ht="15" x14ac:dyDescent="0.25">
      <c r="A18" s="208">
        <v>44378</v>
      </c>
      <c r="B18" s="163"/>
      <c r="C18" s="163"/>
      <c r="D18" s="166">
        <v>137.63</v>
      </c>
      <c r="E18" s="124">
        <v>208.26400000000001</v>
      </c>
      <c r="F18" s="124">
        <v>252.19300000000001</v>
      </c>
      <c r="G18" s="124">
        <v>375.28</v>
      </c>
      <c r="H18" s="124">
        <v>137.803</v>
      </c>
      <c r="I18" s="124">
        <v>186.74199999999999</v>
      </c>
      <c r="J18" s="124">
        <v>110.482</v>
      </c>
      <c r="K18" s="124">
        <v>79.98</v>
      </c>
      <c r="L18" s="124">
        <v>72.411000000000001</v>
      </c>
      <c r="M18" s="124">
        <v>82.39</v>
      </c>
      <c r="N18" s="124">
        <v>152.99600000000001</v>
      </c>
      <c r="O18" s="124">
        <v>79.465999999999994</v>
      </c>
      <c r="P18" s="124">
        <v>220.09399999999999</v>
      </c>
      <c r="Q18" s="124">
        <v>76.138000000000005</v>
      </c>
      <c r="R18" s="124">
        <v>562.68600000000004</v>
      </c>
      <c r="S18" s="124">
        <v>135.31899999999999</v>
      </c>
      <c r="T18" s="124">
        <v>212.65299999999999</v>
      </c>
      <c r="U18" s="124">
        <v>111.30500000000001</v>
      </c>
      <c r="V18" s="124">
        <v>249.815</v>
      </c>
      <c r="W18" s="124">
        <v>55.801000000000002</v>
      </c>
      <c r="X18" s="124">
        <v>67.105000000000004</v>
      </c>
      <c r="Y18" s="124">
        <v>25.073</v>
      </c>
      <c r="Z18" s="124">
        <v>76.12</v>
      </c>
      <c r="AA18" s="124">
        <v>64.055999999999997</v>
      </c>
      <c r="AB18" s="124">
        <v>132.12100000000001</v>
      </c>
      <c r="AC18" s="124">
        <v>83.632000000000005</v>
      </c>
      <c r="AD18" s="124">
        <v>80.391999999999996</v>
      </c>
      <c r="AE18" s="124">
        <v>253.434</v>
      </c>
      <c r="AF18" s="124">
        <v>158.30500000000001</v>
      </c>
      <c r="AG18" s="124">
        <v>86.265000000000001</v>
      </c>
      <c r="AH18" s="126">
        <v>249.07900000000001</v>
      </c>
      <c r="AI18" s="173">
        <v>26.257000000000001</v>
      </c>
      <c r="AJ18" s="173">
        <v>60.838999999999999</v>
      </c>
      <c r="AK18" s="173">
        <v>122.598</v>
      </c>
      <c r="AL18" s="173">
        <v>115.491</v>
      </c>
      <c r="AM18" s="173">
        <v>54.664000000000001</v>
      </c>
      <c r="AN18" s="173"/>
      <c r="AO18" s="173"/>
      <c r="AP18" s="173"/>
      <c r="AQ18" s="173"/>
      <c r="AR18" s="173"/>
      <c r="AS18" s="173"/>
      <c r="AT18" s="173"/>
      <c r="AU18" s="173"/>
      <c r="AV18" s="173"/>
      <c r="AW18" s="173"/>
      <c r="AX18" s="173"/>
      <c r="AY18" s="173"/>
    </row>
    <row r="19" spans="1:1005" ht="15" x14ac:dyDescent="0.25">
      <c r="A19" s="208">
        <v>44409</v>
      </c>
      <c r="B19" s="163"/>
      <c r="C19" s="163"/>
      <c r="D19" s="166">
        <v>75.010000000000005</v>
      </c>
      <c r="E19" s="124">
        <v>107.875</v>
      </c>
      <c r="F19" s="124">
        <v>93.861000000000004</v>
      </c>
      <c r="G19" s="124">
        <v>143.02199999999999</v>
      </c>
      <c r="H19" s="124">
        <v>61.947000000000003</v>
      </c>
      <c r="I19" s="124">
        <v>71.14</v>
      </c>
      <c r="J19" s="124">
        <v>60.481999999999999</v>
      </c>
      <c r="K19" s="124">
        <v>45.158000000000001</v>
      </c>
      <c r="L19" s="124">
        <v>54.265999999999998</v>
      </c>
      <c r="M19" s="124">
        <v>43.063000000000002</v>
      </c>
      <c r="N19" s="124">
        <v>64.222999999999999</v>
      </c>
      <c r="O19" s="124">
        <v>60.006</v>
      </c>
      <c r="P19" s="124">
        <v>76.551000000000002</v>
      </c>
      <c r="Q19" s="124">
        <v>42.905999999999999</v>
      </c>
      <c r="R19" s="124">
        <v>151.898</v>
      </c>
      <c r="S19" s="124">
        <v>56.149000000000001</v>
      </c>
      <c r="T19" s="124">
        <v>90.661000000000001</v>
      </c>
      <c r="U19" s="124">
        <v>51.499000000000002</v>
      </c>
      <c r="V19" s="124">
        <v>98.35</v>
      </c>
      <c r="W19" s="124">
        <v>44.328000000000003</v>
      </c>
      <c r="X19" s="124">
        <v>51.225000000000001</v>
      </c>
      <c r="Y19" s="124">
        <v>20.651</v>
      </c>
      <c r="Z19" s="124">
        <v>45.607999999999997</v>
      </c>
      <c r="AA19" s="124">
        <v>40.311</v>
      </c>
      <c r="AB19" s="124">
        <v>62.027000000000001</v>
      </c>
      <c r="AC19" s="124">
        <v>59.308999999999997</v>
      </c>
      <c r="AD19" s="124">
        <v>54.225000000000001</v>
      </c>
      <c r="AE19" s="124">
        <v>89.567999999999998</v>
      </c>
      <c r="AF19" s="124">
        <v>58.634999999999998</v>
      </c>
      <c r="AG19" s="124">
        <v>52.05</v>
      </c>
      <c r="AH19" s="126">
        <v>76.578000000000003</v>
      </c>
      <c r="AI19" s="173">
        <v>26.372</v>
      </c>
      <c r="AJ19" s="173">
        <v>43.534999999999997</v>
      </c>
      <c r="AK19" s="173">
        <v>64.456999999999994</v>
      </c>
      <c r="AL19" s="173">
        <v>48.74</v>
      </c>
      <c r="AM19" s="173">
        <v>34.823</v>
      </c>
      <c r="AN19" s="173"/>
      <c r="AO19" s="173"/>
      <c r="AP19" s="173"/>
      <c r="AQ19" s="173"/>
      <c r="AR19" s="173"/>
      <c r="AS19" s="173"/>
      <c r="AT19" s="173"/>
      <c r="AU19" s="173"/>
      <c r="AV19" s="173"/>
      <c r="AW19" s="173"/>
      <c r="AX19" s="173"/>
      <c r="AY19" s="173"/>
    </row>
    <row r="20" spans="1:1005" ht="15" x14ac:dyDescent="0.25">
      <c r="A20" s="208">
        <v>44440</v>
      </c>
      <c r="B20" s="163"/>
      <c r="C20" s="163"/>
      <c r="D20" s="166">
        <v>46.81</v>
      </c>
      <c r="E20" s="124">
        <v>90.078999999999994</v>
      </c>
      <c r="F20" s="124">
        <v>48.207999999999998</v>
      </c>
      <c r="G20" s="124">
        <v>83.034999999999997</v>
      </c>
      <c r="H20" s="124">
        <v>66.460999999999999</v>
      </c>
      <c r="I20" s="124">
        <v>73.89</v>
      </c>
      <c r="J20" s="124">
        <v>47.893000000000001</v>
      </c>
      <c r="K20" s="124">
        <v>47.106999999999999</v>
      </c>
      <c r="L20" s="124">
        <v>39.131999999999998</v>
      </c>
      <c r="M20" s="124">
        <v>36.607999999999997</v>
      </c>
      <c r="N20" s="124">
        <v>42.210999999999999</v>
      </c>
      <c r="O20" s="124">
        <v>50.206000000000003</v>
      </c>
      <c r="P20" s="124">
        <v>65.552999999999997</v>
      </c>
      <c r="Q20" s="124">
        <v>41.616</v>
      </c>
      <c r="R20" s="124">
        <v>74.105000000000004</v>
      </c>
      <c r="S20" s="124">
        <v>45.84</v>
      </c>
      <c r="T20" s="124">
        <v>68.677999999999997</v>
      </c>
      <c r="U20" s="124">
        <v>37.012</v>
      </c>
      <c r="V20" s="124">
        <v>55.356000000000002</v>
      </c>
      <c r="W20" s="124">
        <v>38.383000000000003</v>
      </c>
      <c r="X20" s="124">
        <v>36.712000000000003</v>
      </c>
      <c r="Y20" s="124">
        <v>24.552</v>
      </c>
      <c r="Z20" s="124">
        <v>67.852999999999994</v>
      </c>
      <c r="AA20" s="124">
        <v>45.481999999999999</v>
      </c>
      <c r="AB20" s="124">
        <v>41.927</v>
      </c>
      <c r="AC20" s="124">
        <v>44.978999999999999</v>
      </c>
      <c r="AD20" s="124">
        <v>55.305999999999997</v>
      </c>
      <c r="AE20" s="124">
        <v>55.811999999999998</v>
      </c>
      <c r="AF20" s="124">
        <v>42.063000000000002</v>
      </c>
      <c r="AG20" s="124">
        <v>33.499000000000002</v>
      </c>
      <c r="AH20" s="126">
        <v>48.076000000000001</v>
      </c>
      <c r="AI20" s="173">
        <v>24.047000000000001</v>
      </c>
      <c r="AJ20" s="173">
        <v>64.78</v>
      </c>
      <c r="AK20" s="173">
        <v>59.585999999999999</v>
      </c>
      <c r="AL20" s="173">
        <v>40.094000000000001</v>
      </c>
      <c r="AM20" s="173">
        <v>30.672999999999998</v>
      </c>
      <c r="AN20" s="173"/>
      <c r="AO20" s="173"/>
      <c r="AP20" s="173"/>
      <c r="AQ20" s="173"/>
      <c r="AR20" s="173"/>
      <c r="AS20" s="173"/>
      <c r="AT20" s="173"/>
      <c r="AU20" s="173"/>
      <c r="AV20" s="173"/>
      <c r="AW20" s="173"/>
      <c r="AX20" s="173"/>
      <c r="AY20" s="173"/>
    </row>
    <row r="21" spans="1:1005" ht="15" x14ac:dyDescent="0.25">
      <c r="A21" s="208">
        <v>44470</v>
      </c>
      <c r="B21" s="163"/>
      <c r="C21" s="163"/>
      <c r="D21" s="166">
        <v>46.89</v>
      </c>
      <c r="E21" s="124">
        <v>56.286999999999999</v>
      </c>
      <c r="F21" s="124">
        <v>40.591999999999999</v>
      </c>
      <c r="G21" s="124">
        <v>73.759</v>
      </c>
      <c r="H21" s="124">
        <v>96.385999999999996</v>
      </c>
      <c r="I21" s="124">
        <v>78.391999999999996</v>
      </c>
      <c r="J21" s="124">
        <v>38.408000000000001</v>
      </c>
      <c r="K21" s="124">
        <v>35.911000000000001</v>
      </c>
      <c r="L21" s="124">
        <v>37.537999999999997</v>
      </c>
      <c r="M21" s="124">
        <v>56.527999999999999</v>
      </c>
      <c r="N21" s="124">
        <v>35.642000000000003</v>
      </c>
      <c r="O21" s="124">
        <v>34.268000000000001</v>
      </c>
      <c r="P21" s="124">
        <v>56.45</v>
      </c>
      <c r="Q21" s="124">
        <v>36.863</v>
      </c>
      <c r="R21" s="124">
        <v>68.090999999999994</v>
      </c>
      <c r="S21" s="124">
        <v>56.887</v>
      </c>
      <c r="T21" s="124">
        <v>75.480999999999995</v>
      </c>
      <c r="U21" s="124">
        <v>44.305999999999997</v>
      </c>
      <c r="V21" s="124">
        <v>43.387</v>
      </c>
      <c r="W21" s="124">
        <v>33.744</v>
      </c>
      <c r="X21" s="124">
        <v>32.75</v>
      </c>
      <c r="Y21" s="124">
        <v>34.738</v>
      </c>
      <c r="Z21" s="124">
        <v>43.273000000000003</v>
      </c>
      <c r="AA21" s="124">
        <v>42.85</v>
      </c>
      <c r="AB21" s="124">
        <v>59.06</v>
      </c>
      <c r="AC21" s="124">
        <v>77.787999999999997</v>
      </c>
      <c r="AD21" s="124">
        <v>52.359000000000002</v>
      </c>
      <c r="AE21" s="124">
        <v>49.05</v>
      </c>
      <c r="AF21" s="124">
        <v>41.697000000000003</v>
      </c>
      <c r="AG21" s="124">
        <v>33.994999999999997</v>
      </c>
      <c r="AH21" s="126">
        <v>47.030999999999999</v>
      </c>
      <c r="AI21" s="173">
        <v>22.594999999999999</v>
      </c>
      <c r="AJ21" s="173">
        <v>59.94</v>
      </c>
      <c r="AK21" s="173">
        <v>73.778000000000006</v>
      </c>
      <c r="AL21" s="173">
        <v>34.65</v>
      </c>
      <c r="AM21" s="173">
        <v>31.295999999999999</v>
      </c>
      <c r="AN21" s="173"/>
      <c r="AO21" s="173"/>
      <c r="AP21" s="173"/>
      <c r="AQ21" s="173"/>
      <c r="AR21" s="173"/>
      <c r="AS21" s="173"/>
      <c r="AT21" s="173"/>
      <c r="AU21" s="173"/>
      <c r="AV21" s="173"/>
      <c r="AW21" s="173"/>
      <c r="AX21" s="173"/>
      <c r="AY21" s="173"/>
    </row>
    <row r="22" spans="1:1005" ht="15" x14ac:dyDescent="0.25">
      <c r="A22" s="208">
        <v>44501</v>
      </c>
      <c r="B22" s="163"/>
      <c r="C22" s="163"/>
      <c r="D22" s="166">
        <v>38.090000000000003</v>
      </c>
      <c r="E22" s="124">
        <v>38.935000000000002</v>
      </c>
      <c r="F22" s="124">
        <v>34.524000000000001</v>
      </c>
      <c r="G22" s="124">
        <v>58.034999999999997</v>
      </c>
      <c r="H22" s="124">
        <v>55.350999999999999</v>
      </c>
      <c r="I22" s="124">
        <v>54.701000000000001</v>
      </c>
      <c r="J22" s="124">
        <v>36.866999999999997</v>
      </c>
      <c r="K22" s="124">
        <v>27.31</v>
      </c>
      <c r="L22" s="124">
        <v>30.007999999999999</v>
      </c>
      <c r="M22" s="124">
        <v>47.366</v>
      </c>
      <c r="N22" s="124">
        <v>32.667999999999999</v>
      </c>
      <c r="O22" s="124">
        <v>28.754999999999999</v>
      </c>
      <c r="P22" s="124">
        <v>44.115000000000002</v>
      </c>
      <c r="Q22" s="124">
        <v>33.344999999999999</v>
      </c>
      <c r="R22" s="124">
        <v>50.637</v>
      </c>
      <c r="S22" s="124">
        <v>41.462000000000003</v>
      </c>
      <c r="T22" s="124">
        <v>51.223999999999997</v>
      </c>
      <c r="U22" s="124">
        <v>37.430999999999997</v>
      </c>
      <c r="V22" s="124">
        <v>34.884</v>
      </c>
      <c r="W22" s="124">
        <v>29.081</v>
      </c>
      <c r="X22" s="124">
        <v>31.774999999999999</v>
      </c>
      <c r="Y22" s="124">
        <v>21.343</v>
      </c>
      <c r="Z22" s="124">
        <v>30.995000000000001</v>
      </c>
      <c r="AA22" s="124">
        <v>36.844999999999999</v>
      </c>
      <c r="AB22" s="124">
        <v>43.319000000000003</v>
      </c>
      <c r="AC22" s="124">
        <v>48.941000000000003</v>
      </c>
      <c r="AD22" s="124">
        <v>38.838000000000001</v>
      </c>
      <c r="AE22" s="124">
        <v>42.661999999999999</v>
      </c>
      <c r="AF22" s="124">
        <v>38.561</v>
      </c>
      <c r="AG22" s="124">
        <v>33.64</v>
      </c>
      <c r="AH22" s="126">
        <v>38.746000000000002</v>
      </c>
      <c r="AI22" s="173">
        <v>19.143999999999998</v>
      </c>
      <c r="AJ22" s="173">
        <v>35.795999999999999</v>
      </c>
      <c r="AK22" s="173">
        <v>44.689</v>
      </c>
      <c r="AL22" s="173">
        <v>32.554000000000002</v>
      </c>
      <c r="AM22" s="173">
        <v>29.67</v>
      </c>
      <c r="AN22" s="173"/>
      <c r="AO22" s="173"/>
      <c r="AP22" s="173"/>
      <c r="AQ22" s="173"/>
      <c r="AR22" s="173"/>
      <c r="AS22" s="173"/>
      <c r="AT22" s="173"/>
      <c r="AU22" s="173"/>
      <c r="AV22" s="173"/>
      <c r="AW22" s="173"/>
      <c r="AX22" s="173"/>
      <c r="AY22" s="173"/>
    </row>
    <row r="23" spans="1:1005" ht="15" x14ac:dyDescent="0.25">
      <c r="A23" s="208">
        <v>44531</v>
      </c>
      <c r="B23" s="163"/>
      <c r="C23" s="163"/>
      <c r="D23" s="166">
        <v>32.43</v>
      </c>
      <c r="E23" s="124">
        <v>34.468000000000004</v>
      </c>
      <c r="F23" s="124">
        <v>32.853999999999999</v>
      </c>
      <c r="G23" s="124">
        <v>49.651000000000003</v>
      </c>
      <c r="H23" s="124">
        <v>39.853000000000002</v>
      </c>
      <c r="I23" s="124">
        <v>41.820999999999998</v>
      </c>
      <c r="J23" s="124">
        <v>32.728000000000002</v>
      </c>
      <c r="K23" s="124">
        <v>24.911000000000001</v>
      </c>
      <c r="L23" s="124">
        <v>27.001000000000001</v>
      </c>
      <c r="M23" s="124">
        <v>33.491</v>
      </c>
      <c r="N23" s="124">
        <v>30.071999999999999</v>
      </c>
      <c r="O23" s="124">
        <v>26.635000000000002</v>
      </c>
      <c r="P23" s="124">
        <v>38.585999999999999</v>
      </c>
      <c r="Q23" s="124">
        <v>28.431000000000001</v>
      </c>
      <c r="R23" s="124">
        <v>46.042999999999999</v>
      </c>
      <c r="S23" s="124">
        <v>36.402999999999999</v>
      </c>
      <c r="T23" s="124">
        <v>41.283000000000001</v>
      </c>
      <c r="U23" s="124">
        <v>34.274999999999999</v>
      </c>
      <c r="V23" s="124">
        <v>32.200000000000003</v>
      </c>
      <c r="W23" s="124">
        <v>25.948</v>
      </c>
      <c r="X23" s="124">
        <v>27.558</v>
      </c>
      <c r="Y23" s="124">
        <v>17.988</v>
      </c>
      <c r="Z23" s="124">
        <v>28.931000000000001</v>
      </c>
      <c r="AA23" s="124">
        <v>29.298999999999999</v>
      </c>
      <c r="AB23" s="124">
        <v>32.987000000000002</v>
      </c>
      <c r="AC23" s="124">
        <v>34.622</v>
      </c>
      <c r="AD23" s="124">
        <v>29.797999999999998</v>
      </c>
      <c r="AE23" s="124">
        <v>38.869</v>
      </c>
      <c r="AF23" s="124">
        <v>31.968</v>
      </c>
      <c r="AG23" s="124">
        <v>28.488</v>
      </c>
      <c r="AH23" s="126">
        <v>34.662999999999997</v>
      </c>
      <c r="AI23" s="173">
        <v>17.876999999999999</v>
      </c>
      <c r="AJ23" s="173">
        <v>27.952000000000002</v>
      </c>
      <c r="AK23" s="173">
        <v>34.713999999999999</v>
      </c>
      <c r="AL23" s="173">
        <v>30.786000000000001</v>
      </c>
      <c r="AM23" s="173">
        <v>24.207000000000001</v>
      </c>
      <c r="AN23" s="173"/>
      <c r="AO23" s="173"/>
      <c r="AP23" s="173"/>
      <c r="AQ23" s="173"/>
      <c r="AR23" s="173"/>
      <c r="AS23" s="173"/>
      <c r="AT23" s="173"/>
      <c r="AU23" s="173"/>
      <c r="AV23" s="173"/>
      <c r="AW23" s="173"/>
      <c r="AX23" s="173"/>
      <c r="AY23" s="173"/>
    </row>
    <row r="24" spans="1:1005" ht="15" x14ac:dyDescent="0.25">
      <c r="A24" s="208">
        <v>44562</v>
      </c>
      <c r="B24" s="163"/>
      <c r="C24" s="163"/>
      <c r="D24" s="166">
        <v>31.25</v>
      </c>
      <c r="E24" s="124">
        <v>31.047999999999998</v>
      </c>
      <c r="F24" s="124">
        <v>31.762</v>
      </c>
      <c r="G24" s="124">
        <v>44.337000000000003</v>
      </c>
      <c r="H24" s="124">
        <v>34.484000000000002</v>
      </c>
      <c r="I24" s="124">
        <v>35.027000000000001</v>
      </c>
      <c r="J24" s="124">
        <v>29.068000000000001</v>
      </c>
      <c r="K24" s="124">
        <v>22.399000000000001</v>
      </c>
      <c r="L24" s="124">
        <v>24.228999999999999</v>
      </c>
      <c r="M24" s="124">
        <v>26.616</v>
      </c>
      <c r="N24" s="124">
        <v>26.431000000000001</v>
      </c>
      <c r="O24" s="124">
        <v>24.245000000000001</v>
      </c>
      <c r="P24" s="124">
        <v>34.639000000000003</v>
      </c>
      <c r="Q24" s="124">
        <v>25.370999999999999</v>
      </c>
      <c r="R24" s="124">
        <v>40.14</v>
      </c>
      <c r="S24" s="124">
        <v>31.273</v>
      </c>
      <c r="T24" s="124">
        <v>37.030999999999999</v>
      </c>
      <c r="U24" s="124">
        <v>29.678000000000001</v>
      </c>
      <c r="V24" s="124">
        <v>31.111999999999998</v>
      </c>
      <c r="W24" s="124">
        <v>23.209</v>
      </c>
      <c r="X24" s="124">
        <v>24.475000000000001</v>
      </c>
      <c r="Y24" s="124">
        <v>16.164000000000001</v>
      </c>
      <c r="Z24" s="124">
        <v>25.684999999999999</v>
      </c>
      <c r="AA24" s="124">
        <v>29.713000000000001</v>
      </c>
      <c r="AB24" s="124">
        <v>28.622</v>
      </c>
      <c r="AC24" s="124">
        <v>30.905999999999999</v>
      </c>
      <c r="AD24" s="124">
        <v>25.838000000000001</v>
      </c>
      <c r="AE24" s="124">
        <v>35.182000000000002</v>
      </c>
      <c r="AF24" s="124">
        <v>28.097999999999999</v>
      </c>
      <c r="AG24" s="124">
        <v>25.323</v>
      </c>
      <c r="AH24" s="126">
        <v>31.661999999999999</v>
      </c>
      <c r="AI24" s="173">
        <v>16.152999999999999</v>
      </c>
      <c r="AJ24" s="173">
        <v>24.437000000000001</v>
      </c>
      <c r="AK24" s="173">
        <v>30.463000000000001</v>
      </c>
      <c r="AL24" s="173">
        <v>28.553999999999998</v>
      </c>
      <c r="AM24" s="173">
        <v>20.689</v>
      </c>
      <c r="AN24" s="173"/>
      <c r="AO24" s="173"/>
      <c r="AP24" s="173"/>
      <c r="AQ24" s="173"/>
      <c r="AR24" s="173"/>
      <c r="AS24" s="173"/>
      <c r="AT24" s="173"/>
      <c r="AU24" s="173"/>
      <c r="AV24" s="173"/>
      <c r="AW24" s="173"/>
      <c r="AX24" s="173"/>
      <c r="AY24" s="173"/>
    </row>
    <row r="25" spans="1:1005" ht="15" x14ac:dyDescent="0.25">
      <c r="A25" s="208">
        <v>44593</v>
      </c>
      <c r="B25" s="163"/>
      <c r="C25" s="163"/>
      <c r="D25" s="166">
        <v>28.83</v>
      </c>
      <c r="E25" s="124">
        <v>26.152999999999999</v>
      </c>
      <c r="F25" s="124">
        <v>24.585999999999999</v>
      </c>
      <c r="G25" s="124">
        <v>36.835999999999999</v>
      </c>
      <c r="H25" s="124">
        <v>44.716999999999999</v>
      </c>
      <c r="I25" s="124">
        <v>32.540999999999997</v>
      </c>
      <c r="J25" s="124">
        <v>23.931999999999999</v>
      </c>
      <c r="K25" s="124">
        <v>18.440000000000001</v>
      </c>
      <c r="L25" s="124">
        <v>20.763999999999999</v>
      </c>
      <c r="M25" s="124">
        <v>23.178000000000001</v>
      </c>
      <c r="N25" s="124">
        <v>22.791</v>
      </c>
      <c r="O25" s="124">
        <v>22.015999999999998</v>
      </c>
      <c r="P25" s="124">
        <v>28.327000000000002</v>
      </c>
      <c r="Q25" s="124">
        <v>25.986999999999998</v>
      </c>
      <c r="R25" s="124">
        <v>36.167000000000002</v>
      </c>
      <c r="S25" s="124">
        <v>25.393000000000001</v>
      </c>
      <c r="T25" s="124">
        <v>31.843</v>
      </c>
      <c r="U25" s="124">
        <v>29.192</v>
      </c>
      <c r="V25" s="124">
        <v>30.937000000000001</v>
      </c>
      <c r="W25" s="124">
        <v>22.762</v>
      </c>
      <c r="X25" s="124">
        <v>20.111999999999998</v>
      </c>
      <c r="Y25" s="124">
        <v>19.599</v>
      </c>
      <c r="Z25" s="124">
        <v>21.257999999999999</v>
      </c>
      <c r="AA25" s="124">
        <v>25.257000000000001</v>
      </c>
      <c r="AB25" s="124">
        <v>23.177</v>
      </c>
      <c r="AC25" s="124">
        <v>28.943000000000001</v>
      </c>
      <c r="AD25" s="124">
        <v>21.087</v>
      </c>
      <c r="AE25" s="124">
        <v>30.478999999999999</v>
      </c>
      <c r="AF25" s="124">
        <v>23.123999999999999</v>
      </c>
      <c r="AG25" s="124">
        <v>20.635000000000002</v>
      </c>
      <c r="AH25" s="126">
        <v>26.314</v>
      </c>
      <c r="AI25" s="173">
        <v>13.462999999999999</v>
      </c>
      <c r="AJ25" s="173">
        <v>24.352</v>
      </c>
      <c r="AK25" s="173">
        <v>30.506</v>
      </c>
      <c r="AL25" s="173">
        <v>23.844999999999999</v>
      </c>
      <c r="AM25" s="173">
        <v>17.285</v>
      </c>
      <c r="AN25" s="173"/>
      <c r="AO25" s="173"/>
      <c r="AP25" s="173"/>
      <c r="AQ25" s="173"/>
      <c r="AR25" s="173"/>
      <c r="AS25" s="173"/>
      <c r="AT25" s="173"/>
      <c r="AU25" s="173"/>
      <c r="AV25" s="173"/>
      <c r="AW25" s="173"/>
      <c r="AX25" s="173"/>
      <c r="AY25" s="173"/>
    </row>
    <row r="26" spans="1:1005" ht="15" x14ac:dyDescent="0.25">
      <c r="A26" s="208">
        <v>44621</v>
      </c>
      <c r="B26" s="163"/>
      <c r="C26" s="163"/>
      <c r="D26" s="166">
        <v>46.35</v>
      </c>
      <c r="E26" s="124">
        <v>41.473999999999997</v>
      </c>
      <c r="F26" s="124">
        <v>25.347999999999999</v>
      </c>
      <c r="G26" s="124">
        <v>54.503</v>
      </c>
      <c r="H26" s="124">
        <v>85.784000000000006</v>
      </c>
      <c r="I26" s="124">
        <v>39.546999999999997</v>
      </c>
      <c r="J26" s="124">
        <v>35.334000000000003</v>
      </c>
      <c r="K26" s="124">
        <v>52.107999999999997</v>
      </c>
      <c r="L26" s="124">
        <v>33.731000000000002</v>
      </c>
      <c r="M26" s="124">
        <v>34.484999999999999</v>
      </c>
      <c r="N26" s="124">
        <v>38.771000000000001</v>
      </c>
      <c r="O26" s="124">
        <v>39.341000000000001</v>
      </c>
      <c r="P26" s="124">
        <v>51.823</v>
      </c>
      <c r="Q26" s="124">
        <v>60.158000000000001</v>
      </c>
      <c r="R26" s="124">
        <v>49.93</v>
      </c>
      <c r="S26" s="124">
        <v>50.851999999999997</v>
      </c>
      <c r="T26" s="124">
        <v>51.747999999999998</v>
      </c>
      <c r="U26" s="124">
        <v>41.976999999999997</v>
      </c>
      <c r="V26" s="124">
        <v>37.118000000000002</v>
      </c>
      <c r="W26" s="124">
        <v>35.718000000000004</v>
      </c>
      <c r="X26" s="124">
        <v>25.411999999999999</v>
      </c>
      <c r="Y26" s="124">
        <v>32.912999999999997</v>
      </c>
      <c r="Z26" s="124">
        <v>60.848999999999997</v>
      </c>
      <c r="AA26" s="124">
        <v>30.709</v>
      </c>
      <c r="AB26" s="124">
        <v>33.451000000000001</v>
      </c>
      <c r="AC26" s="124">
        <v>79.39</v>
      </c>
      <c r="AD26" s="124">
        <v>23.029</v>
      </c>
      <c r="AE26" s="124">
        <v>59.814999999999998</v>
      </c>
      <c r="AF26" s="124">
        <v>28.329000000000001</v>
      </c>
      <c r="AG26" s="124">
        <v>39.43</v>
      </c>
      <c r="AH26" s="126">
        <v>51.698999999999998</v>
      </c>
      <c r="AI26" s="173">
        <v>21.593</v>
      </c>
      <c r="AJ26" s="173">
        <v>28.187999999999999</v>
      </c>
      <c r="AK26" s="173">
        <v>55.326000000000001</v>
      </c>
      <c r="AL26" s="173">
        <v>27.542000000000002</v>
      </c>
      <c r="AM26" s="173">
        <v>29.902999999999999</v>
      </c>
      <c r="AN26" s="173"/>
      <c r="AO26" s="173"/>
      <c r="AP26" s="173"/>
      <c r="AQ26" s="173"/>
      <c r="AR26" s="173"/>
      <c r="AS26" s="173"/>
      <c r="AT26" s="173"/>
      <c r="AU26" s="173"/>
      <c r="AV26" s="173"/>
      <c r="AW26" s="173"/>
      <c r="AX26" s="173"/>
      <c r="AY26" s="173"/>
    </row>
    <row r="27" spans="1:1005" ht="15" x14ac:dyDescent="0.25">
      <c r="A27" s="208">
        <v>44652</v>
      </c>
      <c r="B27" s="163"/>
      <c r="C27" s="163"/>
      <c r="D27" s="166">
        <v>100.63</v>
      </c>
      <c r="E27" s="124">
        <v>49.930999999999997</v>
      </c>
      <c r="F27" s="124">
        <v>57.691000000000003</v>
      </c>
      <c r="G27" s="124">
        <v>121.307</v>
      </c>
      <c r="H27" s="124">
        <v>151.33099999999999</v>
      </c>
      <c r="I27" s="124">
        <v>120.503</v>
      </c>
      <c r="J27" s="124">
        <v>80.963999999999999</v>
      </c>
      <c r="K27" s="124">
        <v>134.56</v>
      </c>
      <c r="L27" s="124">
        <v>77.471000000000004</v>
      </c>
      <c r="M27" s="124">
        <v>66.254999999999995</v>
      </c>
      <c r="N27" s="124">
        <v>96.656999999999996</v>
      </c>
      <c r="O27" s="124">
        <v>116.6</v>
      </c>
      <c r="P27" s="124">
        <v>100.203</v>
      </c>
      <c r="Q27" s="124">
        <v>73.221000000000004</v>
      </c>
      <c r="R27" s="124">
        <v>114.861</v>
      </c>
      <c r="S27" s="124">
        <v>111.002</v>
      </c>
      <c r="T27" s="124">
        <v>82.989000000000004</v>
      </c>
      <c r="U27" s="124">
        <v>57.686999999999998</v>
      </c>
      <c r="V27" s="124">
        <v>94.991</v>
      </c>
      <c r="W27" s="124">
        <v>71.997</v>
      </c>
      <c r="X27" s="124">
        <v>66.766999999999996</v>
      </c>
      <c r="Y27" s="124">
        <v>66.081999999999994</v>
      </c>
      <c r="Z27" s="124">
        <v>128.43600000000001</v>
      </c>
      <c r="AA27" s="124">
        <v>78.260000000000005</v>
      </c>
      <c r="AB27" s="124">
        <v>109.601</v>
      </c>
      <c r="AC27" s="124">
        <v>114.617</v>
      </c>
      <c r="AD27" s="124">
        <v>80.462999999999994</v>
      </c>
      <c r="AE27" s="124">
        <v>98.585999999999999</v>
      </c>
      <c r="AF27" s="124">
        <v>75.566000000000003</v>
      </c>
      <c r="AG27" s="124">
        <v>92.066000000000003</v>
      </c>
      <c r="AH27" s="126">
        <v>111.83499999999999</v>
      </c>
      <c r="AI27" s="173">
        <v>51.79</v>
      </c>
      <c r="AJ27" s="173">
        <v>66.540000000000006</v>
      </c>
      <c r="AK27" s="173">
        <v>97.997</v>
      </c>
      <c r="AL27" s="173">
        <v>63.19</v>
      </c>
      <c r="AM27" s="173">
        <v>51.238999999999997</v>
      </c>
      <c r="AN27" s="173"/>
      <c r="AO27" s="173"/>
      <c r="AP27" s="173"/>
      <c r="AQ27" s="173"/>
      <c r="AR27" s="173"/>
      <c r="AS27" s="173"/>
      <c r="AT27" s="173"/>
      <c r="AU27" s="173"/>
      <c r="AV27" s="173"/>
      <c r="AW27" s="173"/>
      <c r="AX27" s="173"/>
      <c r="AY27" s="173"/>
    </row>
    <row r="28" spans="1:1005" ht="15" x14ac:dyDescent="0.25">
      <c r="A28" s="208">
        <v>44682</v>
      </c>
      <c r="B28" s="163"/>
      <c r="C28" s="163"/>
      <c r="D28" s="166">
        <v>281.23</v>
      </c>
      <c r="E28" s="124">
        <v>181.81</v>
      </c>
      <c r="F28" s="124">
        <v>566.95600000000002</v>
      </c>
      <c r="G28" s="124">
        <v>467.33300000000003</v>
      </c>
      <c r="H28" s="124">
        <v>394.98599999999999</v>
      </c>
      <c r="I28" s="124">
        <v>387.73399999999998</v>
      </c>
      <c r="J28" s="124">
        <v>175.441</v>
      </c>
      <c r="K28" s="124">
        <v>216.80699999999999</v>
      </c>
      <c r="L28" s="124">
        <v>145.6</v>
      </c>
      <c r="M28" s="124">
        <v>207.571</v>
      </c>
      <c r="N28" s="124">
        <v>247.37299999999999</v>
      </c>
      <c r="O28" s="124">
        <v>335.96499999999997</v>
      </c>
      <c r="P28" s="124">
        <v>261.81799999999998</v>
      </c>
      <c r="Q28" s="124">
        <v>246.38900000000001</v>
      </c>
      <c r="R28" s="124">
        <v>423.41699999999997</v>
      </c>
      <c r="S28" s="124">
        <v>404.12</v>
      </c>
      <c r="T28" s="124">
        <v>260.54000000000002</v>
      </c>
      <c r="U28" s="124">
        <v>268.94200000000001</v>
      </c>
      <c r="V28" s="124">
        <v>273.80500000000001</v>
      </c>
      <c r="W28" s="124">
        <v>297.053</v>
      </c>
      <c r="X28" s="124">
        <v>84.873999999999995</v>
      </c>
      <c r="Y28" s="124">
        <v>184.39400000000001</v>
      </c>
      <c r="Z28" s="124">
        <v>268.45600000000002</v>
      </c>
      <c r="AA28" s="124">
        <v>300.42200000000003</v>
      </c>
      <c r="AB28" s="124">
        <v>257.95600000000002</v>
      </c>
      <c r="AC28" s="124">
        <v>302.22399999999999</v>
      </c>
      <c r="AD28" s="124">
        <v>338.22</v>
      </c>
      <c r="AE28" s="124">
        <v>334.16500000000002</v>
      </c>
      <c r="AF28" s="124">
        <v>143.14699999999999</v>
      </c>
      <c r="AG28" s="124">
        <v>212.376</v>
      </c>
      <c r="AH28" s="126">
        <v>151.386</v>
      </c>
      <c r="AI28" s="173">
        <v>121.663</v>
      </c>
      <c r="AJ28" s="173">
        <v>281.541</v>
      </c>
      <c r="AK28" s="173">
        <v>235.46899999999999</v>
      </c>
      <c r="AL28" s="173">
        <v>124.917</v>
      </c>
      <c r="AM28" s="173">
        <v>185.137</v>
      </c>
      <c r="AN28" s="173"/>
      <c r="AO28" s="173"/>
      <c r="AP28" s="173"/>
      <c r="AQ28" s="173"/>
      <c r="AR28" s="173"/>
      <c r="AS28" s="173"/>
      <c r="AT28" s="173"/>
      <c r="AU28" s="173"/>
      <c r="AV28" s="173"/>
      <c r="AW28" s="173"/>
      <c r="AX28" s="173"/>
      <c r="AY28" s="173"/>
      <c r="ALQ28" s="2" t="e">
        <v>#N/A</v>
      </c>
    </row>
    <row r="29" spans="1:1005" ht="15" x14ac:dyDescent="0.25">
      <c r="A29" s="208">
        <v>44713</v>
      </c>
      <c r="B29" s="163"/>
      <c r="C29" s="163"/>
      <c r="D29" s="166">
        <v>314.85000000000002</v>
      </c>
      <c r="E29" s="124">
        <v>467.57299999999998</v>
      </c>
      <c r="F29" s="124">
        <v>837.30799999999999</v>
      </c>
      <c r="G29" s="124">
        <v>488.74599999999998</v>
      </c>
      <c r="H29" s="124">
        <v>462.99799999999999</v>
      </c>
      <c r="I29" s="124">
        <v>341.25599999999997</v>
      </c>
      <c r="J29" s="124">
        <v>210.14</v>
      </c>
      <c r="K29" s="124">
        <v>177.804</v>
      </c>
      <c r="L29" s="124">
        <v>211.45699999999999</v>
      </c>
      <c r="M29" s="124">
        <v>332.70499999999998</v>
      </c>
      <c r="N29" s="124">
        <v>216.23400000000001</v>
      </c>
      <c r="O29" s="124">
        <v>479.57600000000002</v>
      </c>
      <c r="P29" s="124">
        <v>261.08</v>
      </c>
      <c r="Q29" s="124">
        <v>643.13599999999997</v>
      </c>
      <c r="R29" s="124">
        <v>358.61200000000002</v>
      </c>
      <c r="S29" s="124">
        <v>613.096</v>
      </c>
      <c r="T29" s="124">
        <v>251.255</v>
      </c>
      <c r="U29" s="124">
        <v>428.44</v>
      </c>
      <c r="V29" s="124">
        <v>190.65299999999999</v>
      </c>
      <c r="W29" s="124">
        <v>240.82599999999999</v>
      </c>
      <c r="X29" s="124">
        <v>62.968000000000004</v>
      </c>
      <c r="Y29" s="124">
        <v>256.44200000000001</v>
      </c>
      <c r="Z29" s="124">
        <v>176.22</v>
      </c>
      <c r="AA29" s="124">
        <v>347.178</v>
      </c>
      <c r="AB29" s="124">
        <v>234.01900000000001</v>
      </c>
      <c r="AC29" s="124">
        <v>235.88800000000001</v>
      </c>
      <c r="AD29" s="124">
        <v>596.88699999999994</v>
      </c>
      <c r="AE29" s="124">
        <v>326.01799999999997</v>
      </c>
      <c r="AF29" s="124">
        <v>304.834</v>
      </c>
      <c r="AG29" s="124">
        <v>526.78399999999999</v>
      </c>
      <c r="AH29" s="126">
        <v>64.144000000000005</v>
      </c>
      <c r="AI29" s="173">
        <v>166.684</v>
      </c>
      <c r="AJ29" s="173">
        <v>396.71800000000002</v>
      </c>
      <c r="AK29" s="173">
        <v>388.91699999999997</v>
      </c>
      <c r="AL29" s="173">
        <v>136.30799999999999</v>
      </c>
      <c r="AM29" s="173">
        <v>354.488</v>
      </c>
      <c r="AN29" s="173"/>
      <c r="AO29" s="173"/>
      <c r="AP29" s="173"/>
      <c r="AQ29" s="173"/>
      <c r="AR29" s="173"/>
      <c r="AS29" s="173"/>
      <c r="AT29" s="173"/>
      <c r="AU29" s="173"/>
      <c r="AV29" s="173"/>
      <c r="AW29" s="173"/>
      <c r="AX29" s="173"/>
      <c r="AY29" s="173"/>
      <c r="ALQ29" s="2" t="e">
        <v>#N/A</v>
      </c>
    </row>
    <row r="30" spans="1:1005" ht="15" x14ac:dyDescent="0.25">
      <c r="A30" s="208">
        <v>44743</v>
      </c>
      <c r="B30" s="141"/>
      <c r="C30" s="141"/>
      <c r="D30" s="166">
        <v>137.63</v>
      </c>
      <c r="E30" s="124">
        <v>257.42200000000003</v>
      </c>
      <c r="F30" s="124">
        <v>377.548</v>
      </c>
      <c r="G30" s="124">
        <v>150.37799999999999</v>
      </c>
      <c r="H30" s="124">
        <v>189.989</v>
      </c>
      <c r="I30" s="124">
        <v>113.66200000000001</v>
      </c>
      <c r="J30" s="124">
        <v>82.593000000000004</v>
      </c>
      <c r="K30" s="124">
        <v>72.759</v>
      </c>
      <c r="L30" s="124">
        <v>82.899000000000001</v>
      </c>
      <c r="M30" s="124">
        <v>151.96799999999999</v>
      </c>
      <c r="N30" s="124">
        <v>80.983999999999995</v>
      </c>
      <c r="O30" s="124">
        <v>227.423</v>
      </c>
      <c r="P30" s="124">
        <v>81.387</v>
      </c>
      <c r="Q30" s="124">
        <v>564.92999999999995</v>
      </c>
      <c r="R30" s="124">
        <v>140.422</v>
      </c>
      <c r="S30" s="124">
        <v>225.09399999999999</v>
      </c>
      <c r="T30" s="124">
        <v>117.051</v>
      </c>
      <c r="U30" s="124">
        <v>252.81100000000001</v>
      </c>
      <c r="V30" s="124">
        <v>57.56</v>
      </c>
      <c r="W30" s="124">
        <v>68.965000000000003</v>
      </c>
      <c r="X30" s="124">
        <v>24.818999999999999</v>
      </c>
      <c r="Y30" s="124">
        <v>72.481999999999999</v>
      </c>
      <c r="Z30" s="124">
        <v>64.015000000000001</v>
      </c>
      <c r="AA30" s="124">
        <v>138.738</v>
      </c>
      <c r="AB30" s="124">
        <v>85.256</v>
      </c>
      <c r="AC30" s="124">
        <v>80.879000000000005</v>
      </c>
      <c r="AD30" s="124">
        <v>253.42599999999999</v>
      </c>
      <c r="AE30" s="124">
        <v>172.85499999999999</v>
      </c>
      <c r="AF30" s="124">
        <v>88.379000000000005</v>
      </c>
      <c r="AG30" s="124">
        <v>249.30199999999999</v>
      </c>
      <c r="AH30" s="126">
        <v>29.824999999999999</v>
      </c>
      <c r="AI30" s="173">
        <v>58.058999999999997</v>
      </c>
      <c r="AJ30" s="173">
        <v>120.956</v>
      </c>
      <c r="AK30" s="173">
        <v>117.514</v>
      </c>
      <c r="AL30" s="173">
        <v>53.2</v>
      </c>
      <c r="AM30" s="173">
        <v>209.226</v>
      </c>
      <c r="AN30" s="173"/>
      <c r="AO30" s="173"/>
      <c r="AP30" s="173"/>
      <c r="AQ30" s="173"/>
      <c r="AR30" s="173"/>
      <c r="AS30" s="173"/>
      <c r="AT30" s="173"/>
      <c r="AU30" s="173"/>
      <c r="AV30" s="173"/>
      <c r="AW30" s="173"/>
      <c r="AX30" s="173"/>
      <c r="AY30" s="173"/>
      <c r="ALQ30" s="2" t="e">
        <v>#N/A</v>
      </c>
    </row>
    <row r="31" spans="1:1005" ht="15" x14ac:dyDescent="0.25">
      <c r="A31" s="208">
        <v>44774</v>
      </c>
      <c r="B31" s="141"/>
      <c r="C31" s="141"/>
      <c r="D31" s="166">
        <v>75.010000000000005</v>
      </c>
      <c r="E31" s="124">
        <v>96.114000000000004</v>
      </c>
      <c r="F31" s="124">
        <v>143.77699999999999</v>
      </c>
      <c r="G31" s="124">
        <v>69.150000000000006</v>
      </c>
      <c r="H31" s="124">
        <v>72.972999999999999</v>
      </c>
      <c r="I31" s="124">
        <v>62.753</v>
      </c>
      <c r="J31" s="124">
        <v>47.226999999999997</v>
      </c>
      <c r="K31" s="124">
        <v>54.353000000000002</v>
      </c>
      <c r="L31" s="124">
        <v>43.420999999999999</v>
      </c>
      <c r="M31" s="124">
        <v>63.372999999999998</v>
      </c>
      <c r="N31" s="124">
        <v>61.13</v>
      </c>
      <c r="O31" s="124">
        <v>76.665000000000006</v>
      </c>
      <c r="P31" s="124">
        <v>46.776000000000003</v>
      </c>
      <c r="Q31" s="124">
        <v>152.26400000000001</v>
      </c>
      <c r="R31" s="124">
        <v>59.551000000000002</v>
      </c>
      <c r="S31" s="124">
        <v>94.802999999999997</v>
      </c>
      <c r="T31" s="124">
        <v>55.472000000000001</v>
      </c>
      <c r="U31" s="124">
        <v>99.548000000000002</v>
      </c>
      <c r="V31" s="124">
        <v>45.773000000000003</v>
      </c>
      <c r="W31" s="124">
        <v>51.249000000000002</v>
      </c>
      <c r="X31" s="124">
        <v>20.478999999999999</v>
      </c>
      <c r="Y31" s="124">
        <v>42.94</v>
      </c>
      <c r="Z31" s="124">
        <v>40.19</v>
      </c>
      <c r="AA31" s="124">
        <v>63.537999999999997</v>
      </c>
      <c r="AB31" s="124">
        <v>60.359000000000002</v>
      </c>
      <c r="AC31" s="124">
        <v>54.481000000000002</v>
      </c>
      <c r="AD31" s="124">
        <v>89.418000000000006</v>
      </c>
      <c r="AE31" s="124">
        <v>64.037999999999997</v>
      </c>
      <c r="AF31" s="124">
        <v>53.564</v>
      </c>
      <c r="AG31" s="124">
        <v>76.340999999999994</v>
      </c>
      <c r="AH31" s="126">
        <v>29.617999999999999</v>
      </c>
      <c r="AI31" s="173">
        <v>42.19</v>
      </c>
      <c r="AJ31" s="173">
        <v>63.313000000000002</v>
      </c>
      <c r="AK31" s="173">
        <v>49.898000000000003</v>
      </c>
      <c r="AL31" s="173">
        <v>33.44</v>
      </c>
      <c r="AM31" s="173">
        <v>106.03400000000001</v>
      </c>
      <c r="AN31" s="173"/>
      <c r="AO31" s="173"/>
      <c r="AP31" s="173"/>
      <c r="AQ31" s="173"/>
      <c r="AR31" s="173"/>
      <c r="AS31" s="173"/>
      <c r="AT31" s="173"/>
      <c r="AU31" s="173"/>
      <c r="AV31" s="173"/>
      <c r="AW31" s="173"/>
      <c r="AX31" s="173"/>
      <c r="AY31" s="173"/>
      <c r="ALQ31" s="2" t="e">
        <v>#N/A</v>
      </c>
    </row>
    <row r="32" spans="1:1005" ht="15" x14ac:dyDescent="0.25">
      <c r="A32" s="208">
        <v>44805</v>
      </c>
      <c r="B32" s="141"/>
      <c r="C32" s="141"/>
      <c r="D32" s="166">
        <v>46.81</v>
      </c>
      <c r="E32" s="124">
        <v>49.750999999999998</v>
      </c>
      <c r="F32" s="124">
        <v>83.513999999999996</v>
      </c>
      <c r="G32" s="124">
        <v>70.766999999999996</v>
      </c>
      <c r="H32" s="124">
        <v>75.632999999999996</v>
      </c>
      <c r="I32" s="124">
        <v>49.75</v>
      </c>
      <c r="J32" s="124">
        <v>48.957999999999998</v>
      </c>
      <c r="K32" s="124">
        <v>38.463999999999999</v>
      </c>
      <c r="L32" s="124">
        <v>36.892000000000003</v>
      </c>
      <c r="M32" s="124">
        <v>41.508000000000003</v>
      </c>
      <c r="N32" s="124">
        <v>51.012999999999998</v>
      </c>
      <c r="O32" s="124">
        <v>65.403000000000006</v>
      </c>
      <c r="P32" s="124">
        <v>44.993000000000002</v>
      </c>
      <c r="Q32" s="124">
        <v>74.254999999999995</v>
      </c>
      <c r="R32" s="124">
        <v>48.84</v>
      </c>
      <c r="S32" s="124">
        <v>70.304000000000002</v>
      </c>
      <c r="T32" s="124">
        <v>40.31</v>
      </c>
      <c r="U32" s="124">
        <v>56.212000000000003</v>
      </c>
      <c r="V32" s="124">
        <v>39.558</v>
      </c>
      <c r="W32" s="124">
        <v>36.863999999999997</v>
      </c>
      <c r="X32" s="124">
        <v>24.439</v>
      </c>
      <c r="Y32" s="124">
        <v>65.055999999999997</v>
      </c>
      <c r="Z32" s="124">
        <v>45.404000000000003</v>
      </c>
      <c r="AA32" s="124">
        <v>41.899000000000001</v>
      </c>
      <c r="AB32" s="124">
        <v>45.796999999999997</v>
      </c>
      <c r="AC32" s="124">
        <v>55.524000000000001</v>
      </c>
      <c r="AD32" s="124">
        <v>55.667000000000002</v>
      </c>
      <c r="AE32" s="124">
        <v>45.68</v>
      </c>
      <c r="AF32" s="124">
        <v>34.642000000000003</v>
      </c>
      <c r="AG32" s="124">
        <v>47.822000000000003</v>
      </c>
      <c r="AH32" s="126">
        <v>26.797999999999998</v>
      </c>
      <c r="AI32" s="173">
        <v>60.871000000000002</v>
      </c>
      <c r="AJ32" s="173">
        <v>58.588000000000001</v>
      </c>
      <c r="AK32" s="173">
        <v>41.052999999999997</v>
      </c>
      <c r="AL32" s="173">
        <v>29.433</v>
      </c>
      <c r="AM32" s="173">
        <v>89.230999999999995</v>
      </c>
      <c r="AN32" s="173"/>
      <c r="AO32" s="173"/>
      <c r="AP32" s="173"/>
      <c r="AQ32" s="173"/>
      <c r="AR32" s="173"/>
      <c r="AS32" s="173"/>
      <c r="AT32" s="173"/>
      <c r="AU32" s="173"/>
      <c r="AV32" s="173"/>
      <c r="AW32" s="173"/>
      <c r="AX32" s="173"/>
      <c r="AY32" s="173"/>
      <c r="ALQ32" s="2" t="e">
        <v>#N/A</v>
      </c>
    </row>
    <row r="33" spans="1:1005" ht="15" x14ac:dyDescent="0.25">
      <c r="A33" s="208">
        <v>44835</v>
      </c>
      <c r="B33" s="143"/>
      <c r="C33" s="143"/>
      <c r="D33" s="144">
        <v>46.89</v>
      </c>
      <c r="E33" s="124">
        <v>41.93</v>
      </c>
      <c r="F33" s="124">
        <v>74.185000000000002</v>
      </c>
      <c r="G33" s="124">
        <v>102.592</v>
      </c>
      <c r="H33" s="124">
        <v>79.994</v>
      </c>
      <c r="I33" s="124">
        <v>40.021999999999998</v>
      </c>
      <c r="J33" s="124">
        <v>37.432000000000002</v>
      </c>
      <c r="K33" s="124">
        <v>37.351999999999997</v>
      </c>
      <c r="L33" s="124">
        <v>56.808</v>
      </c>
      <c r="M33" s="124">
        <v>35.042999999999999</v>
      </c>
      <c r="N33" s="124">
        <v>34.92</v>
      </c>
      <c r="O33" s="124">
        <v>56.271999999999998</v>
      </c>
      <c r="P33" s="124">
        <v>39.981000000000002</v>
      </c>
      <c r="Q33" s="124">
        <v>68.195999999999998</v>
      </c>
      <c r="R33" s="124">
        <v>59.901000000000003</v>
      </c>
      <c r="S33" s="124">
        <v>77.805000000000007</v>
      </c>
      <c r="T33" s="124">
        <v>47.515999999999998</v>
      </c>
      <c r="U33" s="124">
        <v>44.151000000000003</v>
      </c>
      <c r="V33" s="124">
        <v>34.79</v>
      </c>
      <c r="W33" s="124">
        <v>32.554000000000002</v>
      </c>
      <c r="X33" s="124">
        <v>34.659999999999997</v>
      </c>
      <c r="Y33" s="124">
        <v>41.216999999999999</v>
      </c>
      <c r="Z33" s="124">
        <v>42.741</v>
      </c>
      <c r="AA33" s="124">
        <v>60.311</v>
      </c>
      <c r="AB33" s="124">
        <v>78.771000000000001</v>
      </c>
      <c r="AC33" s="124">
        <v>52.518000000000001</v>
      </c>
      <c r="AD33" s="124">
        <v>48.908000000000001</v>
      </c>
      <c r="AE33" s="124">
        <v>45.085000000000001</v>
      </c>
      <c r="AF33" s="124">
        <v>35.084000000000003</v>
      </c>
      <c r="AG33" s="124">
        <v>46.798999999999999</v>
      </c>
      <c r="AH33" s="126">
        <v>25.137</v>
      </c>
      <c r="AI33" s="173">
        <v>59.685000000000002</v>
      </c>
      <c r="AJ33" s="173">
        <v>72.775999999999996</v>
      </c>
      <c r="AK33" s="173">
        <v>35.44</v>
      </c>
      <c r="AL33" s="173">
        <v>30.138000000000002</v>
      </c>
      <c r="AM33" s="173">
        <v>55.496000000000002</v>
      </c>
      <c r="AN33" s="173"/>
      <c r="AO33" s="173"/>
      <c r="AP33" s="173"/>
      <c r="AQ33" s="173"/>
      <c r="AR33" s="173"/>
      <c r="AS33" s="173"/>
      <c r="AT33" s="173"/>
      <c r="AU33" s="173"/>
      <c r="AV33" s="173"/>
      <c r="AW33" s="173"/>
      <c r="AX33" s="173"/>
      <c r="AY33" s="173"/>
      <c r="ALQ33" s="2" t="e">
        <v>#N/A</v>
      </c>
    </row>
    <row r="34" spans="1:1005" ht="15" x14ac:dyDescent="0.25">
      <c r="A34" s="208">
        <v>44866</v>
      </c>
      <c r="B34" s="141"/>
      <c r="C34" s="141"/>
      <c r="D34" s="144">
        <v>38.090000000000003</v>
      </c>
      <c r="E34" s="124">
        <v>35.603999999999999</v>
      </c>
      <c r="F34" s="124">
        <v>58.375999999999998</v>
      </c>
      <c r="G34" s="124">
        <v>60.835000000000001</v>
      </c>
      <c r="H34" s="124">
        <v>55.948999999999998</v>
      </c>
      <c r="I34" s="124">
        <v>38.22</v>
      </c>
      <c r="J34" s="124">
        <v>28.611000000000001</v>
      </c>
      <c r="K34" s="124">
        <v>29.713000000000001</v>
      </c>
      <c r="L34" s="124">
        <v>47.566000000000003</v>
      </c>
      <c r="M34" s="124">
        <v>32.125</v>
      </c>
      <c r="N34" s="124">
        <v>29.335999999999999</v>
      </c>
      <c r="O34" s="124">
        <v>44.03</v>
      </c>
      <c r="P34" s="124">
        <v>36.110999999999997</v>
      </c>
      <c r="Q34" s="124">
        <v>50.752000000000002</v>
      </c>
      <c r="R34" s="124">
        <v>43.993000000000002</v>
      </c>
      <c r="S34" s="124">
        <v>53.219000000000001</v>
      </c>
      <c r="T34" s="124">
        <v>40.06</v>
      </c>
      <c r="U34" s="124">
        <v>35.527000000000001</v>
      </c>
      <c r="V34" s="124">
        <v>30.004000000000001</v>
      </c>
      <c r="W34" s="124">
        <v>31.756</v>
      </c>
      <c r="X34" s="124">
        <v>21.213999999999999</v>
      </c>
      <c r="Y34" s="124">
        <v>29.343</v>
      </c>
      <c r="Z34" s="124">
        <v>36.731999999999999</v>
      </c>
      <c r="AA34" s="124">
        <v>44.417999999999999</v>
      </c>
      <c r="AB34" s="124">
        <v>49.609000000000002</v>
      </c>
      <c r="AC34" s="124">
        <v>38.96</v>
      </c>
      <c r="AD34" s="124">
        <v>42.533999999999999</v>
      </c>
      <c r="AE34" s="124">
        <v>41.75</v>
      </c>
      <c r="AF34" s="124">
        <v>34.531999999999996</v>
      </c>
      <c r="AG34" s="124">
        <v>38.548999999999999</v>
      </c>
      <c r="AH34" s="126">
        <v>21.361000000000001</v>
      </c>
      <c r="AI34" s="173">
        <v>34.871000000000002</v>
      </c>
      <c r="AJ34" s="173">
        <v>43.936</v>
      </c>
      <c r="AK34" s="173">
        <v>33.204000000000001</v>
      </c>
      <c r="AL34" s="173">
        <v>28.661999999999999</v>
      </c>
      <c r="AM34" s="173">
        <v>37.453000000000003</v>
      </c>
      <c r="AN34" s="173"/>
      <c r="AO34" s="173"/>
      <c r="AP34" s="173"/>
      <c r="AQ34" s="173"/>
      <c r="AR34" s="173"/>
      <c r="AS34" s="173"/>
      <c r="AT34" s="173"/>
      <c r="AU34" s="173"/>
      <c r="AV34" s="173"/>
      <c r="AW34" s="173"/>
      <c r="AX34" s="173"/>
      <c r="AY34" s="173"/>
      <c r="ALQ34" s="2" t="e">
        <v>#N/A</v>
      </c>
    </row>
    <row r="35" spans="1:1005" ht="15" x14ac:dyDescent="0.25">
      <c r="A35" s="208">
        <v>44896</v>
      </c>
      <c r="B35" s="141"/>
      <c r="C35" s="141"/>
      <c r="D35" s="144">
        <v>32.43</v>
      </c>
      <c r="E35" s="124">
        <v>33.923999999999999</v>
      </c>
      <c r="F35" s="124">
        <v>49.945</v>
      </c>
      <c r="G35" s="124">
        <v>43.902000000000001</v>
      </c>
      <c r="H35" s="124">
        <v>42.926000000000002</v>
      </c>
      <c r="I35" s="124">
        <v>34.072000000000003</v>
      </c>
      <c r="J35" s="124">
        <v>26.128</v>
      </c>
      <c r="K35" s="124">
        <v>26.635999999999999</v>
      </c>
      <c r="L35" s="124">
        <v>33.694000000000003</v>
      </c>
      <c r="M35" s="124">
        <v>29.523</v>
      </c>
      <c r="N35" s="124">
        <v>27.178000000000001</v>
      </c>
      <c r="O35" s="124">
        <v>38.262999999999998</v>
      </c>
      <c r="P35" s="124">
        <v>31.050999999999998</v>
      </c>
      <c r="Q35" s="124">
        <v>46.146000000000001</v>
      </c>
      <c r="R35" s="124">
        <v>38.720999999999997</v>
      </c>
      <c r="S35" s="124">
        <v>42.655000000000001</v>
      </c>
      <c r="T35" s="124">
        <v>36.923999999999999</v>
      </c>
      <c r="U35" s="124">
        <v>32.82</v>
      </c>
      <c r="V35" s="124">
        <v>26.815999999999999</v>
      </c>
      <c r="W35" s="124">
        <v>27.529</v>
      </c>
      <c r="X35" s="124">
        <v>17.861000000000001</v>
      </c>
      <c r="Y35" s="124">
        <v>27.329000000000001</v>
      </c>
      <c r="Z35" s="124">
        <v>29.195</v>
      </c>
      <c r="AA35" s="124">
        <v>33.618000000000002</v>
      </c>
      <c r="AB35" s="124">
        <v>35.152000000000001</v>
      </c>
      <c r="AC35" s="124">
        <v>29.902999999999999</v>
      </c>
      <c r="AD35" s="124">
        <v>38.746000000000002</v>
      </c>
      <c r="AE35" s="124">
        <v>34.85</v>
      </c>
      <c r="AF35" s="124">
        <v>29.391999999999999</v>
      </c>
      <c r="AG35" s="124">
        <v>34.441000000000003</v>
      </c>
      <c r="AH35" s="126">
        <v>19.952999999999999</v>
      </c>
      <c r="AI35" s="173">
        <v>26.736000000000001</v>
      </c>
      <c r="AJ35" s="173">
        <v>34.023000000000003</v>
      </c>
      <c r="AK35" s="173">
        <v>31.488</v>
      </c>
      <c r="AL35" s="173">
        <v>23.279</v>
      </c>
      <c r="AM35" s="173">
        <v>32.911000000000001</v>
      </c>
      <c r="AN35" s="173"/>
      <c r="AO35" s="173"/>
      <c r="AP35" s="173"/>
      <c r="AQ35" s="173"/>
      <c r="AR35" s="173"/>
      <c r="AS35" s="173"/>
      <c r="AT35" s="173"/>
      <c r="AU35" s="173"/>
      <c r="AV35" s="173"/>
      <c r="AW35" s="173"/>
      <c r="AX35" s="173"/>
      <c r="AY35" s="173"/>
      <c r="ALQ35" s="2" t="e">
        <v>#N/A</v>
      </c>
    </row>
    <row r="36" spans="1:1005" ht="15" x14ac:dyDescent="0.25">
      <c r="A36" s="208">
        <v>44927</v>
      </c>
      <c r="B36" s="141"/>
      <c r="C36" s="141"/>
      <c r="D36" s="142">
        <v>31.25</v>
      </c>
      <c r="E36" s="124">
        <v>32.76</v>
      </c>
      <c r="F36" s="124">
        <v>44.591999999999999</v>
      </c>
      <c r="G36" s="124">
        <v>37.970999999999997</v>
      </c>
      <c r="H36" s="124">
        <v>36.027999999999999</v>
      </c>
      <c r="I36" s="124">
        <v>30.297999999999998</v>
      </c>
      <c r="J36" s="124">
        <v>23.507000000000001</v>
      </c>
      <c r="K36" s="124">
        <v>23.861000000000001</v>
      </c>
      <c r="L36" s="124">
        <v>26.803999999999998</v>
      </c>
      <c r="M36" s="124">
        <v>25.927</v>
      </c>
      <c r="N36" s="124">
        <v>24.739000000000001</v>
      </c>
      <c r="O36" s="124">
        <v>34.305999999999997</v>
      </c>
      <c r="P36" s="124">
        <v>27.748999999999999</v>
      </c>
      <c r="Q36" s="124">
        <v>40.228999999999999</v>
      </c>
      <c r="R36" s="124">
        <v>33.338999999999999</v>
      </c>
      <c r="S36" s="124">
        <v>38.204000000000001</v>
      </c>
      <c r="T36" s="124">
        <v>32.036000000000001</v>
      </c>
      <c r="U36" s="124">
        <v>31.692</v>
      </c>
      <c r="V36" s="124">
        <v>23.994</v>
      </c>
      <c r="W36" s="124">
        <v>24.390999999999998</v>
      </c>
      <c r="X36" s="124">
        <v>16.045999999999999</v>
      </c>
      <c r="Y36" s="124">
        <v>24.215</v>
      </c>
      <c r="Z36" s="124">
        <v>29.629000000000001</v>
      </c>
      <c r="AA36" s="124">
        <v>29.074000000000002</v>
      </c>
      <c r="AB36" s="124">
        <v>31.356999999999999</v>
      </c>
      <c r="AC36" s="124">
        <v>25.925999999999998</v>
      </c>
      <c r="AD36" s="124">
        <v>35.072000000000003</v>
      </c>
      <c r="AE36" s="126">
        <v>30.643999999999998</v>
      </c>
      <c r="AF36" s="124">
        <v>26.123999999999999</v>
      </c>
      <c r="AG36" s="125">
        <v>31.452000000000002</v>
      </c>
      <c r="AH36" s="125">
        <v>18.036000000000001</v>
      </c>
      <c r="AI36" s="173">
        <v>23.192</v>
      </c>
      <c r="AJ36" s="173">
        <v>29.831</v>
      </c>
      <c r="AK36" s="173">
        <v>29.207000000000001</v>
      </c>
      <c r="AL36" s="173">
        <v>19.846</v>
      </c>
      <c r="AM36" s="173">
        <v>29.582000000000001</v>
      </c>
      <c r="AN36" s="173"/>
      <c r="AO36" s="173"/>
      <c r="AP36" s="173"/>
      <c r="AQ36" s="173"/>
      <c r="AR36" s="173"/>
      <c r="AS36" s="173"/>
      <c r="AT36" s="173"/>
      <c r="AU36" s="173"/>
      <c r="AV36" s="173"/>
      <c r="AW36" s="173"/>
      <c r="AX36" s="173"/>
      <c r="AY36" s="173"/>
      <c r="ALQ36" s="2" t="e">
        <v>#N/A</v>
      </c>
    </row>
    <row r="37" spans="1:1005" ht="15" x14ac:dyDescent="0.25">
      <c r="A37" s="208">
        <v>44958</v>
      </c>
      <c r="B37" s="142"/>
      <c r="C37" s="142"/>
      <c r="D37" s="142">
        <v>28.83</v>
      </c>
      <c r="E37" s="124">
        <v>25.376000000000001</v>
      </c>
      <c r="F37" s="124">
        <v>37.039000000000001</v>
      </c>
      <c r="G37" s="124">
        <v>46.857999999999997</v>
      </c>
      <c r="H37" s="124">
        <v>33.357999999999997</v>
      </c>
      <c r="I37" s="124">
        <v>24.91</v>
      </c>
      <c r="J37" s="124">
        <v>19.358000000000001</v>
      </c>
      <c r="K37" s="124">
        <v>20.349</v>
      </c>
      <c r="L37" s="124">
        <v>23.338000000000001</v>
      </c>
      <c r="M37" s="124">
        <v>22.369</v>
      </c>
      <c r="N37" s="124">
        <v>22.417999999999999</v>
      </c>
      <c r="O37" s="124">
        <v>28.04</v>
      </c>
      <c r="P37" s="124">
        <v>28.036000000000001</v>
      </c>
      <c r="Q37" s="124">
        <v>36.231000000000002</v>
      </c>
      <c r="R37" s="124">
        <v>27.091999999999999</v>
      </c>
      <c r="S37" s="124">
        <v>32.691000000000003</v>
      </c>
      <c r="T37" s="124">
        <v>31.181000000000001</v>
      </c>
      <c r="U37" s="124">
        <v>31.446999999999999</v>
      </c>
      <c r="V37" s="124">
        <v>23.42</v>
      </c>
      <c r="W37" s="124">
        <v>20.018999999999998</v>
      </c>
      <c r="X37" s="124">
        <v>19.48</v>
      </c>
      <c r="Y37" s="124">
        <v>20.042000000000002</v>
      </c>
      <c r="Z37" s="124">
        <v>25.18</v>
      </c>
      <c r="AA37" s="124">
        <v>23.535</v>
      </c>
      <c r="AB37" s="124">
        <v>29.265999999999998</v>
      </c>
      <c r="AC37" s="124">
        <v>21.155000000000001</v>
      </c>
      <c r="AD37" s="124">
        <v>30.399000000000001</v>
      </c>
      <c r="AE37" s="126">
        <v>25.135999999999999</v>
      </c>
      <c r="AF37" s="124">
        <v>21.288</v>
      </c>
      <c r="AG37" s="125">
        <v>26.161000000000001</v>
      </c>
      <c r="AH37" s="125">
        <v>15.016</v>
      </c>
      <c r="AI37" s="173">
        <v>23.084</v>
      </c>
      <c r="AJ37" s="173">
        <v>29.948</v>
      </c>
      <c r="AK37" s="173">
        <v>24.358000000000001</v>
      </c>
      <c r="AL37" s="173">
        <v>16.585000000000001</v>
      </c>
      <c r="AM37" s="173">
        <v>24.834</v>
      </c>
      <c r="AN37" s="173"/>
      <c r="AO37" s="173"/>
      <c r="AP37" s="173"/>
      <c r="AQ37" s="173"/>
      <c r="AR37" s="173"/>
      <c r="AS37" s="173"/>
      <c r="AT37" s="173"/>
      <c r="AU37" s="173"/>
      <c r="AV37" s="173"/>
      <c r="AW37" s="173"/>
      <c r="AX37" s="173"/>
      <c r="AY37" s="173"/>
      <c r="ALQ37" s="2" t="e">
        <v>#N/A</v>
      </c>
    </row>
    <row r="38" spans="1:1005" ht="15" x14ac:dyDescent="0.25">
      <c r="A38" s="208">
        <v>44986</v>
      </c>
      <c r="B38" s="142"/>
      <c r="C38" s="142"/>
      <c r="D38" s="142">
        <v>46.35</v>
      </c>
      <c r="E38" s="124">
        <v>26.173999999999999</v>
      </c>
      <c r="F38" s="124">
        <v>54.688000000000002</v>
      </c>
      <c r="G38" s="124">
        <v>87.933000000000007</v>
      </c>
      <c r="H38" s="124">
        <v>40.383000000000003</v>
      </c>
      <c r="I38" s="124">
        <v>36.396999999999998</v>
      </c>
      <c r="J38" s="124">
        <v>53.420999999999999</v>
      </c>
      <c r="K38" s="124">
        <v>32.529000000000003</v>
      </c>
      <c r="L38" s="124">
        <v>34.691000000000003</v>
      </c>
      <c r="M38" s="124">
        <v>38.246000000000002</v>
      </c>
      <c r="N38" s="124">
        <v>39.764000000000003</v>
      </c>
      <c r="O38" s="124">
        <v>50.667999999999999</v>
      </c>
      <c r="P38" s="124">
        <v>63.137999999999998</v>
      </c>
      <c r="Q38" s="124">
        <v>49.96</v>
      </c>
      <c r="R38" s="124">
        <v>52.997999999999998</v>
      </c>
      <c r="S38" s="124">
        <v>51.621000000000002</v>
      </c>
      <c r="T38" s="124">
        <v>44.317999999999998</v>
      </c>
      <c r="U38" s="124">
        <v>37.707000000000001</v>
      </c>
      <c r="V38" s="124">
        <v>36.460999999999999</v>
      </c>
      <c r="W38" s="124">
        <v>24.725999999999999</v>
      </c>
      <c r="X38" s="124">
        <v>32.756</v>
      </c>
      <c r="Y38" s="124">
        <v>59.146999999999998</v>
      </c>
      <c r="Z38" s="124">
        <v>30.638000000000002</v>
      </c>
      <c r="AA38" s="124">
        <v>33.426000000000002</v>
      </c>
      <c r="AB38" s="124">
        <v>79.986999999999995</v>
      </c>
      <c r="AC38" s="124">
        <v>23.091999999999999</v>
      </c>
      <c r="AD38" s="124">
        <v>59.838000000000001</v>
      </c>
      <c r="AE38" s="126">
        <v>29.975000000000001</v>
      </c>
      <c r="AF38" s="124">
        <v>40.192999999999998</v>
      </c>
      <c r="AG38" s="125">
        <v>51.472999999999999</v>
      </c>
      <c r="AH38" s="125">
        <v>23.254999999999999</v>
      </c>
      <c r="AI38" s="173">
        <v>27.155000000000001</v>
      </c>
      <c r="AJ38" s="173">
        <v>54.622999999999998</v>
      </c>
      <c r="AK38" s="173">
        <v>28.065000000000001</v>
      </c>
      <c r="AL38" s="173">
        <v>29.103000000000002</v>
      </c>
      <c r="AM38" s="173">
        <v>39.792999999999999</v>
      </c>
      <c r="AN38" s="173"/>
      <c r="AO38" s="173"/>
      <c r="AP38" s="173"/>
      <c r="AQ38" s="173"/>
      <c r="AR38" s="173"/>
      <c r="AS38" s="173"/>
      <c r="AT38" s="173"/>
      <c r="AU38" s="173"/>
      <c r="AV38" s="173"/>
      <c r="AW38" s="173"/>
      <c r="AX38" s="173"/>
      <c r="AY38" s="173"/>
      <c r="ALQ38" s="2" t="e">
        <v>#N/A</v>
      </c>
    </row>
    <row r="39" spans="1:1005" ht="15" x14ac:dyDescent="0.25">
      <c r="A39" s="208">
        <v>45017</v>
      </c>
      <c r="B39" s="142"/>
      <c r="C39" s="142"/>
      <c r="D39" s="142">
        <v>100.63</v>
      </c>
      <c r="E39" s="124">
        <v>58.540999999999997</v>
      </c>
      <c r="F39" s="124">
        <v>121.706</v>
      </c>
      <c r="G39" s="124">
        <v>155.33799999999999</v>
      </c>
      <c r="H39" s="124">
        <v>122.00700000000001</v>
      </c>
      <c r="I39" s="124">
        <v>82.4</v>
      </c>
      <c r="J39" s="124">
        <v>136.34200000000001</v>
      </c>
      <c r="K39" s="124">
        <v>75.153999999999996</v>
      </c>
      <c r="L39" s="124">
        <v>66.480999999999995</v>
      </c>
      <c r="M39" s="124">
        <v>96.013999999999996</v>
      </c>
      <c r="N39" s="124">
        <v>117.261</v>
      </c>
      <c r="O39" s="124">
        <v>98.239000000000004</v>
      </c>
      <c r="P39" s="124">
        <v>75.905000000000001</v>
      </c>
      <c r="Q39" s="124">
        <v>114.968</v>
      </c>
      <c r="R39" s="124">
        <v>113.82599999999999</v>
      </c>
      <c r="S39" s="124">
        <v>82.158000000000001</v>
      </c>
      <c r="T39" s="124">
        <v>60.014000000000003</v>
      </c>
      <c r="U39" s="124">
        <v>95.834000000000003</v>
      </c>
      <c r="V39" s="124">
        <v>73.055000000000007</v>
      </c>
      <c r="W39" s="124">
        <v>65.882999999999996</v>
      </c>
      <c r="X39" s="124">
        <v>66.022999999999996</v>
      </c>
      <c r="Y39" s="124">
        <v>126.276</v>
      </c>
      <c r="Z39" s="124">
        <v>78.131</v>
      </c>
      <c r="AA39" s="124">
        <v>106.729</v>
      </c>
      <c r="AB39" s="124">
        <v>115.51</v>
      </c>
      <c r="AC39" s="124">
        <v>80.488</v>
      </c>
      <c r="AD39" s="124">
        <v>98.611000000000004</v>
      </c>
      <c r="AE39" s="126">
        <v>76.167000000000002</v>
      </c>
      <c r="AF39" s="124">
        <v>93.188000000000002</v>
      </c>
      <c r="AG39" s="125">
        <v>111.688</v>
      </c>
      <c r="AH39" s="125">
        <v>53.694000000000003</v>
      </c>
      <c r="AI39" s="173">
        <v>63.908999999999999</v>
      </c>
      <c r="AJ39" s="173">
        <v>97.238</v>
      </c>
      <c r="AK39" s="173">
        <v>63.956000000000003</v>
      </c>
      <c r="AL39" s="173">
        <v>50.378999999999998</v>
      </c>
      <c r="AM39" s="173">
        <v>46.502000000000002</v>
      </c>
      <c r="AN39" s="173"/>
      <c r="AO39" s="173"/>
      <c r="AP39" s="173"/>
      <c r="AQ39" s="173"/>
      <c r="AR39" s="173"/>
      <c r="AS39" s="173"/>
      <c r="AT39" s="173"/>
      <c r="AU39" s="173"/>
      <c r="AV39" s="173"/>
      <c r="AW39" s="173"/>
      <c r="AX39" s="173"/>
      <c r="AY39" s="173"/>
      <c r="ALQ39" s="2" t="e">
        <v>#N/A</v>
      </c>
    </row>
    <row r="40" spans="1:1005" ht="15" x14ac:dyDescent="0.25">
      <c r="A40" s="208">
        <v>45047</v>
      </c>
      <c r="B40" s="142"/>
      <c r="C40" s="142"/>
      <c r="D40" s="142">
        <v>281.23</v>
      </c>
      <c r="E40" s="124">
        <v>570.86099999999999</v>
      </c>
      <c r="F40" s="124">
        <v>468.22699999999998</v>
      </c>
      <c r="G40" s="124">
        <v>392.44900000000001</v>
      </c>
      <c r="H40" s="124">
        <v>390.13799999999998</v>
      </c>
      <c r="I40" s="124">
        <v>177.06899999999999</v>
      </c>
      <c r="J40" s="124">
        <v>218.43199999999999</v>
      </c>
      <c r="K40" s="124">
        <v>141.38999999999999</v>
      </c>
      <c r="L40" s="124">
        <v>207.75299999999999</v>
      </c>
      <c r="M40" s="124">
        <v>246.73400000000001</v>
      </c>
      <c r="N40" s="124">
        <v>337.67099999999999</v>
      </c>
      <c r="O40" s="124">
        <v>252.505</v>
      </c>
      <c r="P40" s="124">
        <v>251.14099999999999</v>
      </c>
      <c r="Q40" s="124">
        <v>423.69600000000003</v>
      </c>
      <c r="R40" s="124">
        <v>409.25299999999999</v>
      </c>
      <c r="S40" s="124">
        <v>253.79900000000001</v>
      </c>
      <c r="T40" s="124">
        <v>273.73</v>
      </c>
      <c r="U40" s="124">
        <v>274.78399999999999</v>
      </c>
      <c r="V40" s="124">
        <v>298.96199999999999</v>
      </c>
      <c r="W40" s="124">
        <v>82.593999999999994</v>
      </c>
      <c r="X40" s="124">
        <v>184.505</v>
      </c>
      <c r="Y40" s="124">
        <v>265.89400000000001</v>
      </c>
      <c r="Z40" s="124">
        <v>300.31900000000002</v>
      </c>
      <c r="AA40" s="124">
        <v>254.23699999999999</v>
      </c>
      <c r="AB40" s="124">
        <v>303.68700000000001</v>
      </c>
      <c r="AC40" s="124">
        <v>338.64</v>
      </c>
      <c r="AD40" s="124">
        <v>333.84100000000001</v>
      </c>
      <c r="AE40" s="126">
        <v>138.01499999999999</v>
      </c>
      <c r="AF40" s="124">
        <v>213.892</v>
      </c>
      <c r="AG40" s="125">
        <v>151.24199999999999</v>
      </c>
      <c r="AH40" s="125">
        <v>124.185</v>
      </c>
      <c r="AI40" s="173">
        <v>263.51900000000001</v>
      </c>
      <c r="AJ40" s="173">
        <v>234.346</v>
      </c>
      <c r="AK40" s="173">
        <v>125.678</v>
      </c>
      <c r="AL40" s="173">
        <v>183.905</v>
      </c>
      <c r="AM40" s="173">
        <v>163.273</v>
      </c>
      <c r="AN40" s="173"/>
      <c r="AO40" s="173"/>
      <c r="AP40" s="173"/>
      <c r="AQ40" s="173"/>
      <c r="AR40" s="173"/>
      <c r="AS40" s="173"/>
      <c r="AT40" s="173"/>
      <c r="AU40" s="173"/>
      <c r="AV40" s="173"/>
      <c r="AW40" s="173"/>
      <c r="AX40" s="173"/>
      <c r="AY40" s="173"/>
      <c r="ALQ40" s="2" t="e">
        <v>#N/A</v>
      </c>
    </row>
    <row r="41" spans="1:1005" ht="15" x14ac:dyDescent="0.25">
      <c r="A41" s="208">
        <v>45078</v>
      </c>
      <c r="B41" s="142"/>
      <c r="C41" s="142"/>
      <c r="D41" s="142">
        <v>314.85000000000002</v>
      </c>
      <c r="E41" s="124">
        <v>839.90499999999997</v>
      </c>
      <c r="F41" s="124">
        <v>488.96800000000002</v>
      </c>
      <c r="G41" s="124">
        <v>467.267</v>
      </c>
      <c r="H41" s="124">
        <v>342.14499999999998</v>
      </c>
      <c r="I41" s="124">
        <v>211.15299999999999</v>
      </c>
      <c r="J41" s="124">
        <v>178.673</v>
      </c>
      <c r="K41" s="124">
        <v>212.91399999999999</v>
      </c>
      <c r="L41" s="124">
        <v>332.94400000000002</v>
      </c>
      <c r="M41" s="124">
        <v>215.85400000000001</v>
      </c>
      <c r="N41" s="124">
        <v>480.76499999999999</v>
      </c>
      <c r="O41" s="124">
        <v>266.798</v>
      </c>
      <c r="P41" s="124">
        <v>648.68499999999995</v>
      </c>
      <c r="Q41" s="124">
        <v>358.70699999999999</v>
      </c>
      <c r="R41" s="124">
        <v>616.07399999999996</v>
      </c>
      <c r="S41" s="124">
        <v>257.51</v>
      </c>
      <c r="T41" s="124">
        <v>431.41800000000001</v>
      </c>
      <c r="U41" s="124">
        <v>191.08099999999999</v>
      </c>
      <c r="V41" s="124">
        <v>241.619</v>
      </c>
      <c r="W41" s="124">
        <v>65.328000000000003</v>
      </c>
      <c r="X41" s="124">
        <v>256.43599999999998</v>
      </c>
      <c r="Y41" s="124">
        <v>175.01</v>
      </c>
      <c r="Z41" s="124">
        <v>347.13900000000001</v>
      </c>
      <c r="AA41" s="124">
        <v>238.59700000000001</v>
      </c>
      <c r="AB41" s="124">
        <v>236.358</v>
      </c>
      <c r="AC41" s="124">
        <v>597.26900000000001</v>
      </c>
      <c r="AD41" s="124">
        <v>325.87799999999999</v>
      </c>
      <c r="AE41" s="126">
        <v>312.99900000000002</v>
      </c>
      <c r="AF41" s="124">
        <v>528.36300000000006</v>
      </c>
      <c r="AG41" s="125">
        <v>64.043999999999997</v>
      </c>
      <c r="AH41" s="125">
        <v>168.614</v>
      </c>
      <c r="AI41" s="173">
        <v>405.19400000000002</v>
      </c>
      <c r="AJ41" s="173">
        <v>388.21600000000001</v>
      </c>
      <c r="AK41" s="173">
        <v>136.80600000000001</v>
      </c>
      <c r="AL41" s="173">
        <v>353.63200000000001</v>
      </c>
      <c r="AM41" s="173">
        <v>468.399</v>
      </c>
      <c r="AN41" s="173"/>
      <c r="AO41" s="173"/>
      <c r="AP41" s="173"/>
      <c r="AQ41" s="173"/>
      <c r="AR41" s="173"/>
      <c r="AS41" s="173"/>
      <c r="AT41" s="173"/>
      <c r="AU41" s="173"/>
      <c r="AV41" s="173"/>
      <c r="AW41" s="173"/>
      <c r="AX41" s="173"/>
      <c r="AY41" s="173"/>
      <c r="ALQ41" s="2" t="e">
        <v>#N/A</v>
      </c>
    </row>
    <row r="42" spans="1:1005" ht="15" x14ac:dyDescent="0.25">
      <c r="A42" s="208">
        <v>45108</v>
      </c>
      <c r="B42" s="142"/>
      <c r="C42" s="142"/>
      <c r="D42" s="142">
        <v>137.63</v>
      </c>
      <c r="E42" s="124">
        <v>378.14600000000002</v>
      </c>
      <c r="F42" s="125">
        <v>150.446</v>
      </c>
      <c r="G42" s="125">
        <v>198.19499999999999</v>
      </c>
      <c r="H42" s="125">
        <v>114.11199999999999</v>
      </c>
      <c r="I42" s="125">
        <v>83.274000000000001</v>
      </c>
      <c r="J42" s="125">
        <v>73.281000000000006</v>
      </c>
      <c r="K42" s="125">
        <v>84.718000000000004</v>
      </c>
      <c r="L42" s="125">
        <v>152.089</v>
      </c>
      <c r="M42" s="125">
        <v>80.706999999999994</v>
      </c>
      <c r="N42" s="125">
        <v>227.74600000000001</v>
      </c>
      <c r="O42" s="125">
        <v>83.950999999999993</v>
      </c>
      <c r="P42" s="125">
        <v>566.99099999999999</v>
      </c>
      <c r="Q42" s="125">
        <v>140.44800000000001</v>
      </c>
      <c r="R42" s="125">
        <v>226.08099999999999</v>
      </c>
      <c r="S42" s="125">
        <v>121.004</v>
      </c>
      <c r="T42" s="125">
        <v>254.17500000000001</v>
      </c>
      <c r="U42" s="125">
        <v>57.828000000000003</v>
      </c>
      <c r="V42" s="125">
        <v>69.328000000000003</v>
      </c>
      <c r="W42" s="125">
        <v>25.08</v>
      </c>
      <c r="X42" s="125">
        <v>72.358999999999995</v>
      </c>
      <c r="Y42" s="125">
        <v>63.322000000000003</v>
      </c>
      <c r="Z42" s="125">
        <v>138.679</v>
      </c>
      <c r="AA42" s="125">
        <v>86.908000000000001</v>
      </c>
      <c r="AB42" s="125">
        <v>81.084000000000003</v>
      </c>
      <c r="AC42" s="125">
        <v>253.49199999999999</v>
      </c>
      <c r="AD42" s="125">
        <v>172.786</v>
      </c>
      <c r="AE42" s="126">
        <v>92.936000000000007</v>
      </c>
      <c r="AF42" s="125">
        <v>249.78399999999999</v>
      </c>
      <c r="AG42" s="125">
        <v>29.681000000000001</v>
      </c>
      <c r="AH42" s="125">
        <v>59.133000000000003</v>
      </c>
      <c r="AI42" s="173">
        <v>123.316</v>
      </c>
      <c r="AJ42" s="173">
        <v>117.196</v>
      </c>
      <c r="AK42" s="173">
        <v>53.564</v>
      </c>
      <c r="AL42" s="173">
        <v>208.74100000000001</v>
      </c>
      <c r="AM42" s="173">
        <v>266.149</v>
      </c>
      <c r="AN42" s="173"/>
      <c r="AO42" s="173"/>
      <c r="AP42" s="173"/>
      <c r="AQ42" s="173"/>
      <c r="AR42" s="173"/>
      <c r="AS42" s="173"/>
      <c r="AT42" s="173"/>
      <c r="AU42" s="173"/>
      <c r="AV42" s="173"/>
      <c r="AW42" s="173"/>
      <c r="AX42" s="173"/>
      <c r="AY42" s="173"/>
      <c r="ALQ42" s="2" t="e">
        <v>#N/A</v>
      </c>
    </row>
    <row r="43" spans="1:1005" ht="15" x14ac:dyDescent="0.25">
      <c r="A43" s="208">
        <v>45139</v>
      </c>
      <c r="B43" s="142"/>
      <c r="C43" s="142"/>
      <c r="D43" s="142">
        <v>75.010000000000005</v>
      </c>
      <c r="E43" s="124">
        <v>144.04</v>
      </c>
      <c r="F43" s="125">
        <v>69.186000000000007</v>
      </c>
      <c r="G43" s="125">
        <v>75.558000000000007</v>
      </c>
      <c r="H43" s="125">
        <v>63.113</v>
      </c>
      <c r="I43" s="125">
        <v>47.819000000000003</v>
      </c>
      <c r="J43" s="125">
        <v>54.823999999999998</v>
      </c>
      <c r="K43" s="125">
        <v>43.686</v>
      </c>
      <c r="L43" s="125">
        <v>63.454999999999998</v>
      </c>
      <c r="M43" s="125">
        <v>60.871000000000002</v>
      </c>
      <c r="N43" s="125">
        <v>76.799000000000007</v>
      </c>
      <c r="O43" s="125">
        <v>47.02</v>
      </c>
      <c r="P43" s="125">
        <v>153.065</v>
      </c>
      <c r="Q43" s="125">
        <v>59.569000000000003</v>
      </c>
      <c r="R43" s="125">
        <v>95.474000000000004</v>
      </c>
      <c r="S43" s="125">
        <v>57.107999999999997</v>
      </c>
      <c r="T43" s="125">
        <v>100.426</v>
      </c>
      <c r="U43" s="125">
        <v>46.031999999999996</v>
      </c>
      <c r="V43" s="125">
        <v>51.546999999999997</v>
      </c>
      <c r="W43" s="125">
        <v>20.606999999999999</v>
      </c>
      <c r="X43" s="125">
        <v>42.856000000000002</v>
      </c>
      <c r="Y43" s="125">
        <v>39.597000000000001</v>
      </c>
      <c r="Z43" s="125">
        <v>63.478000000000002</v>
      </c>
      <c r="AA43" s="125">
        <v>60.825000000000003</v>
      </c>
      <c r="AB43" s="125">
        <v>54.65</v>
      </c>
      <c r="AC43" s="125">
        <v>89.399000000000001</v>
      </c>
      <c r="AD43" s="125">
        <v>63.978999999999999</v>
      </c>
      <c r="AE43" s="126">
        <v>55.347000000000001</v>
      </c>
      <c r="AF43" s="125">
        <v>76.613</v>
      </c>
      <c r="AG43" s="125">
        <v>29.483000000000001</v>
      </c>
      <c r="AH43" s="125">
        <v>43.067</v>
      </c>
      <c r="AI43" s="173">
        <v>64.061000000000007</v>
      </c>
      <c r="AJ43" s="173">
        <v>49.648000000000003</v>
      </c>
      <c r="AK43" s="173">
        <v>33.741</v>
      </c>
      <c r="AL43" s="173">
        <v>105.634</v>
      </c>
      <c r="AM43" s="173">
        <v>98.212999999999994</v>
      </c>
      <c r="AN43" s="173"/>
      <c r="AO43" s="173"/>
      <c r="AP43" s="173"/>
      <c r="AQ43" s="173"/>
      <c r="AR43" s="173"/>
      <c r="AS43" s="173"/>
      <c r="AT43" s="173"/>
      <c r="AU43" s="173"/>
      <c r="AV43" s="173"/>
      <c r="AW43" s="173"/>
      <c r="AX43" s="173"/>
      <c r="AY43" s="173"/>
      <c r="ALQ43" s="2" t="e">
        <v>#N/A</v>
      </c>
    </row>
    <row r="44" spans="1:1005" ht="15" x14ac:dyDescent="0.25">
      <c r="A44" s="208">
        <v>45170</v>
      </c>
      <c r="B44" s="142"/>
      <c r="C44" s="142"/>
      <c r="D44" s="142">
        <v>46.81</v>
      </c>
      <c r="E44" s="124">
        <v>83.701999999999998</v>
      </c>
      <c r="F44" s="125">
        <v>70.793999999999997</v>
      </c>
      <c r="G44" s="125">
        <v>75.444000000000003</v>
      </c>
      <c r="H44" s="125">
        <v>50.058999999999997</v>
      </c>
      <c r="I44" s="125">
        <v>49.481000000000002</v>
      </c>
      <c r="J44" s="125">
        <v>38.871000000000002</v>
      </c>
      <c r="K44" s="125">
        <v>36.131999999999998</v>
      </c>
      <c r="L44" s="125">
        <v>41.581000000000003</v>
      </c>
      <c r="M44" s="125">
        <v>50.783999999999999</v>
      </c>
      <c r="N44" s="125">
        <v>65.516000000000005</v>
      </c>
      <c r="O44" s="125">
        <v>44.860999999999997</v>
      </c>
      <c r="P44" s="125">
        <v>74.900999999999996</v>
      </c>
      <c r="Q44" s="125">
        <v>48.850999999999999</v>
      </c>
      <c r="R44" s="125">
        <v>70.87</v>
      </c>
      <c r="S44" s="125">
        <v>40.963999999999999</v>
      </c>
      <c r="T44" s="125">
        <v>56.932000000000002</v>
      </c>
      <c r="U44" s="125">
        <v>39.78</v>
      </c>
      <c r="V44" s="125">
        <v>37.106999999999999</v>
      </c>
      <c r="W44" s="125">
        <v>24.222000000000001</v>
      </c>
      <c r="X44" s="125">
        <v>64.98</v>
      </c>
      <c r="Y44" s="125">
        <v>44.862000000000002</v>
      </c>
      <c r="Z44" s="125">
        <v>41.85</v>
      </c>
      <c r="AA44" s="125">
        <v>45.491999999999997</v>
      </c>
      <c r="AB44" s="125">
        <v>55.667999999999999</v>
      </c>
      <c r="AC44" s="125">
        <v>55.640999999999998</v>
      </c>
      <c r="AD44" s="125">
        <v>45.628</v>
      </c>
      <c r="AE44" s="126">
        <v>35.863999999999997</v>
      </c>
      <c r="AF44" s="125">
        <v>48.042999999999999</v>
      </c>
      <c r="AG44" s="125">
        <v>26.678000000000001</v>
      </c>
      <c r="AH44" s="125">
        <v>61.767000000000003</v>
      </c>
      <c r="AI44" s="173">
        <v>57.658000000000001</v>
      </c>
      <c r="AJ44" s="173">
        <v>40.835000000000001</v>
      </c>
      <c r="AK44" s="173">
        <v>29.690999999999999</v>
      </c>
      <c r="AL44" s="173">
        <v>88.867999999999995</v>
      </c>
      <c r="AM44" s="173">
        <v>49.832000000000001</v>
      </c>
      <c r="AN44" s="173"/>
      <c r="AO44" s="173"/>
      <c r="AP44" s="173"/>
      <c r="AQ44" s="173"/>
      <c r="AR44" s="173"/>
      <c r="AS44" s="173"/>
      <c r="AT44" s="173"/>
      <c r="AU44" s="173"/>
      <c r="AV44" s="173"/>
      <c r="AW44" s="173"/>
      <c r="AX44" s="173"/>
      <c r="AY44" s="173"/>
      <c r="ALQ44" s="2" t="e">
        <v>#N/A</v>
      </c>
    </row>
    <row r="45" spans="1:1005" ht="15" x14ac:dyDescent="0.25">
      <c r="A45" s="208">
        <v>45200</v>
      </c>
      <c r="B45" s="142"/>
      <c r="C45" s="142"/>
      <c r="D45" s="142">
        <v>46.89</v>
      </c>
      <c r="E45" s="124">
        <v>74.355000000000004</v>
      </c>
      <c r="F45" s="124">
        <v>102.625</v>
      </c>
      <c r="G45" s="125">
        <v>82.47</v>
      </c>
      <c r="H45" s="125">
        <v>40.298000000000002</v>
      </c>
      <c r="I45" s="125">
        <v>37.863999999999997</v>
      </c>
      <c r="J45" s="125">
        <v>37.725000000000001</v>
      </c>
      <c r="K45" s="125">
        <v>56.631999999999998</v>
      </c>
      <c r="L45" s="125">
        <v>35.091999999999999</v>
      </c>
      <c r="M45" s="125">
        <v>34.738</v>
      </c>
      <c r="N45" s="125">
        <v>56.372999999999998</v>
      </c>
      <c r="O45" s="125">
        <v>39.968000000000004</v>
      </c>
      <c r="P45" s="125">
        <v>68.822999999999993</v>
      </c>
      <c r="Q45" s="125">
        <v>59.911000000000001</v>
      </c>
      <c r="R45" s="125">
        <v>78.356999999999999</v>
      </c>
      <c r="S45" s="125">
        <v>47.68</v>
      </c>
      <c r="T45" s="125">
        <v>44.826000000000001</v>
      </c>
      <c r="U45" s="125">
        <v>34.994999999999997</v>
      </c>
      <c r="V45" s="125">
        <v>32.783999999999999</v>
      </c>
      <c r="W45" s="125">
        <v>34.947000000000003</v>
      </c>
      <c r="X45" s="125">
        <v>41.154000000000003</v>
      </c>
      <c r="Y45" s="125">
        <v>42.255000000000003</v>
      </c>
      <c r="Z45" s="125">
        <v>60.258000000000003</v>
      </c>
      <c r="AA45" s="125">
        <v>79.867000000000004</v>
      </c>
      <c r="AB45" s="125">
        <v>52.640999999999998</v>
      </c>
      <c r="AC45" s="125">
        <v>48.881</v>
      </c>
      <c r="AD45" s="125">
        <v>45.036000000000001</v>
      </c>
      <c r="AE45" s="126">
        <v>35.976999999999997</v>
      </c>
      <c r="AF45" s="125">
        <v>47.002000000000002</v>
      </c>
      <c r="AG45" s="125">
        <v>25.023</v>
      </c>
      <c r="AH45" s="125">
        <v>60.466000000000001</v>
      </c>
      <c r="AI45" s="173">
        <v>73.313999999999993</v>
      </c>
      <c r="AJ45" s="173">
        <v>35.24</v>
      </c>
      <c r="AK45" s="173">
        <v>30.402999999999999</v>
      </c>
      <c r="AL45" s="173">
        <v>55.173000000000002</v>
      </c>
      <c r="AM45" s="173">
        <v>41.631999999999998</v>
      </c>
      <c r="AN45" s="173"/>
      <c r="AO45" s="173"/>
      <c r="AP45" s="173"/>
      <c r="AQ45" s="173"/>
      <c r="AR45" s="173"/>
      <c r="AS45" s="173"/>
      <c r="AT45" s="173"/>
      <c r="AU45" s="173"/>
      <c r="AV45" s="173"/>
      <c r="AW45" s="173"/>
      <c r="AX45" s="173"/>
      <c r="AY45" s="173"/>
      <c r="ALQ45" s="2" t="e">
        <v>#N/A</v>
      </c>
    </row>
    <row r="46" spans="1:1005" ht="15" x14ac:dyDescent="0.25">
      <c r="A46" s="208">
        <v>45231</v>
      </c>
      <c r="B46" s="142"/>
      <c r="C46" s="142"/>
      <c r="D46" s="142">
        <v>38.090000000000003</v>
      </c>
      <c r="E46" s="124">
        <v>58.524999999999999</v>
      </c>
      <c r="F46" s="124">
        <v>60.848999999999997</v>
      </c>
      <c r="G46" s="125">
        <v>57.963999999999999</v>
      </c>
      <c r="H46" s="125">
        <v>38.459000000000003</v>
      </c>
      <c r="I46" s="125">
        <v>29.01</v>
      </c>
      <c r="J46" s="125">
        <v>30.032</v>
      </c>
      <c r="K46" s="125">
        <v>48.429000000000002</v>
      </c>
      <c r="L46" s="125">
        <v>32.173999999999999</v>
      </c>
      <c r="M46" s="125">
        <v>29.16</v>
      </c>
      <c r="N46" s="125">
        <v>44.113</v>
      </c>
      <c r="O46" s="125">
        <v>36.328000000000003</v>
      </c>
      <c r="P46" s="125">
        <v>51.243000000000002</v>
      </c>
      <c r="Q46" s="125">
        <v>44.000999999999998</v>
      </c>
      <c r="R46" s="125">
        <v>53.679000000000002</v>
      </c>
      <c r="S46" s="125">
        <v>40.707999999999998</v>
      </c>
      <c r="T46" s="125">
        <v>36.055</v>
      </c>
      <c r="U46" s="125">
        <v>30.184999999999999</v>
      </c>
      <c r="V46" s="125">
        <v>31.94</v>
      </c>
      <c r="W46" s="125">
        <v>21.463000000000001</v>
      </c>
      <c r="X46" s="125">
        <v>29.29</v>
      </c>
      <c r="Y46" s="125">
        <v>36.295000000000002</v>
      </c>
      <c r="Z46" s="125">
        <v>44.374000000000002</v>
      </c>
      <c r="AA46" s="125">
        <v>50.834000000000003</v>
      </c>
      <c r="AB46" s="125">
        <v>39.049999999999997</v>
      </c>
      <c r="AC46" s="125">
        <v>42.509</v>
      </c>
      <c r="AD46" s="125">
        <v>41.707999999999998</v>
      </c>
      <c r="AE46" s="126">
        <v>35.569000000000003</v>
      </c>
      <c r="AF46" s="125">
        <v>38.707000000000001</v>
      </c>
      <c r="AG46" s="125">
        <v>21.257999999999999</v>
      </c>
      <c r="AH46" s="125">
        <v>35.432000000000002</v>
      </c>
      <c r="AI46" s="173">
        <v>44.564</v>
      </c>
      <c r="AJ46" s="173">
        <v>33.039000000000001</v>
      </c>
      <c r="AK46" s="173">
        <v>28.905999999999999</v>
      </c>
      <c r="AL46" s="173">
        <v>37.195</v>
      </c>
      <c r="AM46" s="173">
        <v>35.277000000000001</v>
      </c>
      <c r="AN46" s="173"/>
      <c r="AO46" s="173"/>
      <c r="AP46" s="173"/>
      <c r="AQ46" s="173"/>
      <c r="AR46" s="173"/>
      <c r="AS46" s="173"/>
      <c r="AT46" s="173"/>
      <c r="AU46" s="173"/>
      <c r="AV46" s="173"/>
      <c r="AW46" s="173"/>
      <c r="AX46" s="173"/>
      <c r="AY46" s="173"/>
      <c r="ALQ46" s="2" t="e">
        <v>#N/A</v>
      </c>
    </row>
    <row r="47" spans="1:1005" ht="15" x14ac:dyDescent="0.25">
      <c r="A47" s="208">
        <v>45261</v>
      </c>
      <c r="B47" s="142"/>
      <c r="C47" s="142"/>
      <c r="D47" s="142">
        <v>32.43</v>
      </c>
      <c r="E47" s="124">
        <v>50.079000000000001</v>
      </c>
      <c r="F47" s="124">
        <v>43.908999999999999</v>
      </c>
      <c r="G47" s="125">
        <v>44.33</v>
      </c>
      <c r="H47" s="125">
        <v>34.305999999999997</v>
      </c>
      <c r="I47" s="125">
        <v>26.51</v>
      </c>
      <c r="J47" s="125">
        <v>26.945</v>
      </c>
      <c r="K47" s="125">
        <v>34.087000000000003</v>
      </c>
      <c r="L47" s="125">
        <v>29.574000000000002</v>
      </c>
      <c r="M47" s="125">
        <v>27.010999999999999</v>
      </c>
      <c r="N47" s="125">
        <v>38.338999999999999</v>
      </c>
      <c r="O47" s="125">
        <v>31.116</v>
      </c>
      <c r="P47" s="125">
        <v>46.613</v>
      </c>
      <c r="Q47" s="125">
        <v>38.729999999999997</v>
      </c>
      <c r="R47" s="125">
        <v>43.08</v>
      </c>
      <c r="S47" s="125">
        <v>37.616999999999997</v>
      </c>
      <c r="T47" s="125">
        <v>33.374000000000002</v>
      </c>
      <c r="U47" s="125">
        <v>26.991</v>
      </c>
      <c r="V47" s="125">
        <v>27.722000000000001</v>
      </c>
      <c r="W47" s="125">
        <v>17.954999999999998</v>
      </c>
      <c r="X47" s="125">
        <v>27.271999999999998</v>
      </c>
      <c r="Y47" s="125">
        <v>28.783000000000001</v>
      </c>
      <c r="Z47" s="125">
        <v>33.578000000000003</v>
      </c>
      <c r="AA47" s="125">
        <v>35.658999999999999</v>
      </c>
      <c r="AB47" s="125">
        <v>30.012</v>
      </c>
      <c r="AC47" s="125">
        <v>38.720999999999997</v>
      </c>
      <c r="AD47" s="125">
        <v>34.808999999999997</v>
      </c>
      <c r="AE47" s="126">
        <v>30.29</v>
      </c>
      <c r="AF47" s="125">
        <v>34.613</v>
      </c>
      <c r="AG47" s="125">
        <v>19.853999999999999</v>
      </c>
      <c r="AH47" s="125">
        <v>27.262</v>
      </c>
      <c r="AI47" s="173">
        <v>33.984999999999999</v>
      </c>
      <c r="AJ47" s="173">
        <v>31.321000000000002</v>
      </c>
      <c r="AK47" s="173">
        <v>23.495999999999999</v>
      </c>
      <c r="AL47" s="173">
        <v>32.658000000000001</v>
      </c>
      <c r="AM47" s="173">
        <v>33.401000000000003</v>
      </c>
      <c r="AN47" s="173"/>
      <c r="AO47" s="173"/>
      <c r="AP47" s="173"/>
      <c r="AQ47" s="173"/>
      <c r="AR47" s="173"/>
      <c r="AS47" s="173"/>
      <c r="AT47" s="173"/>
      <c r="AU47" s="173"/>
      <c r="AV47" s="173"/>
      <c r="AW47" s="173"/>
      <c r="AX47" s="173"/>
      <c r="AY47" s="173"/>
      <c r="ALQ47" s="2" t="e">
        <v>#N/A</v>
      </c>
    </row>
    <row r="48" spans="1:1005" ht="15" x14ac:dyDescent="0.25">
      <c r="A48" s="208">
        <v>45292</v>
      </c>
      <c r="B48" s="142"/>
      <c r="C48" s="142"/>
      <c r="D48" s="142">
        <v>31.25</v>
      </c>
      <c r="E48" s="124">
        <v>44.713000000000001</v>
      </c>
      <c r="F48" s="124">
        <v>37.975000000000001</v>
      </c>
      <c r="G48" s="125">
        <v>36.94</v>
      </c>
      <c r="H48" s="125">
        <v>30.512</v>
      </c>
      <c r="I48" s="125">
        <v>23.858000000000001</v>
      </c>
      <c r="J48" s="125">
        <v>24.145</v>
      </c>
      <c r="K48" s="125">
        <v>26.850999999999999</v>
      </c>
      <c r="L48" s="125">
        <v>25.978000000000002</v>
      </c>
      <c r="M48" s="125">
        <v>24.585000000000001</v>
      </c>
      <c r="N48" s="125">
        <v>34.375</v>
      </c>
      <c r="O48" s="125">
        <v>27.73</v>
      </c>
      <c r="P48" s="125">
        <v>40.651000000000003</v>
      </c>
      <c r="Q48" s="125">
        <v>33.347000000000001</v>
      </c>
      <c r="R48" s="125">
        <v>38.594000000000001</v>
      </c>
      <c r="S48" s="125">
        <v>32.436</v>
      </c>
      <c r="T48" s="125">
        <v>32.216000000000001</v>
      </c>
      <c r="U48" s="125">
        <v>24.155000000000001</v>
      </c>
      <c r="V48" s="125">
        <v>24.565999999999999</v>
      </c>
      <c r="W48" s="125">
        <v>16.027000000000001</v>
      </c>
      <c r="X48" s="125">
        <v>24.158999999999999</v>
      </c>
      <c r="Y48" s="125">
        <v>29.234999999999999</v>
      </c>
      <c r="Z48" s="125">
        <v>29.038</v>
      </c>
      <c r="AA48" s="125">
        <v>31.657</v>
      </c>
      <c r="AB48" s="125">
        <v>26.024999999999999</v>
      </c>
      <c r="AC48" s="125">
        <v>35.048000000000002</v>
      </c>
      <c r="AD48" s="125">
        <v>30.606999999999999</v>
      </c>
      <c r="AE48" s="126">
        <v>27.06</v>
      </c>
      <c r="AF48" s="125">
        <v>31.613</v>
      </c>
      <c r="AG48" s="125">
        <v>17.943000000000001</v>
      </c>
      <c r="AH48" s="125">
        <v>23.684000000000001</v>
      </c>
      <c r="AI48" s="173">
        <v>29.657</v>
      </c>
      <c r="AJ48" s="173">
        <v>29.045000000000002</v>
      </c>
      <c r="AK48" s="173">
        <v>20.04</v>
      </c>
      <c r="AL48" s="173">
        <v>29.343</v>
      </c>
      <c r="AM48" s="173">
        <v>32.628999999999998</v>
      </c>
      <c r="AN48" s="173"/>
      <c r="AO48" s="173"/>
      <c r="AP48" s="173"/>
      <c r="AQ48" s="173"/>
      <c r="AR48" s="173"/>
      <c r="AS48" s="173"/>
      <c r="AT48" s="173"/>
      <c r="AU48" s="173"/>
      <c r="AV48" s="173"/>
      <c r="AW48" s="173"/>
      <c r="AX48" s="173"/>
      <c r="AY48" s="173"/>
      <c r="ALQ48" s="2" t="e">
        <v>#N/A</v>
      </c>
    </row>
    <row r="49" spans="1:1005" ht="15" x14ac:dyDescent="0.25">
      <c r="A49" s="208">
        <v>45323</v>
      </c>
      <c r="B49" s="142"/>
      <c r="C49" s="142"/>
      <c r="D49" s="142">
        <v>28.83</v>
      </c>
      <c r="E49" s="124">
        <v>38.496000000000002</v>
      </c>
      <c r="F49" s="124">
        <v>49.601999999999997</v>
      </c>
      <c r="G49" s="125">
        <v>35.25</v>
      </c>
      <c r="H49" s="125">
        <v>25.940999999999999</v>
      </c>
      <c r="I49" s="125">
        <v>20.416</v>
      </c>
      <c r="J49" s="125">
        <v>21.408000000000001</v>
      </c>
      <c r="K49" s="125">
        <v>24.132000000000001</v>
      </c>
      <c r="L49" s="125">
        <v>23.273</v>
      </c>
      <c r="M49" s="125">
        <v>23.175999999999998</v>
      </c>
      <c r="N49" s="125">
        <v>29.064</v>
      </c>
      <c r="O49" s="125">
        <v>28.879000000000001</v>
      </c>
      <c r="P49" s="125">
        <v>38.104999999999997</v>
      </c>
      <c r="Q49" s="125">
        <v>28.013000000000002</v>
      </c>
      <c r="R49" s="125">
        <v>34.249000000000002</v>
      </c>
      <c r="S49" s="125">
        <v>32.549999999999997</v>
      </c>
      <c r="T49" s="125">
        <v>33.090000000000003</v>
      </c>
      <c r="U49" s="125">
        <v>24.484000000000002</v>
      </c>
      <c r="V49" s="125">
        <v>20.866</v>
      </c>
      <c r="W49" s="125">
        <v>20.091999999999999</v>
      </c>
      <c r="X49" s="125">
        <v>20.83</v>
      </c>
      <c r="Y49" s="125">
        <v>25.803999999999998</v>
      </c>
      <c r="Z49" s="125">
        <v>24.3</v>
      </c>
      <c r="AA49" s="125">
        <v>30.440999999999999</v>
      </c>
      <c r="AB49" s="125">
        <v>21.962</v>
      </c>
      <c r="AC49" s="125">
        <v>31.757000000000001</v>
      </c>
      <c r="AD49" s="125">
        <v>25.96</v>
      </c>
      <c r="AE49" s="126">
        <v>22.709</v>
      </c>
      <c r="AF49" s="125">
        <v>27.268000000000001</v>
      </c>
      <c r="AG49" s="125">
        <v>15.446999999999999</v>
      </c>
      <c r="AH49" s="125">
        <v>24.44</v>
      </c>
      <c r="AI49" s="173">
        <v>30.870999999999999</v>
      </c>
      <c r="AJ49" s="173">
        <v>25.242000000000001</v>
      </c>
      <c r="AK49" s="173">
        <v>17.381</v>
      </c>
      <c r="AL49" s="173">
        <v>25.611999999999998</v>
      </c>
      <c r="AM49" s="173">
        <v>25.986000000000001</v>
      </c>
      <c r="AN49" s="173"/>
      <c r="AO49" s="173"/>
      <c r="AP49" s="173"/>
      <c r="AQ49" s="173"/>
      <c r="AR49" s="173"/>
      <c r="AS49" s="173"/>
      <c r="AT49" s="173"/>
      <c r="AU49" s="173"/>
      <c r="AV49" s="173"/>
      <c r="AW49" s="173"/>
      <c r="AX49" s="173"/>
      <c r="AY49" s="173"/>
      <c r="ALQ49" s="2" t="e">
        <v>#N/A</v>
      </c>
    </row>
    <row r="50" spans="1:1005" ht="15" x14ac:dyDescent="0.25">
      <c r="A50" s="208">
        <v>45352</v>
      </c>
      <c r="B50" s="142"/>
      <c r="C50" s="142"/>
      <c r="D50" s="142">
        <v>46.35</v>
      </c>
      <c r="E50" s="124">
        <v>55.512</v>
      </c>
      <c r="F50" s="124">
        <v>90.531000000000006</v>
      </c>
      <c r="G50" s="125">
        <v>41.16</v>
      </c>
      <c r="H50" s="125">
        <v>37.438000000000002</v>
      </c>
      <c r="I50" s="125">
        <v>55.258000000000003</v>
      </c>
      <c r="J50" s="125">
        <v>33.497999999999998</v>
      </c>
      <c r="K50" s="125">
        <v>34.655999999999999</v>
      </c>
      <c r="L50" s="125">
        <v>39.015000000000001</v>
      </c>
      <c r="M50" s="125">
        <v>41.753</v>
      </c>
      <c r="N50" s="125">
        <v>51.476999999999997</v>
      </c>
      <c r="O50" s="125">
        <v>63.143999999999998</v>
      </c>
      <c r="P50" s="125">
        <v>50.926000000000002</v>
      </c>
      <c r="Q50" s="125">
        <v>54.942999999999998</v>
      </c>
      <c r="R50" s="125">
        <v>53.213999999999999</v>
      </c>
      <c r="S50" s="125">
        <v>44.558</v>
      </c>
      <c r="T50" s="125">
        <v>38.759</v>
      </c>
      <c r="U50" s="125">
        <v>37.283000000000001</v>
      </c>
      <c r="V50" s="125">
        <v>25.393999999999998</v>
      </c>
      <c r="W50" s="125">
        <v>32.756</v>
      </c>
      <c r="X50" s="125">
        <v>60.997999999999998</v>
      </c>
      <c r="Y50" s="125">
        <v>30.324000000000002</v>
      </c>
      <c r="Z50" s="125">
        <v>33.86</v>
      </c>
      <c r="AA50" s="125">
        <v>80.725999999999999</v>
      </c>
      <c r="AB50" s="125">
        <v>23.902999999999999</v>
      </c>
      <c r="AC50" s="125">
        <v>60.493000000000002</v>
      </c>
      <c r="AD50" s="125">
        <v>30.454999999999998</v>
      </c>
      <c r="AE50" s="126">
        <v>41.024999999999999</v>
      </c>
      <c r="AF50" s="125">
        <v>53.622</v>
      </c>
      <c r="AG50" s="125">
        <v>24.082999999999998</v>
      </c>
      <c r="AH50" s="125">
        <v>27.468</v>
      </c>
      <c r="AI50" s="173">
        <v>54.624000000000002</v>
      </c>
      <c r="AJ50" s="173">
        <v>27.917999999999999</v>
      </c>
      <c r="AK50" s="173">
        <v>29.782</v>
      </c>
      <c r="AL50" s="173">
        <v>39.749000000000002</v>
      </c>
      <c r="AM50" s="173">
        <v>25.777000000000001</v>
      </c>
      <c r="AN50" s="173"/>
      <c r="AO50" s="173"/>
      <c r="AP50" s="173"/>
      <c r="AQ50" s="173"/>
      <c r="AR50" s="173"/>
      <c r="AS50" s="173"/>
      <c r="AT50" s="173"/>
      <c r="AU50" s="173"/>
      <c r="AV50" s="173"/>
      <c r="AW50" s="173"/>
      <c r="AX50" s="173"/>
      <c r="AY50" s="173"/>
      <c r="ALQ50" s="2" t="e">
        <v>#N/A</v>
      </c>
    </row>
    <row r="51" spans="1:1005" ht="15" x14ac:dyDescent="0.25">
      <c r="A51" s="208">
        <v>45383</v>
      </c>
      <c r="B51" s="142"/>
      <c r="C51" s="142"/>
      <c r="D51" s="142">
        <v>100.63</v>
      </c>
      <c r="E51" s="124">
        <v>126.328</v>
      </c>
      <c r="F51" s="124">
        <v>156.68600000000001</v>
      </c>
      <c r="G51" s="125">
        <v>124.03700000000001</v>
      </c>
      <c r="H51" s="125">
        <v>84.596000000000004</v>
      </c>
      <c r="I51" s="125">
        <v>138.81399999999999</v>
      </c>
      <c r="J51" s="125">
        <v>77.286000000000001</v>
      </c>
      <c r="K51" s="125">
        <v>66.457999999999998</v>
      </c>
      <c r="L51" s="125">
        <v>101.133</v>
      </c>
      <c r="M51" s="125">
        <v>120.495</v>
      </c>
      <c r="N51" s="125">
        <v>99.9</v>
      </c>
      <c r="O51" s="125">
        <v>75.730999999999995</v>
      </c>
      <c r="P51" s="125">
        <v>117.881</v>
      </c>
      <c r="Q51" s="125">
        <v>116.22199999999999</v>
      </c>
      <c r="R51" s="125">
        <v>84.697999999999993</v>
      </c>
      <c r="S51" s="125">
        <v>60.197000000000003</v>
      </c>
      <c r="T51" s="125">
        <v>101.652</v>
      </c>
      <c r="U51" s="125">
        <v>77.037999999999997</v>
      </c>
      <c r="V51" s="125">
        <v>66.756</v>
      </c>
      <c r="W51" s="125">
        <v>66.206000000000003</v>
      </c>
      <c r="X51" s="125">
        <v>129.125</v>
      </c>
      <c r="Y51" s="125">
        <v>80.082999999999998</v>
      </c>
      <c r="Z51" s="125">
        <v>110.371</v>
      </c>
      <c r="AA51" s="125">
        <v>116.25</v>
      </c>
      <c r="AB51" s="125">
        <v>83.869</v>
      </c>
      <c r="AC51" s="125">
        <v>101.834</v>
      </c>
      <c r="AD51" s="125">
        <v>78.522000000000006</v>
      </c>
      <c r="AE51" s="126">
        <v>94.236000000000004</v>
      </c>
      <c r="AF51" s="125">
        <v>112.554</v>
      </c>
      <c r="AG51" s="125">
        <v>54.771000000000001</v>
      </c>
      <c r="AH51" s="125">
        <v>66.055999999999997</v>
      </c>
      <c r="AI51" s="173">
        <v>97.278999999999996</v>
      </c>
      <c r="AJ51" s="173">
        <v>66.930999999999997</v>
      </c>
      <c r="AK51" s="173">
        <v>52.295000000000002</v>
      </c>
      <c r="AL51" s="173">
        <v>48.155000000000001</v>
      </c>
      <c r="AM51" s="173">
        <v>57.920999999999999</v>
      </c>
      <c r="AN51" s="173"/>
      <c r="AO51" s="173"/>
      <c r="AP51" s="173"/>
      <c r="AQ51" s="173"/>
      <c r="AR51" s="173"/>
      <c r="AS51" s="173"/>
      <c r="AT51" s="173"/>
      <c r="AU51" s="173"/>
      <c r="AV51" s="173"/>
      <c r="AW51" s="173"/>
      <c r="AX51" s="173"/>
      <c r="AY51" s="173"/>
      <c r="ALQ51" s="2" t="e">
        <v>#N/A</v>
      </c>
    </row>
    <row r="52" spans="1:1005" ht="15" x14ac:dyDescent="0.25">
      <c r="A52" s="208">
        <v>45413</v>
      </c>
      <c r="B52" s="142"/>
      <c r="C52" s="142"/>
      <c r="D52" s="142">
        <v>281.23</v>
      </c>
      <c r="E52" s="124">
        <v>483.17399999999998</v>
      </c>
      <c r="F52" s="124">
        <v>401.35199999999998</v>
      </c>
      <c r="G52" s="125">
        <v>392.83499999999998</v>
      </c>
      <c r="H52" s="125">
        <v>183.636</v>
      </c>
      <c r="I52" s="125">
        <v>224.30799999999999</v>
      </c>
      <c r="J52" s="125">
        <v>145.71600000000001</v>
      </c>
      <c r="K52" s="125">
        <v>208.21799999999999</v>
      </c>
      <c r="L52" s="125">
        <v>251.31299999999999</v>
      </c>
      <c r="M52" s="125">
        <v>350.29700000000003</v>
      </c>
      <c r="N52" s="125">
        <v>262.11799999999999</v>
      </c>
      <c r="O52" s="125">
        <v>251.42500000000001</v>
      </c>
      <c r="P52" s="125">
        <v>433.25400000000002</v>
      </c>
      <c r="Q52" s="125">
        <v>421.06200000000001</v>
      </c>
      <c r="R52" s="125">
        <v>263.81</v>
      </c>
      <c r="S52" s="125">
        <v>275.06599999999997</v>
      </c>
      <c r="T52" s="125">
        <v>280.54300000000001</v>
      </c>
      <c r="U52" s="125">
        <v>306.04700000000003</v>
      </c>
      <c r="V52" s="125">
        <v>85.269000000000005</v>
      </c>
      <c r="W52" s="125">
        <v>185.04900000000001</v>
      </c>
      <c r="X52" s="125">
        <v>268.983</v>
      </c>
      <c r="Y52" s="125">
        <v>313.24400000000003</v>
      </c>
      <c r="Z52" s="125">
        <v>259.15699999999998</v>
      </c>
      <c r="AA52" s="125">
        <v>304.39400000000001</v>
      </c>
      <c r="AB52" s="125">
        <v>354.79500000000002</v>
      </c>
      <c r="AC52" s="125">
        <v>342.072</v>
      </c>
      <c r="AD52" s="125">
        <v>146.44</v>
      </c>
      <c r="AE52" s="126">
        <v>215.51499999999999</v>
      </c>
      <c r="AF52" s="125">
        <v>152.03299999999999</v>
      </c>
      <c r="AG52" s="125">
        <v>127.47199999999999</v>
      </c>
      <c r="AH52" s="125">
        <v>281.21800000000002</v>
      </c>
      <c r="AI52" s="173">
        <v>234.60900000000001</v>
      </c>
      <c r="AJ52" s="173">
        <v>128.28299999999999</v>
      </c>
      <c r="AK52" s="173">
        <v>192.83699999999999</v>
      </c>
      <c r="AL52" s="173">
        <v>179.511</v>
      </c>
      <c r="AM52" s="173">
        <v>570.35</v>
      </c>
      <c r="AN52" s="173"/>
      <c r="AO52" s="173"/>
      <c r="AP52" s="173"/>
      <c r="AQ52" s="173"/>
      <c r="AR52" s="173"/>
      <c r="AS52" s="173"/>
      <c r="AT52" s="173"/>
      <c r="AU52" s="173"/>
      <c r="AV52" s="173"/>
      <c r="AW52" s="173"/>
      <c r="AX52" s="173"/>
      <c r="AY52" s="173"/>
      <c r="ALQ52" s="2" t="e">
        <v>#N/A</v>
      </c>
    </row>
    <row r="53" spans="1:1005" ht="15" x14ac:dyDescent="0.25">
      <c r="A53" s="208">
        <v>45444</v>
      </c>
      <c r="B53" s="142"/>
      <c r="C53" s="142"/>
      <c r="D53" s="142">
        <v>314.85000000000002</v>
      </c>
      <c r="E53" s="124">
        <v>479.71100000000001</v>
      </c>
      <c r="F53" s="124">
        <v>466.62200000000001</v>
      </c>
      <c r="G53" s="125">
        <v>343.86599999999999</v>
      </c>
      <c r="H53" s="125">
        <v>210.227</v>
      </c>
      <c r="I53" s="125">
        <v>175.12799999999999</v>
      </c>
      <c r="J53" s="125">
        <v>211.85599999999999</v>
      </c>
      <c r="K53" s="125">
        <v>334.08300000000003</v>
      </c>
      <c r="L53" s="125">
        <v>211.86500000000001</v>
      </c>
      <c r="M53" s="125">
        <v>477.726</v>
      </c>
      <c r="N53" s="125">
        <v>261.47300000000001</v>
      </c>
      <c r="O53" s="125">
        <v>649.95500000000004</v>
      </c>
      <c r="P53" s="125">
        <v>358.09199999999998</v>
      </c>
      <c r="Q53" s="125">
        <v>617.33299999999997</v>
      </c>
      <c r="R53" s="125">
        <v>253.18700000000001</v>
      </c>
      <c r="S53" s="125">
        <v>433.01499999999999</v>
      </c>
      <c r="T53" s="125">
        <v>184.52799999999999</v>
      </c>
      <c r="U53" s="125">
        <v>235.934</v>
      </c>
      <c r="V53" s="125">
        <v>63.414000000000001</v>
      </c>
      <c r="W53" s="125">
        <v>257.05</v>
      </c>
      <c r="X53" s="125">
        <v>171.97</v>
      </c>
      <c r="Y53" s="125">
        <v>341.459</v>
      </c>
      <c r="Z53" s="125">
        <v>235</v>
      </c>
      <c r="AA53" s="125">
        <v>237.191</v>
      </c>
      <c r="AB53" s="125">
        <v>596.65200000000004</v>
      </c>
      <c r="AC53" s="125">
        <v>326.74299999999999</v>
      </c>
      <c r="AD53" s="125">
        <v>308.05900000000003</v>
      </c>
      <c r="AE53" s="126">
        <v>530.59</v>
      </c>
      <c r="AF53" s="125">
        <v>62.679000000000002</v>
      </c>
      <c r="AG53" s="125">
        <v>167.27</v>
      </c>
      <c r="AH53" s="125">
        <v>396.02</v>
      </c>
      <c r="AI53" s="173">
        <v>388.66500000000002</v>
      </c>
      <c r="AJ53" s="173">
        <v>133.93100000000001</v>
      </c>
      <c r="AK53" s="173">
        <v>357.62</v>
      </c>
      <c r="AL53" s="173">
        <v>466.41899999999998</v>
      </c>
      <c r="AM53" s="173">
        <v>840.15200000000004</v>
      </c>
      <c r="AN53" s="173"/>
      <c r="AO53" s="173"/>
      <c r="AP53" s="173"/>
      <c r="AQ53" s="173"/>
      <c r="AR53" s="173"/>
      <c r="AS53" s="173"/>
      <c r="AT53" s="173"/>
      <c r="AU53" s="173"/>
      <c r="AV53" s="173"/>
      <c r="AW53" s="173"/>
      <c r="AX53" s="173"/>
      <c r="AY53" s="173"/>
      <c r="ALQ53" s="2" t="e">
        <v>#N/A</v>
      </c>
    </row>
    <row r="54" spans="1:1005" ht="15" x14ac:dyDescent="0.25">
      <c r="A54" s="208">
        <v>45474</v>
      </c>
      <c r="B54" s="142"/>
      <c r="C54" s="142"/>
      <c r="D54" s="142">
        <v>137.63</v>
      </c>
      <c r="E54" s="124">
        <v>146.928</v>
      </c>
      <c r="F54" s="125">
        <v>192.327</v>
      </c>
      <c r="G54" s="125">
        <v>115.259</v>
      </c>
      <c r="H54" s="125">
        <v>79.484999999999999</v>
      </c>
      <c r="I54" s="125">
        <v>72.715999999999994</v>
      </c>
      <c r="J54" s="125">
        <v>83.356999999999999</v>
      </c>
      <c r="K54" s="125">
        <v>153.00899999999999</v>
      </c>
      <c r="L54" s="125">
        <v>79.495000000000005</v>
      </c>
      <c r="M54" s="125">
        <v>219.49799999999999</v>
      </c>
      <c r="N54" s="125">
        <v>81.668999999999997</v>
      </c>
      <c r="O54" s="125">
        <v>567.67399999999998</v>
      </c>
      <c r="P54" s="125">
        <v>135.75700000000001</v>
      </c>
      <c r="Q54" s="125">
        <v>218.28</v>
      </c>
      <c r="R54" s="125">
        <v>118.43300000000001</v>
      </c>
      <c r="S54" s="125">
        <v>255.27</v>
      </c>
      <c r="T54" s="125">
        <v>57.148000000000003</v>
      </c>
      <c r="U54" s="125">
        <v>67.861000000000004</v>
      </c>
      <c r="V54" s="125">
        <v>25.152000000000001</v>
      </c>
      <c r="W54" s="125">
        <v>72.807000000000002</v>
      </c>
      <c r="X54" s="125">
        <v>62.625</v>
      </c>
      <c r="Y54" s="125">
        <v>133.19300000000001</v>
      </c>
      <c r="Z54" s="125">
        <v>86.055000000000007</v>
      </c>
      <c r="AA54" s="125">
        <v>81.739999999999995</v>
      </c>
      <c r="AB54" s="125">
        <v>243.173</v>
      </c>
      <c r="AC54" s="125">
        <v>165.58600000000001</v>
      </c>
      <c r="AD54" s="125">
        <v>90.257000000000005</v>
      </c>
      <c r="AE54" s="126">
        <v>250.87299999999999</v>
      </c>
      <c r="AF54" s="125">
        <v>29.747</v>
      </c>
      <c r="AG54" s="125">
        <v>58.926000000000002</v>
      </c>
      <c r="AH54" s="125">
        <v>120.901</v>
      </c>
      <c r="AI54" s="173">
        <v>117.657</v>
      </c>
      <c r="AJ54" s="173">
        <v>53.082999999999998</v>
      </c>
      <c r="AK54" s="173">
        <v>202.661</v>
      </c>
      <c r="AL54" s="173">
        <v>257.04399999999998</v>
      </c>
      <c r="AM54" s="173">
        <v>378.51100000000002</v>
      </c>
      <c r="AN54" s="173"/>
      <c r="AO54" s="173"/>
      <c r="AP54" s="173"/>
      <c r="AQ54" s="173"/>
      <c r="AR54" s="173"/>
      <c r="AS54" s="173"/>
      <c r="AT54" s="173"/>
      <c r="AU54" s="173"/>
      <c r="AV54" s="173"/>
      <c r="AW54" s="173"/>
      <c r="AX54" s="173"/>
      <c r="AY54" s="173"/>
      <c r="ALQ54" s="2" t="e">
        <v>#N/A</v>
      </c>
    </row>
    <row r="55" spans="1:1005" ht="15" x14ac:dyDescent="0.25">
      <c r="A55" s="208">
        <v>45505</v>
      </c>
      <c r="B55" s="142"/>
      <c r="C55" s="142"/>
      <c r="D55" s="142">
        <v>75.010000000000005</v>
      </c>
      <c r="E55" s="124">
        <v>68.256</v>
      </c>
      <c r="F55" s="125">
        <v>74.56</v>
      </c>
      <c r="G55" s="125">
        <v>63.82</v>
      </c>
      <c r="H55" s="125">
        <v>48.033000000000001</v>
      </c>
      <c r="I55" s="125">
        <v>54.476999999999997</v>
      </c>
      <c r="J55" s="125">
        <v>43.613</v>
      </c>
      <c r="K55" s="125">
        <v>63.793999999999997</v>
      </c>
      <c r="L55" s="125">
        <v>61.573999999999998</v>
      </c>
      <c r="M55" s="125">
        <v>76.206000000000003</v>
      </c>
      <c r="N55" s="125">
        <v>46.89</v>
      </c>
      <c r="O55" s="125">
        <v>153.31800000000001</v>
      </c>
      <c r="P55" s="125">
        <v>59.16</v>
      </c>
      <c r="Q55" s="125">
        <v>93.626000000000005</v>
      </c>
      <c r="R55" s="125">
        <v>56.427999999999997</v>
      </c>
      <c r="S55" s="125">
        <v>100.89400000000001</v>
      </c>
      <c r="T55" s="125">
        <v>46.598999999999997</v>
      </c>
      <c r="U55" s="125">
        <v>51.68</v>
      </c>
      <c r="V55" s="125">
        <v>20.706</v>
      </c>
      <c r="W55" s="125">
        <v>43.124000000000002</v>
      </c>
      <c r="X55" s="125">
        <v>39.441000000000003</v>
      </c>
      <c r="Y55" s="125">
        <v>62.682000000000002</v>
      </c>
      <c r="Z55" s="125">
        <v>60.86</v>
      </c>
      <c r="AA55" s="125">
        <v>55.051000000000002</v>
      </c>
      <c r="AB55" s="125">
        <v>87.551000000000002</v>
      </c>
      <c r="AC55" s="125">
        <v>63.081000000000003</v>
      </c>
      <c r="AD55" s="125">
        <v>55.045000000000002</v>
      </c>
      <c r="AE55" s="126">
        <v>77.238</v>
      </c>
      <c r="AF55" s="125">
        <v>29.733000000000001</v>
      </c>
      <c r="AG55" s="125">
        <v>42.048999999999999</v>
      </c>
      <c r="AH55" s="125">
        <v>63.283999999999999</v>
      </c>
      <c r="AI55" s="173">
        <v>49.808999999999997</v>
      </c>
      <c r="AJ55" s="173">
        <v>33.418999999999997</v>
      </c>
      <c r="AK55" s="173">
        <v>104.533</v>
      </c>
      <c r="AL55" s="173">
        <v>95.626999999999995</v>
      </c>
      <c r="AM55" s="173">
        <v>144.18600000000001</v>
      </c>
      <c r="AN55" s="173"/>
      <c r="AO55" s="173"/>
      <c r="AP55" s="173"/>
      <c r="AQ55" s="173"/>
      <c r="AR55" s="173"/>
      <c r="AS55" s="173"/>
      <c r="AT55" s="173"/>
      <c r="AU55" s="173"/>
      <c r="AV55" s="173"/>
      <c r="AW55" s="173"/>
      <c r="AX55" s="173"/>
      <c r="AY55" s="173"/>
      <c r="ALQ55" s="2" t="e">
        <v>#N/A</v>
      </c>
    </row>
    <row r="56" spans="1:1005" ht="15" x14ac:dyDescent="0.25">
      <c r="A56" s="208">
        <v>45536</v>
      </c>
      <c r="B56" s="142"/>
      <c r="C56" s="142"/>
      <c r="D56" s="142">
        <v>46.81</v>
      </c>
      <c r="E56" s="124">
        <v>72.090999999999994</v>
      </c>
      <c r="F56" s="125">
        <v>76.98</v>
      </c>
      <c r="G56" s="125">
        <v>50.530999999999999</v>
      </c>
      <c r="H56" s="125">
        <v>49.65</v>
      </c>
      <c r="I56" s="125">
        <v>39.213000000000001</v>
      </c>
      <c r="J56" s="125">
        <v>36.948</v>
      </c>
      <c r="K56" s="125">
        <v>41.704999999999998</v>
      </c>
      <c r="L56" s="125">
        <v>49.698999999999998</v>
      </c>
      <c r="M56" s="125">
        <v>65.096000000000004</v>
      </c>
      <c r="N56" s="125">
        <v>44.97</v>
      </c>
      <c r="O56" s="125">
        <v>74.983999999999995</v>
      </c>
      <c r="P56" s="125">
        <v>49.158000000000001</v>
      </c>
      <c r="Q56" s="125">
        <v>70.97</v>
      </c>
      <c r="R56" s="125">
        <v>41.012999999999998</v>
      </c>
      <c r="S56" s="125">
        <v>57.180999999999997</v>
      </c>
      <c r="T56" s="125">
        <v>39.624000000000002</v>
      </c>
      <c r="U56" s="125">
        <v>36.956000000000003</v>
      </c>
      <c r="V56" s="125">
        <v>24.573</v>
      </c>
      <c r="W56" s="125">
        <v>65.105999999999995</v>
      </c>
      <c r="X56" s="125">
        <v>45.692999999999998</v>
      </c>
      <c r="Y56" s="125">
        <v>42.337000000000003</v>
      </c>
      <c r="Z56" s="125">
        <v>46.076000000000001</v>
      </c>
      <c r="AA56" s="125">
        <v>55.902000000000001</v>
      </c>
      <c r="AB56" s="125">
        <v>55.4</v>
      </c>
      <c r="AC56" s="125">
        <v>45.567</v>
      </c>
      <c r="AD56" s="125">
        <v>35.734999999999999</v>
      </c>
      <c r="AE56" s="126">
        <v>48.441000000000003</v>
      </c>
      <c r="AF56" s="125">
        <v>26.846</v>
      </c>
      <c r="AG56" s="125">
        <v>63.161999999999999</v>
      </c>
      <c r="AH56" s="125">
        <v>58.451999999999998</v>
      </c>
      <c r="AI56" s="173">
        <v>40.850999999999999</v>
      </c>
      <c r="AJ56" s="173">
        <v>29.573</v>
      </c>
      <c r="AK56" s="173">
        <v>87.221999999999994</v>
      </c>
      <c r="AL56" s="173">
        <v>49.23</v>
      </c>
      <c r="AM56" s="173">
        <v>83.706999999999994</v>
      </c>
      <c r="AN56" s="173"/>
      <c r="AO56" s="173"/>
      <c r="AP56" s="173"/>
      <c r="AQ56" s="173"/>
      <c r="AR56" s="173"/>
      <c r="AS56" s="173"/>
      <c r="AT56" s="173"/>
      <c r="AU56" s="173"/>
      <c r="AV56" s="173"/>
      <c r="AW56" s="173"/>
      <c r="AX56" s="173"/>
      <c r="AY56" s="173"/>
      <c r="ALQ56" s="2" t="e">
        <v>#N/A</v>
      </c>
    </row>
    <row r="57" spans="1:1005" ht="15" x14ac:dyDescent="0.25">
      <c r="A57" s="208">
        <v>45566</v>
      </c>
      <c r="B57" s="142"/>
      <c r="C57" s="142"/>
      <c r="D57" s="142">
        <v>46.89</v>
      </c>
      <c r="E57" s="124">
        <v>102.027</v>
      </c>
      <c r="F57" s="124">
        <v>81.179000000000002</v>
      </c>
      <c r="G57" s="125">
        <v>40.651000000000003</v>
      </c>
      <c r="H57" s="125">
        <v>37.527000000000001</v>
      </c>
      <c r="I57" s="125">
        <v>37.548999999999999</v>
      </c>
      <c r="J57" s="125">
        <v>56.779000000000003</v>
      </c>
      <c r="K57" s="125">
        <v>35.130000000000003</v>
      </c>
      <c r="L57" s="125">
        <v>34.582999999999998</v>
      </c>
      <c r="M57" s="125">
        <v>55.969000000000001</v>
      </c>
      <c r="N57" s="125">
        <v>39.872999999999998</v>
      </c>
      <c r="O57" s="125">
        <v>68.816000000000003</v>
      </c>
      <c r="P57" s="125">
        <v>59.819000000000003</v>
      </c>
      <c r="Q57" s="125">
        <v>77.593999999999994</v>
      </c>
      <c r="R57" s="125">
        <v>48.121000000000002</v>
      </c>
      <c r="S57" s="125">
        <v>44.978999999999999</v>
      </c>
      <c r="T57" s="125">
        <v>35.045000000000002</v>
      </c>
      <c r="U57" s="125">
        <v>32.908000000000001</v>
      </c>
      <c r="V57" s="125">
        <v>34.712000000000003</v>
      </c>
      <c r="W57" s="125">
        <v>41.189</v>
      </c>
      <c r="X57" s="125">
        <v>41.529000000000003</v>
      </c>
      <c r="Y57" s="125">
        <v>59.417999999999999</v>
      </c>
      <c r="Z57" s="125">
        <v>79.031999999999996</v>
      </c>
      <c r="AA57" s="125">
        <v>52.773000000000003</v>
      </c>
      <c r="AB57" s="125">
        <v>48.86</v>
      </c>
      <c r="AC57" s="125">
        <v>44.972000000000001</v>
      </c>
      <c r="AD57" s="125">
        <v>36.000999999999998</v>
      </c>
      <c r="AE57" s="126">
        <v>47.295999999999999</v>
      </c>
      <c r="AF57" s="125">
        <v>24.981000000000002</v>
      </c>
      <c r="AG57" s="125">
        <v>58.529000000000003</v>
      </c>
      <c r="AH57" s="125">
        <v>72.564999999999998</v>
      </c>
      <c r="AI57" s="173">
        <v>35.18</v>
      </c>
      <c r="AJ57" s="173">
        <v>30.417999999999999</v>
      </c>
      <c r="AK57" s="173">
        <v>53.860999999999997</v>
      </c>
      <c r="AL57" s="173">
        <v>41.375</v>
      </c>
      <c r="AM57" s="173">
        <v>74.278999999999996</v>
      </c>
      <c r="AN57" s="173"/>
      <c r="AO57" s="173"/>
      <c r="AP57" s="173"/>
      <c r="AQ57" s="173"/>
      <c r="AR57" s="173"/>
      <c r="AS57" s="173"/>
      <c r="AT57" s="173"/>
      <c r="AU57" s="173"/>
      <c r="AV57" s="173"/>
      <c r="AW57" s="173"/>
      <c r="AX57" s="173"/>
      <c r="AY57" s="173"/>
      <c r="ALQ57" s="2" t="e">
        <v>#N/A</v>
      </c>
    </row>
    <row r="58" spans="1:1005" ht="15" x14ac:dyDescent="0.25">
      <c r="A58" s="208">
        <v>45597</v>
      </c>
      <c r="B58" s="142"/>
      <c r="C58" s="142"/>
      <c r="D58" s="142">
        <v>38.090000000000003</v>
      </c>
      <c r="E58" s="124">
        <v>59.533999999999999</v>
      </c>
      <c r="F58" s="124">
        <v>56.975000000000001</v>
      </c>
      <c r="G58" s="125">
        <v>38.774000000000001</v>
      </c>
      <c r="H58" s="125">
        <v>29.001999999999999</v>
      </c>
      <c r="I58" s="125">
        <v>30.001000000000001</v>
      </c>
      <c r="J58" s="125">
        <v>47.539000000000001</v>
      </c>
      <c r="K58" s="125">
        <v>32.197000000000003</v>
      </c>
      <c r="L58" s="125">
        <v>29.157</v>
      </c>
      <c r="M58" s="125">
        <v>43.704999999999998</v>
      </c>
      <c r="N58" s="125">
        <v>36.006</v>
      </c>
      <c r="O58" s="125">
        <v>51.234000000000002</v>
      </c>
      <c r="P58" s="125">
        <v>44.024000000000001</v>
      </c>
      <c r="Q58" s="125">
        <v>52.942999999999998</v>
      </c>
      <c r="R58" s="125">
        <v>40.552</v>
      </c>
      <c r="S58" s="125">
        <v>36.171999999999997</v>
      </c>
      <c r="T58" s="125">
        <v>30.152000000000001</v>
      </c>
      <c r="U58" s="125">
        <v>31.86</v>
      </c>
      <c r="V58" s="125">
        <v>21.24</v>
      </c>
      <c r="W58" s="125">
        <v>29.309000000000001</v>
      </c>
      <c r="X58" s="125">
        <v>36.131999999999998</v>
      </c>
      <c r="Y58" s="125">
        <v>43.588999999999999</v>
      </c>
      <c r="Z58" s="125">
        <v>49.773000000000003</v>
      </c>
      <c r="AA58" s="125">
        <v>39.152000000000001</v>
      </c>
      <c r="AB58" s="125">
        <v>42.328000000000003</v>
      </c>
      <c r="AC58" s="125">
        <v>41.496000000000002</v>
      </c>
      <c r="AD58" s="125">
        <v>35.343000000000004</v>
      </c>
      <c r="AE58" s="126">
        <v>38.951000000000001</v>
      </c>
      <c r="AF58" s="125">
        <v>21.282</v>
      </c>
      <c r="AG58" s="125">
        <v>34.710999999999999</v>
      </c>
      <c r="AH58" s="125">
        <v>43.755000000000003</v>
      </c>
      <c r="AI58" s="173">
        <v>32.981999999999999</v>
      </c>
      <c r="AJ58" s="173">
        <v>28.643000000000001</v>
      </c>
      <c r="AK58" s="173">
        <v>36.962000000000003</v>
      </c>
      <c r="AL58" s="173">
        <v>35.130000000000003</v>
      </c>
      <c r="AM58" s="173">
        <v>58.448</v>
      </c>
      <c r="AN58" s="173"/>
      <c r="AO58" s="173"/>
      <c r="AP58" s="173"/>
      <c r="AQ58" s="173"/>
      <c r="AR58" s="173"/>
      <c r="AS58" s="173"/>
      <c r="AT58" s="173"/>
      <c r="AU58" s="173"/>
      <c r="AV58" s="173"/>
      <c r="AW58" s="173"/>
      <c r="AX58" s="173"/>
      <c r="AY58" s="173"/>
      <c r="ALQ58" s="2" t="e">
        <v>#N/A</v>
      </c>
    </row>
    <row r="59" spans="1:1005" ht="15" x14ac:dyDescent="0.25">
      <c r="A59" s="208">
        <v>45627</v>
      </c>
      <c r="B59" s="142"/>
      <c r="C59" s="142"/>
      <c r="D59" s="142">
        <v>32.43</v>
      </c>
      <c r="E59" s="124">
        <v>43.636000000000003</v>
      </c>
      <c r="F59" s="124">
        <v>43.826999999999998</v>
      </c>
      <c r="G59" s="125">
        <v>34.606000000000002</v>
      </c>
      <c r="H59" s="125">
        <v>26.556000000000001</v>
      </c>
      <c r="I59" s="125">
        <v>27</v>
      </c>
      <c r="J59" s="125">
        <v>33.664999999999999</v>
      </c>
      <c r="K59" s="125">
        <v>29.591000000000001</v>
      </c>
      <c r="L59" s="125">
        <v>27.012</v>
      </c>
      <c r="M59" s="125">
        <v>38.215000000000003</v>
      </c>
      <c r="N59" s="125">
        <v>30.956</v>
      </c>
      <c r="O59" s="125">
        <v>46.61</v>
      </c>
      <c r="P59" s="125">
        <v>38.613</v>
      </c>
      <c r="Q59" s="125">
        <v>42.868000000000002</v>
      </c>
      <c r="R59" s="125">
        <v>37.436</v>
      </c>
      <c r="S59" s="125">
        <v>33.497999999999998</v>
      </c>
      <c r="T59" s="125">
        <v>27.088000000000001</v>
      </c>
      <c r="U59" s="125">
        <v>27.677</v>
      </c>
      <c r="V59" s="125">
        <v>17.882000000000001</v>
      </c>
      <c r="W59" s="125">
        <v>27.291</v>
      </c>
      <c r="X59" s="125">
        <v>28.605</v>
      </c>
      <c r="Y59" s="125">
        <v>33.234000000000002</v>
      </c>
      <c r="Z59" s="125">
        <v>35.296999999999997</v>
      </c>
      <c r="AA59" s="125">
        <v>30.1</v>
      </c>
      <c r="AB59" s="125">
        <v>38.67</v>
      </c>
      <c r="AC59" s="125">
        <v>34.661999999999999</v>
      </c>
      <c r="AD59" s="125">
        <v>30.213000000000001</v>
      </c>
      <c r="AE59" s="126">
        <v>34.865000000000002</v>
      </c>
      <c r="AF59" s="125">
        <v>19.896999999999998</v>
      </c>
      <c r="AG59" s="125">
        <v>26.957000000000001</v>
      </c>
      <c r="AH59" s="125">
        <v>33.863</v>
      </c>
      <c r="AI59" s="173">
        <v>31.26</v>
      </c>
      <c r="AJ59" s="173">
        <v>23.259</v>
      </c>
      <c r="AK59" s="173">
        <v>32.576999999999998</v>
      </c>
      <c r="AL59" s="173">
        <v>33.439</v>
      </c>
      <c r="AM59" s="173">
        <v>50.014000000000003</v>
      </c>
      <c r="AN59" s="173"/>
      <c r="AO59" s="173"/>
      <c r="AP59" s="173"/>
      <c r="AQ59" s="173"/>
      <c r="AR59" s="173"/>
      <c r="AS59" s="173"/>
      <c r="AT59" s="173"/>
      <c r="AU59" s="173"/>
      <c r="AV59" s="173"/>
      <c r="AW59" s="173"/>
      <c r="AX59" s="173"/>
      <c r="AY59" s="173"/>
      <c r="ALQ59" s="2" t="e">
        <v>#N/A</v>
      </c>
    </row>
    <row r="60" spans="1:1005" ht="15" x14ac:dyDescent="0.25">
      <c r="A60" s="208">
        <v>45658</v>
      </c>
      <c r="B60" s="142"/>
      <c r="C60" s="142"/>
      <c r="D60" s="142">
        <v>31.25</v>
      </c>
      <c r="E60" s="124">
        <v>37.892000000000003</v>
      </c>
      <c r="F60" s="124">
        <v>36.822000000000003</v>
      </c>
      <c r="G60" s="125">
        <v>30.777000000000001</v>
      </c>
      <c r="H60" s="125">
        <v>23.911999999999999</v>
      </c>
      <c r="I60" s="125">
        <v>24.228000000000002</v>
      </c>
      <c r="J60" s="125">
        <v>26.771999999999998</v>
      </c>
      <c r="K60" s="125">
        <v>25.99</v>
      </c>
      <c r="L60" s="125">
        <v>24.608000000000001</v>
      </c>
      <c r="M60" s="125">
        <v>34.295000000000002</v>
      </c>
      <c r="N60" s="125">
        <v>27.658000000000001</v>
      </c>
      <c r="O60" s="125">
        <v>40.64</v>
      </c>
      <c r="P60" s="125">
        <v>33.378999999999998</v>
      </c>
      <c r="Q60" s="125">
        <v>38.478000000000002</v>
      </c>
      <c r="R60" s="125">
        <v>32.488</v>
      </c>
      <c r="S60" s="125">
        <v>32.33</v>
      </c>
      <c r="T60" s="125">
        <v>24.257000000000001</v>
      </c>
      <c r="U60" s="125">
        <v>24.581</v>
      </c>
      <c r="V60" s="125">
        <v>16.064</v>
      </c>
      <c r="W60" s="125">
        <v>24.175000000000001</v>
      </c>
      <c r="X60" s="125">
        <v>29.184000000000001</v>
      </c>
      <c r="Y60" s="125">
        <v>28.843</v>
      </c>
      <c r="Z60" s="125">
        <v>31.491</v>
      </c>
      <c r="AA60" s="125">
        <v>26.105</v>
      </c>
      <c r="AB60" s="125">
        <v>35.011000000000003</v>
      </c>
      <c r="AC60" s="125">
        <v>30.536999999999999</v>
      </c>
      <c r="AD60" s="125">
        <v>26.869</v>
      </c>
      <c r="AE60" s="126">
        <v>31.841999999999999</v>
      </c>
      <c r="AF60" s="125">
        <v>17.994</v>
      </c>
      <c r="AG60" s="125">
        <v>23.524999999999999</v>
      </c>
      <c r="AH60" s="125">
        <v>29.675999999999998</v>
      </c>
      <c r="AI60" s="173">
        <v>28.984000000000002</v>
      </c>
      <c r="AJ60" s="173">
        <v>19.890999999999998</v>
      </c>
      <c r="AK60" s="173">
        <v>29.305</v>
      </c>
      <c r="AL60" s="173">
        <v>32.289000000000001</v>
      </c>
      <c r="AM60" s="173">
        <v>44.646000000000001</v>
      </c>
      <c r="AN60" s="173"/>
      <c r="AO60" s="173"/>
      <c r="AP60" s="173"/>
      <c r="AQ60" s="173"/>
      <c r="AR60" s="173"/>
      <c r="AS60" s="173"/>
      <c r="AT60" s="173"/>
      <c r="AU60" s="173"/>
      <c r="AV60" s="173"/>
      <c r="AW60" s="173"/>
      <c r="AX60" s="173"/>
      <c r="AY60" s="173"/>
      <c r="ALQ60" s="2" t="e">
        <v>#N/A</v>
      </c>
    </row>
    <row r="61" spans="1:1005" ht="15" x14ac:dyDescent="0.25">
      <c r="A61" s="208">
        <v>45689</v>
      </c>
      <c r="B61" s="142"/>
      <c r="C61" s="142"/>
      <c r="D61" s="142">
        <v>28.83</v>
      </c>
      <c r="E61" s="124">
        <v>48.152999999999999</v>
      </c>
      <c r="F61" s="124">
        <v>34.048999999999999</v>
      </c>
      <c r="G61" s="125">
        <v>25.276</v>
      </c>
      <c r="H61" s="125">
        <v>19.791</v>
      </c>
      <c r="I61" s="125">
        <v>20.763000000000002</v>
      </c>
      <c r="J61" s="125">
        <v>23.312999999999999</v>
      </c>
      <c r="K61" s="125">
        <v>22.422000000000001</v>
      </c>
      <c r="L61" s="125">
        <v>22.457000000000001</v>
      </c>
      <c r="M61" s="125">
        <v>28.041</v>
      </c>
      <c r="N61" s="125">
        <v>27.951000000000001</v>
      </c>
      <c r="O61" s="125">
        <v>36.597000000000001</v>
      </c>
      <c r="P61" s="125">
        <v>27.123999999999999</v>
      </c>
      <c r="Q61" s="125">
        <v>33.051000000000002</v>
      </c>
      <c r="R61" s="125">
        <v>31.571999999999999</v>
      </c>
      <c r="S61" s="125">
        <v>32.002000000000002</v>
      </c>
      <c r="T61" s="125">
        <v>23.832999999999998</v>
      </c>
      <c r="U61" s="125">
        <v>20.199000000000002</v>
      </c>
      <c r="V61" s="125">
        <v>19.489000000000001</v>
      </c>
      <c r="W61" s="125">
        <v>20.007999999999999</v>
      </c>
      <c r="X61" s="125">
        <v>24.914999999999999</v>
      </c>
      <c r="Y61" s="125">
        <v>23.367000000000001</v>
      </c>
      <c r="Z61" s="125">
        <v>29.396000000000001</v>
      </c>
      <c r="AA61" s="125">
        <v>21.303999999999998</v>
      </c>
      <c r="AB61" s="125">
        <v>30.702999999999999</v>
      </c>
      <c r="AC61" s="125">
        <v>25.045000000000002</v>
      </c>
      <c r="AD61" s="125">
        <v>21.902999999999999</v>
      </c>
      <c r="AE61" s="126">
        <v>26.452000000000002</v>
      </c>
      <c r="AF61" s="125">
        <v>14.965</v>
      </c>
      <c r="AG61" s="125">
        <v>23.606999999999999</v>
      </c>
      <c r="AH61" s="125">
        <v>29.818999999999999</v>
      </c>
      <c r="AI61" s="173">
        <v>24.181999999999999</v>
      </c>
      <c r="AJ61" s="173">
        <v>16.725000000000001</v>
      </c>
      <c r="AK61" s="173">
        <v>24.725000000000001</v>
      </c>
      <c r="AL61" s="173">
        <v>25.021999999999998</v>
      </c>
      <c r="AM61" s="173">
        <v>37.081000000000003</v>
      </c>
      <c r="AN61" s="173"/>
      <c r="AO61" s="173"/>
      <c r="AP61" s="173"/>
      <c r="AQ61" s="173"/>
      <c r="AR61" s="173"/>
      <c r="AS61" s="173"/>
      <c r="AT61" s="173"/>
      <c r="AU61" s="173"/>
      <c r="AV61" s="173"/>
      <c r="AW61" s="173"/>
      <c r="AX61" s="173"/>
      <c r="AY61" s="173"/>
      <c r="ALQ61" s="2" t="e">
        <v>#N/A</v>
      </c>
    </row>
    <row r="62" spans="1:1005" ht="15" x14ac:dyDescent="0.25">
      <c r="A62" s="208">
        <v>45717</v>
      </c>
      <c r="B62" s="142"/>
      <c r="C62" s="142"/>
      <c r="D62" s="142">
        <v>46.35</v>
      </c>
      <c r="E62" s="124">
        <v>90.141000000000005</v>
      </c>
      <c r="F62" s="124">
        <v>41.146999999999998</v>
      </c>
      <c r="G62" s="125">
        <v>36.835999999999999</v>
      </c>
      <c r="H62" s="125">
        <v>55.277000000000001</v>
      </c>
      <c r="I62" s="125">
        <v>33.741</v>
      </c>
      <c r="J62" s="125">
        <v>34.668999999999997</v>
      </c>
      <c r="K62" s="125">
        <v>38.322000000000003</v>
      </c>
      <c r="L62" s="125">
        <v>41.804000000000002</v>
      </c>
      <c r="M62" s="125">
        <v>51.442999999999998</v>
      </c>
      <c r="N62" s="125">
        <v>63.003</v>
      </c>
      <c r="O62" s="125">
        <v>50.411999999999999</v>
      </c>
      <c r="P62" s="125">
        <v>54.948999999999998</v>
      </c>
      <c r="Q62" s="125">
        <v>53.210999999999999</v>
      </c>
      <c r="R62" s="125">
        <v>44.762999999999998</v>
      </c>
      <c r="S62" s="125">
        <v>38.325000000000003</v>
      </c>
      <c r="T62" s="125">
        <v>37.472000000000001</v>
      </c>
      <c r="U62" s="125">
        <v>25.507000000000001</v>
      </c>
      <c r="V62" s="125">
        <v>32.76</v>
      </c>
      <c r="W62" s="125">
        <v>59.119</v>
      </c>
      <c r="X62" s="125">
        <v>30.401</v>
      </c>
      <c r="Y62" s="125">
        <v>33.707000000000001</v>
      </c>
      <c r="Z62" s="125">
        <v>80.203000000000003</v>
      </c>
      <c r="AA62" s="125">
        <v>23.245999999999999</v>
      </c>
      <c r="AB62" s="125">
        <v>60.539000000000001</v>
      </c>
      <c r="AC62" s="125">
        <v>30.489000000000001</v>
      </c>
      <c r="AD62" s="125">
        <v>41.039000000000001</v>
      </c>
      <c r="AE62" s="126">
        <v>51.902000000000001</v>
      </c>
      <c r="AF62" s="125">
        <v>24.175000000000001</v>
      </c>
      <c r="AG62" s="125">
        <v>27.417999999999999</v>
      </c>
      <c r="AH62" s="125">
        <v>54.475000000000001</v>
      </c>
      <c r="AI62" s="173">
        <v>27.878</v>
      </c>
      <c r="AJ62" s="173">
        <v>29.692</v>
      </c>
      <c r="AK62" s="173">
        <v>39.78</v>
      </c>
      <c r="AL62" s="173">
        <v>25.783999999999999</v>
      </c>
      <c r="AM62" s="173">
        <v>54.731999999999999</v>
      </c>
      <c r="AN62" s="173"/>
      <c r="AO62" s="173"/>
      <c r="AP62" s="173"/>
      <c r="AQ62" s="173"/>
      <c r="AR62" s="173"/>
      <c r="AS62" s="173"/>
      <c r="AT62" s="173"/>
      <c r="AU62" s="173"/>
      <c r="AV62" s="173"/>
      <c r="AW62" s="173"/>
      <c r="AX62" s="173"/>
      <c r="AY62" s="173"/>
      <c r="ALQ62" s="2" t="e">
        <v>#N/A</v>
      </c>
    </row>
    <row r="63" spans="1:1005" ht="15" x14ac:dyDescent="0.25">
      <c r="A63" s="208">
        <v>45748</v>
      </c>
      <c r="B63" s="142"/>
      <c r="C63" s="142"/>
      <c r="D63" s="142">
        <v>100.63</v>
      </c>
      <c r="E63" s="124">
        <v>156.07400000000001</v>
      </c>
      <c r="F63" s="124">
        <v>123.193</v>
      </c>
      <c r="G63" s="125">
        <v>82.983000000000004</v>
      </c>
      <c r="H63" s="125">
        <v>138.59200000000001</v>
      </c>
      <c r="I63" s="125">
        <v>77.518000000000001</v>
      </c>
      <c r="J63" s="125">
        <v>66.48</v>
      </c>
      <c r="K63" s="125">
        <v>96.073999999999998</v>
      </c>
      <c r="L63" s="125">
        <v>120.64100000000001</v>
      </c>
      <c r="M63" s="125">
        <v>99.816999999999993</v>
      </c>
      <c r="N63" s="125">
        <v>75.814999999999998</v>
      </c>
      <c r="O63" s="125">
        <v>115.621</v>
      </c>
      <c r="P63" s="125">
        <v>116.27</v>
      </c>
      <c r="Q63" s="125">
        <v>84.676000000000002</v>
      </c>
      <c r="R63" s="125">
        <v>60.448999999999998</v>
      </c>
      <c r="S63" s="125">
        <v>96.680999999999997</v>
      </c>
      <c r="T63" s="125">
        <v>77.334999999999994</v>
      </c>
      <c r="U63" s="125">
        <v>66.947999999999993</v>
      </c>
      <c r="V63" s="125">
        <v>66.064999999999998</v>
      </c>
      <c r="W63" s="125">
        <v>126.255</v>
      </c>
      <c r="X63" s="125">
        <v>80.153000000000006</v>
      </c>
      <c r="Y63" s="125">
        <v>109.998</v>
      </c>
      <c r="Z63" s="125">
        <v>115.664</v>
      </c>
      <c r="AA63" s="125">
        <v>80.703000000000003</v>
      </c>
      <c r="AB63" s="125">
        <v>102.105</v>
      </c>
      <c r="AC63" s="125">
        <v>78.616</v>
      </c>
      <c r="AD63" s="125">
        <v>94.28</v>
      </c>
      <c r="AE63" s="126">
        <v>112.13500000000001</v>
      </c>
      <c r="AF63" s="125">
        <v>55.069000000000003</v>
      </c>
      <c r="AG63" s="125">
        <v>65.608999999999995</v>
      </c>
      <c r="AH63" s="125">
        <v>97.070999999999998</v>
      </c>
      <c r="AI63" s="173">
        <v>63.74</v>
      </c>
      <c r="AJ63" s="173">
        <v>52.276000000000003</v>
      </c>
      <c r="AK63" s="173">
        <v>48.283999999999999</v>
      </c>
      <c r="AL63" s="173">
        <v>57.987000000000002</v>
      </c>
      <c r="AM63" s="173">
        <v>121.788</v>
      </c>
      <c r="AN63" s="173"/>
      <c r="AO63" s="173"/>
      <c r="AP63" s="173"/>
      <c r="AQ63" s="173"/>
      <c r="AR63" s="173"/>
      <c r="AS63" s="173"/>
      <c r="AT63" s="173"/>
      <c r="AU63" s="173"/>
      <c r="AV63" s="173"/>
      <c r="AW63" s="173"/>
      <c r="AX63" s="173"/>
      <c r="AY63" s="173"/>
      <c r="ALQ63" s="2" t="e">
        <v>#N/A</v>
      </c>
    </row>
    <row r="64" spans="1:1005" ht="15" x14ac:dyDescent="0.25">
      <c r="A64" s="208">
        <v>45778</v>
      </c>
      <c r="B64" s="142"/>
      <c r="C64" s="142"/>
      <c r="D64" s="164">
        <v>281.23</v>
      </c>
      <c r="E64" s="124">
        <v>401.35199999999998</v>
      </c>
      <c r="F64" s="124">
        <v>392.83499999999998</v>
      </c>
      <c r="G64" s="125">
        <v>183.636</v>
      </c>
      <c r="H64" s="125">
        <v>224.30799999999999</v>
      </c>
      <c r="I64" s="125">
        <v>145.71600000000001</v>
      </c>
      <c r="J64" s="125">
        <v>208.21799999999999</v>
      </c>
      <c r="K64" s="125">
        <v>251.31299999999999</v>
      </c>
      <c r="L64" s="125">
        <v>350.29700000000003</v>
      </c>
      <c r="M64" s="125">
        <v>262.11799999999999</v>
      </c>
      <c r="N64" s="125">
        <v>251.42500000000001</v>
      </c>
      <c r="O64" s="125">
        <v>433.25400000000002</v>
      </c>
      <c r="P64" s="125">
        <v>421.06200000000001</v>
      </c>
      <c r="Q64" s="125">
        <v>263.81</v>
      </c>
      <c r="R64" s="125">
        <v>275.06599999999997</v>
      </c>
      <c r="S64" s="125">
        <v>280.54300000000001</v>
      </c>
      <c r="T64" s="125">
        <v>306.04700000000003</v>
      </c>
      <c r="U64" s="125">
        <v>85.269000000000005</v>
      </c>
      <c r="V64" s="125">
        <v>185.04900000000001</v>
      </c>
      <c r="W64" s="125">
        <v>268.983</v>
      </c>
      <c r="X64" s="125">
        <v>313.24400000000003</v>
      </c>
      <c r="Y64" s="125">
        <v>259.15699999999998</v>
      </c>
      <c r="Z64" s="125">
        <v>304.39400000000001</v>
      </c>
      <c r="AA64" s="125">
        <v>354.79500000000002</v>
      </c>
      <c r="AB64" s="125">
        <v>342.072</v>
      </c>
      <c r="AC64" s="125">
        <v>146.44</v>
      </c>
      <c r="AD64" s="125">
        <v>215.51499999999999</v>
      </c>
      <c r="AE64" s="126">
        <v>152.03299999999999</v>
      </c>
      <c r="AF64" s="125">
        <v>127.47199999999999</v>
      </c>
      <c r="AG64" s="125">
        <v>281.21800000000002</v>
      </c>
      <c r="AH64" s="125">
        <v>234.60900000000001</v>
      </c>
      <c r="AI64" s="173">
        <v>128.28299999999999</v>
      </c>
      <c r="AJ64" s="173">
        <v>192.83699999999999</v>
      </c>
      <c r="AK64" s="173">
        <v>179.511</v>
      </c>
      <c r="AL64" s="173">
        <v>570.35</v>
      </c>
      <c r="AM64" s="173">
        <v>570.35</v>
      </c>
      <c r="AN64" s="173"/>
      <c r="AO64" s="173"/>
      <c r="AP64" s="173"/>
      <c r="AQ64" s="173"/>
      <c r="AR64" s="173"/>
      <c r="AS64" s="173"/>
      <c r="AT64" s="173"/>
      <c r="AU64" s="173"/>
      <c r="AV64" s="173"/>
      <c r="AW64" s="173"/>
      <c r="AX64" s="173"/>
      <c r="AY64" s="173"/>
      <c r="ALQ64" s="2" t="e">
        <v>#N/A</v>
      </c>
    </row>
    <row r="65" spans="1:1005" ht="15" x14ac:dyDescent="0.25">
      <c r="A65" s="208">
        <v>45809</v>
      </c>
      <c r="B65" s="142"/>
      <c r="C65" s="142"/>
      <c r="D65" s="164">
        <v>314.85000000000002</v>
      </c>
      <c r="E65" s="124">
        <v>466.62200000000001</v>
      </c>
      <c r="F65" s="124">
        <v>343.86599999999999</v>
      </c>
      <c r="G65" s="125">
        <v>210.227</v>
      </c>
      <c r="H65" s="125">
        <v>175.12799999999999</v>
      </c>
      <c r="I65" s="125">
        <v>211.85599999999999</v>
      </c>
      <c r="J65" s="125">
        <v>334.08300000000003</v>
      </c>
      <c r="K65" s="125">
        <v>211.86500000000001</v>
      </c>
      <c r="L65" s="125">
        <v>477.726</v>
      </c>
      <c r="M65" s="125">
        <v>261.47300000000001</v>
      </c>
      <c r="N65" s="125">
        <v>649.95500000000004</v>
      </c>
      <c r="O65" s="125">
        <v>358.09199999999998</v>
      </c>
      <c r="P65" s="125">
        <v>617.33299999999997</v>
      </c>
      <c r="Q65" s="125">
        <v>253.18700000000001</v>
      </c>
      <c r="R65" s="125">
        <v>433.01499999999999</v>
      </c>
      <c r="S65" s="125">
        <v>184.52799999999999</v>
      </c>
      <c r="T65" s="125">
        <v>235.934</v>
      </c>
      <c r="U65" s="125">
        <v>63.414000000000001</v>
      </c>
      <c r="V65" s="125">
        <v>257.05</v>
      </c>
      <c r="W65" s="125">
        <v>171.97</v>
      </c>
      <c r="X65" s="125">
        <v>341.459</v>
      </c>
      <c r="Y65" s="125">
        <v>235</v>
      </c>
      <c r="Z65" s="125">
        <v>237.191</v>
      </c>
      <c r="AA65" s="125">
        <v>596.65200000000004</v>
      </c>
      <c r="AB65" s="125">
        <v>326.74299999999999</v>
      </c>
      <c r="AC65" s="125">
        <v>308.05900000000003</v>
      </c>
      <c r="AD65" s="125">
        <v>530.59</v>
      </c>
      <c r="AE65" s="126">
        <v>62.679000000000002</v>
      </c>
      <c r="AF65" s="125">
        <v>167.27</v>
      </c>
      <c r="AG65" s="125">
        <v>396.02</v>
      </c>
      <c r="AH65" s="125">
        <v>388.66500000000002</v>
      </c>
      <c r="AI65" s="173">
        <v>133.93100000000001</v>
      </c>
      <c r="AJ65" s="173">
        <v>357.62</v>
      </c>
      <c r="AK65" s="173">
        <v>466.41899999999998</v>
      </c>
      <c r="AL65" s="173">
        <v>840.15200000000004</v>
      </c>
      <c r="AM65" s="173">
        <v>840.15200000000004</v>
      </c>
      <c r="AN65" s="173"/>
      <c r="AO65" s="173"/>
      <c r="AP65" s="173"/>
      <c r="AQ65" s="173"/>
      <c r="AR65" s="173"/>
      <c r="AS65" s="173"/>
      <c r="AT65" s="173"/>
      <c r="AU65" s="173"/>
      <c r="AV65" s="173"/>
      <c r="AW65" s="173"/>
      <c r="AX65" s="173"/>
      <c r="AY65" s="173"/>
      <c r="ALQ65" s="2" t="e">
        <v>#N/A</v>
      </c>
    </row>
    <row r="66" spans="1:1005" ht="15" x14ac:dyDescent="0.25">
      <c r="A66" s="208">
        <v>45839</v>
      </c>
      <c r="B66" s="142"/>
      <c r="C66" s="142"/>
      <c r="D66" s="164">
        <v>137.63</v>
      </c>
      <c r="E66" s="124">
        <v>192.327</v>
      </c>
      <c r="F66" s="125">
        <v>115.259</v>
      </c>
      <c r="G66" s="125">
        <v>79.484999999999999</v>
      </c>
      <c r="H66" s="125">
        <v>72.715999999999994</v>
      </c>
      <c r="I66" s="125">
        <v>83.356999999999999</v>
      </c>
      <c r="J66" s="125">
        <v>153.00899999999999</v>
      </c>
      <c r="K66" s="125">
        <v>79.495000000000005</v>
      </c>
      <c r="L66" s="125">
        <v>219.49799999999999</v>
      </c>
      <c r="M66" s="125">
        <v>81.668999999999997</v>
      </c>
      <c r="N66" s="125">
        <v>567.67399999999998</v>
      </c>
      <c r="O66" s="125">
        <v>135.75700000000001</v>
      </c>
      <c r="P66" s="125">
        <v>218.28</v>
      </c>
      <c r="Q66" s="125">
        <v>118.43300000000001</v>
      </c>
      <c r="R66" s="125">
        <v>255.27</v>
      </c>
      <c r="S66" s="125">
        <v>57.148000000000003</v>
      </c>
      <c r="T66" s="125">
        <v>67.861000000000004</v>
      </c>
      <c r="U66" s="125">
        <v>25.152000000000001</v>
      </c>
      <c r="V66" s="125">
        <v>72.807000000000002</v>
      </c>
      <c r="W66" s="125">
        <v>62.625</v>
      </c>
      <c r="X66" s="125">
        <v>133.19300000000001</v>
      </c>
      <c r="Y66" s="125">
        <v>86.055000000000007</v>
      </c>
      <c r="Z66" s="125">
        <v>81.739999999999995</v>
      </c>
      <c r="AA66" s="125">
        <v>243.173</v>
      </c>
      <c r="AB66" s="125">
        <v>165.58600000000001</v>
      </c>
      <c r="AC66" s="125">
        <v>90.257000000000005</v>
      </c>
      <c r="AD66" s="125">
        <v>250.87299999999999</v>
      </c>
      <c r="AE66" s="126">
        <v>29.747</v>
      </c>
      <c r="AF66" s="125">
        <v>58.926000000000002</v>
      </c>
      <c r="AG66" s="125">
        <v>120.901</v>
      </c>
      <c r="AH66" s="125">
        <v>117.657</v>
      </c>
      <c r="AI66" s="173">
        <v>53.082999999999998</v>
      </c>
      <c r="AJ66" s="173">
        <v>202.661</v>
      </c>
      <c r="AK66" s="173">
        <v>257.04399999999998</v>
      </c>
      <c r="AL66" s="173">
        <v>378.51100000000002</v>
      </c>
      <c r="AM66" s="173">
        <v>378.51100000000002</v>
      </c>
      <c r="AN66" s="173"/>
      <c r="AO66" s="173"/>
      <c r="AP66" s="173"/>
      <c r="AQ66" s="173"/>
      <c r="AR66" s="173"/>
      <c r="AS66" s="173"/>
      <c r="AT66" s="173"/>
      <c r="AU66" s="173"/>
      <c r="AV66" s="173"/>
      <c r="AW66" s="173"/>
      <c r="AX66" s="173"/>
      <c r="AY66" s="173"/>
      <c r="ALQ66" s="2" t="e">
        <v>#N/A</v>
      </c>
    </row>
    <row r="67" spans="1:1005" ht="15" x14ac:dyDescent="0.25">
      <c r="A67" s="208">
        <v>45870</v>
      </c>
      <c r="B67" s="142"/>
      <c r="C67" s="142"/>
      <c r="D67" s="164">
        <v>75.010000000000005</v>
      </c>
      <c r="E67" s="124">
        <v>74.56</v>
      </c>
      <c r="F67" s="125">
        <v>63.82</v>
      </c>
      <c r="G67" s="125">
        <v>48.033000000000001</v>
      </c>
      <c r="H67" s="125">
        <v>54.476999999999997</v>
      </c>
      <c r="I67" s="125">
        <v>43.613</v>
      </c>
      <c r="J67" s="125">
        <v>63.793999999999997</v>
      </c>
      <c r="K67" s="125">
        <v>61.573999999999998</v>
      </c>
      <c r="L67" s="125">
        <v>76.206000000000003</v>
      </c>
      <c r="M67" s="125">
        <v>46.89</v>
      </c>
      <c r="N67" s="125">
        <v>153.31800000000001</v>
      </c>
      <c r="O67" s="125">
        <v>59.16</v>
      </c>
      <c r="P67" s="125">
        <v>93.626000000000005</v>
      </c>
      <c r="Q67" s="125">
        <v>56.427999999999997</v>
      </c>
      <c r="R67" s="125">
        <v>100.89400000000001</v>
      </c>
      <c r="S67" s="125">
        <v>46.598999999999997</v>
      </c>
      <c r="T67" s="125">
        <v>51.68</v>
      </c>
      <c r="U67" s="125">
        <v>20.706</v>
      </c>
      <c r="V67" s="125">
        <v>43.124000000000002</v>
      </c>
      <c r="W67" s="125">
        <v>39.441000000000003</v>
      </c>
      <c r="X67" s="125">
        <v>62.682000000000002</v>
      </c>
      <c r="Y67" s="125">
        <v>60.86</v>
      </c>
      <c r="Z67" s="125">
        <v>55.051000000000002</v>
      </c>
      <c r="AA67" s="125">
        <v>87.551000000000002</v>
      </c>
      <c r="AB67" s="125">
        <v>63.081000000000003</v>
      </c>
      <c r="AC67" s="125">
        <v>55.045000000000002</v>
      </c>
      <c r="AD67" s="125">
        <v>77.238</v>
      </c>
      <c r="AE67" s="126">
        <v>29.733000000000001</v>
      </c>
      <c r="AF67" s="125">
        <v>42.048999999999999</v>
      </c>
      <c r="AG67" s="125">
        <v>63.283999999999999</v>
      </c>
      <c r="AH67" s="125">
        <v>49.808999999999997</v>
      </c>
      <c r="AI67" s="173">
        <v>33.418999999999997</v>
      </c>
      <c r="AJ67" s="173">
        <v>104.533</v>
      </c>
      <c r="AK67" s="173">
        <v>95.626999999999995</v>
      </c>
      <c r="AL67" s="173">
        <v>144.18600000000001</v>
      </c>
      <c r="AM67" s="173">
        <v>144.18600000000001</v>
      </c>
      <c r="AN67" s="173"/>
      <c r="AO67" s="173"/>
      <c r="AP67" s="173"/>
      <c r="AQ67" s="173"/>
      <c r="AR67" s="173"/>
      <c r="AS67" s="173"/>
      <c r="AT67" s="173"/>
      <c r="AU67" s="173"/>
      <c r="AV67" s="173"/>
      <c r="AW67" s="173"/>
      <c r="AX67" s="173"/>
      <c r="AY67" s="173"/>
      <c r="ALQ67" s="2" t="e">
        <v>#N/A</v>
      </c>
    </row>
    <row r="68" spans="1:1005" ht="15" x14ac:dyDescent="0.25">
      <c r="A68" s="208">
        <v>45901</v>
      </c>
      <c r="B68" s="142"/>
      <c r="C68" s="142"/>
      <c r="D68" s="164">
        <v>46.81</v>
      </c>
      <c r="E68" s="124">
        <v>76.98</v>
      </c>
      <c r="F68" s="125">
        <v>50.530999999999999</v>
      </c>
      <c r="G68" s="125">
        <v>49.65</v>
      </c>
      <c r="H68" s="125">
        <v>39.213000000000001</v>
      </c>
      <c r="I68" s="125">
        <v>36.948</v>
      </c>
      <c r="J68" s="125">
        <v>41.704999999999998</v>
      </c>
      <c r="K68" s="125">
        <v>49.698999999999998</v>
      </c>
      <c r="L68" s="125">
        <v>65.096000000000004</v>
      </c>
      <c r="M68" s="125">
        <v>44.97</v>
      </c>
      <c r="N68" s="125">
        <v>74.983999999999995</v>
      </c>
      <c r="O68" s="125">
        <v>49.158000000000001</v>
      </c>
      <c r="P68" s="125">
        <v>70.97</v>
      </c>
      <c r="Q68" s="125">
        <v>41.012999999999998</v>
      </c>
      <c r="R68" s="125">
        <v>57.180999999999997</v>
      </c>
      <c r="S68" s="125">
        <v>39.624000000000002</v>
      </c>
      <c r="T68" s="125">
        <v>36.956000000000003</v>
      </c>
      <c r="U68" s="125">
        <v>24.573</v>
      </c>
      <c r="V68" s="125">
        <v>65.105999999999995</v>
      </c>
      <c r="W68" s="125">
        <v>45.692999999999998</v>
      </c>
      <c r="X68" s="125">
        <v>42.337000000000003</v>
      </c>
      <c r="Y68" s="125">
        <v>46.076000000000001</v>
      </c>
      <c r="Z68" s="125">
        <v>55.902000000000001</v>
      </c>
      <c r="AA68" s="125">
        <v>55.4</v>
      </c>
      <c r="AB68" s="125">
        <v>45.567</v>
      </c>
      <c r="AC68" s="125">
        <v>35.734999999999999</v>
      </c>
      <c r="AD68" s="125">
        <v>48.441000000000003</v>
      </c>
      <c r="AE68" s="126">
        <v>26.846</v>
      </c>
      <c r="AF68" s="125">
        <v>63.161999999999999</v>
      </c>
      <c r="AG68" s="125">
        <v>58.451999999999998</v>
      </c>
      <c r="AH68" s="125">
        <v>40.850999999999999</v>
      </c>
      <c r="AI68" s="173">
        <v>29.573</v>
      </c>
      <c r="AJ68" s="173">
        <v>87.221999999999994</v>
      </c>
      <c r="AK68" s="173">
        <v>49.23</v>
      </c>
      <c r="AL68" s="173">
        <v>83.706999999999994</v>
      </c>
      <c r="AM68" s="173">
        <v>83.706999999999994</v>
      </c>
      <c r="AN68" s="173"/>
      <c r="AO68" s="173"/>
      <c r="AP68" s="173"/>
      <c r="AQ68" s="173"/>
      <c r="AR68" s="173"/>
      <c r="AS68" s="173"/>
      <c r="AT68" s="173"/>
      <c r="AU68" s="173"/>
      <c r="AV68" s="173"/>
      <c r="AW68" s="173"/>
      <c r="AX68" s="173"/>
      <c r="AY68" s="173"/>
      <c r="ALQ68" s="2" t="e">
        <v>#N/A</v>
      </c>
    </row>
    <row r="69" spans="1:1005" ht="15" x14ac:dyDescent="0.25">
      <c r="A69" s="208"/>
      <c r="B69" s="142"/>
      <c r="C69" s="142"/>
      <c r="D69" s="164"/>
      <c r="E69" s="124"/>
      <c r="F69" s="124"/>
      <c r="G69" s="125"/>
      <c r="H69" s="125"/>
      <c r="I69" s="125"/>
      <c r="J69" s="125"/>
      <c r="K69" s="125"/>
      <c r="L69" s="125"/>
      <c r="M69" s="125"/>
      <c r="N69" s="125"/>
      <c r="O69" s="125"/>
      <c r="P69" s="125"/>
      <c r="Q69" s="125"/>
      <c r="R69" s="125"/>
      <c r="S69" s="125"/>
      <c r="T69" s="125"/>
      <c r="U69" s="125"/>
      <c r="V69" s="125"/>
      <c r="W69" s="125"/>
      <c r="X69" s="125"/>
      <c r="Y69" s="125"/>
      <c r="Z69" s="125"/>
      <c r="AA69" s="125"/>
      <c r="AB69" s="125"/>
      <c r="AC69" s="125"/>
      <c r="AD69" s="125"/>
      <c r="AE69" s="126"/>
      <c r="AF69" s="125"/>
      <c r="AG69" s="125"/>
      <c r="AH69" s="125"/>
      <c r="AI69" s="173"/>
      <c r="AJ69" s="173"/>
      <c r="AK69" s="173"/>
      <c r="AL69" s="173"/>
      <c r="AM69" s="173"/>
      <c r="AN69" s="173"/>
      <c r="AO69" s="173"/>
      <c r="AP69" s="173"/>
      <c r="AQ69" s="173"/>
      <c r="AR69" s="173"/>
      <c r="AS69" s="173"/>
      <c r="AT69" s="173"/>
      <c r="AU69" s="173"/>
      <c r="AV69" s="173"/>
      <c r="AW69" s="173"/>
      <c r="AX69" s="173"/>
      <c r="AY69" s="173"/>
      <c r="ALQ69" s="2" t="e">
        <v>#N/A</v>
      </c>
    </row>
    <row r="70" spans="1:1005" ht="15" x14ac:dyDescent="0.25">
      <c r="A70" s="208"/>
      <c r="B70" s="44"/>
      <c r="C70" s="44"/>
      <c r="D70" s="164"/>
      <c r="E70" s="124"/>
      <c r="F70" s="124"/>
      <c r="G70" s="125"/>
      <c r="H70" s="125"/>
      <c r="I70" s="125"/>
      <c r="J70" s="125"/>
      <c r="K70" s="125"/>
      <c r="L70" s="125"/>
      <c r="M70" s="125"/>
      <c r="N70" s="125"/>
      <c r="O70" s="125"/>
      <c r="P70" s="125"/>
      <c r="Q70" s="125"/>
      <c r="R70" s="125"/>
      <c r="S70" s="125"/>
      <c r="T70" s="125"/>
      <c r="U70" s="125"/>
      <c r="V70" s="125"/>
      <c r="W70" s="125"/>
      <c r="X70" s="125"/>
      <c r="Y70" s="125"/>
      <c r="Z70" s="125"/>
      <c r="AA70" s="125"/>
      <c r="AB70" s="125"/>
      <c r="AC70" s="125"/>
      <c r="AD70" s="125"/>
      <c r="AE70" s="126"/>
      <c r="AF70" s="125"/>
      <c r="AG70" s="125"/>
      <c r="AH70" s="125"/>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208"/>
      <c r="B71" s="44"/>
      <c r="C71" s="44"/>
      <c r="D71" s="164"/>
      <c r="E71" s="1"/>
      <c r="F71" s="159"/>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208"/>
      <c r="B72" s="44"/>
      <c r="C72" s="44"/>
      <c r="D72" s="164"/>
      <c r="E72" s="159"/>
      <c r="F72" s="159"/>
      <c r="G72" s="159"/>
      <c r="H72" s="159"/>
      <c r="I72" s="159"/>
      <c r="J72" s="159"/>
      <c r="K72" s="159"/>
      <c r="L72" s="159"/>
      <c r="M72" s="159"/>
      <c r="N72" s="159"/>
      <c r="O72" s="159"/>
      <c r="P72" s="159"/>
      <c r="Q72" s="159"/>
      <c r="R72" s="159"/>
      <c r="S72" s="159"/>
      <c r="T72" s="159"/>
      <c r="U72" s="159"/>
      <c r="V72" s="159"/>
      <c r="W72" s="159"/>
      <c r="X72" s="159"/>
      <c r="Y72" s="159"/>
      <c r="Z72" s="159"/>
      <c r="AA72" s="159"/>
      <c r="AB72" s="159"/>
      <c r="AC72" s="159"/>
      <c r="AD72" s="159"/>
      <c r="AE72" s="159"/>
      <c r="AF72" s="159"/>
      <c r="AG72" s="159"/>
      <c r="AH72" s="159"/>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208"/>
      <c r="B73" s="44"/>
      <c r="C73" s="44"/>
      <c r="D73" s="164"/>
      <c r="E73" s="159"/>
      <c r="F73" s="159"/>
      <c r="G73" s="159"/>
      <c r="H73" s="159"/>
      <c r="I73" s="159"/>
      <c r="J73" s="159"/>
      <c r="K73" s="159"/>
      <c r="L73" s="159"/>
      <c r="M73" s="159"/>
      <c r="N73" s="159"/>
      <c r="O73" s="159"/>
      <c r="P73" s="159"/>
      <c r="Q73" s="159"/>
      <c r="R73" s="159"/>
      <c r="S73" s="159"/>
      <c r="T73" s="159"/>
      <c r="U73" s="159"/>
      <c r="V73" s="159"/>
      <c r="W73" s="159"/>
      <c r="X73" s="159"/>
      <c r="Y73" s="159"/>
      <c r="Z73" s="159"/>
      <c r="AA73" s="159"/>
      <c r="AB73" s="159"/>
      <c r="AC73" s="159"/>
      <c r="AD73" s="159"/>
      <c r="AE73" s="159"/>
      <c r="AF73" s="159"/>
      <c r="AG73" s="159"/>
      <c r="AH73" s="159"/>
      <c r="AI73" s="169"/>
      <c r="AJ73" s="169"/>
      <c r="AK73" s="169"/>
      <c r="AL73" s="169"/>
      <c r="AM73" s="169"/>
      <c r="AN73" s="169"/>
      <c r="AO73" s="169"/>
      <c r="AP73" s="169"/>
      <c r="AQ73" s="169"/>
      <c r="AR73" s="169"/>
      <c r="AS73" s="169"/>
      <c r="AT73" s="169"/>
      <c r="AU73" s="169"/>
      <c r="AV73" s="169"/>
      <c r="AW73" s="169"/>
      <c r="AX73" s="169"/>
      <c r="AY73" s="169"/>
    </row>
    <row r="74" spans="1:1005" ht="15" x14ac:dyDescent="0.25">
      <c r="A74" s="208"/>
      <c r="B74" s="44"/>
      <c r="C74" s="44"/>
      <c r="D74" s="164"/>
      <c r="E74" s="159"/>
      <c r="F74" s="159"/>
      <c r="G74" s="159"/>
      <c r="H74" s="159"/>
      <c r="I74" s="159"/>
      <c r="J74" s="159"/>
      <c r="K74" s="159"/>
      <c r="L74" s="159"/>
      <c r="M74" s="159"/>
      <c r="N74" s="159"/>
      <c r="O74" s="159"/>
      <c r="P74" s="159"/>
      <c r="Q74" s="159"/>
      <c r="R74" s="159"/>
      <c r="S74" s="159"/>
      <c r="T74" s="159"/>
      <c r="U74" s="159"/>
      <c r="V74" s="159"/>
      <c r="W74" s="159"/>
      <c r="X74" s="159"/>
      <c r="Y74" s="159"/>
      <c r="Z74" s="159"/>
      <c r="AA74" s="159"/>
      <c r="AB74" s="159"/>
      <c r="AC74" s="159"/>
      <c r="AD74" s="159"/>
      <c r="AE74" s="159"/>
      <c r="AF74" s="159"/>
      <c r="AG74" s="159"/>
      <c r="AH74" s="159"/>
      <c r="AI74" s="169"/>
      <c r="AJ74" s="169"/>
      <c r="AK74" s="169"/>
      <c r="AL74" s="169"/>
      <c r="AM74" s="169"/>
      <c r="AN74" s="169"/>
      <c r="AO74" s="169"/>
      <c r="AP74" s="169"/>
      <c r="AQ74" s="169"/>
      <c r="AR74" s="169"/>
      <c r="AS74" s="169"/>
      <c r="AT74" s="169"/>
      <c r="AU74" s="169"/>
      <c r="AV74" s="169"/>
      <c r="AW74" s="169"/>
      <c r="AX74" s="169"/>
      <c r="AY74" s="169"/>
    </row>
    <row r="75" spans="1:1005" ht="15" x14ac:dyDescent="0.25">
      <c r="A75" s="208"/>
      <c r="B75" s="44"/>
      <c r="C75" s="44"/>
      <c r="D75" s="164"/>
      <c r="E75" s="159"/>
      <c r="F75" s="159"/>
      <c r="G75" s="159"/>
      <c r="H75" s="159"/>
      <c r="I75" s="159"/>
      <c r="J75" s="159"/>
      <c r="K75" s="159"/>
      <c r="L75" s="159"/>
      <c r="M75" s="159"/>
      <c r="N75" s="159"/>
      <c r="O75" s="159"/>
      <c r="P75" s="159"/>
      <c r="Q75" s="159"/>
      <c r="R75" s="159"/>
      <c r="S75" s="159"/>
      <c r="T75" s="159"/>
      <c r="U75" s="159"/>
      <c r="V75" s="159"/>
      <c r="W75" s="159"/>
      <c r="X75" s="159"/>
      <c r="Y75" s="159"/>
      <c r="Z75" s="159"/>
      <c r="AA75" s="159"/>
      <c r="AB75" s="159"/>
      <c r="AC75" s="159"/>
      <c r="AD75" s="159"/>
      <c r="AE75" s="159"/>
      <c r="AF75" s="159"/>
      <c r="AG75" s="159"/>
      <c r="AH75" s="159"/>
      <c r="AI75" s="169"/>
      <c r="AJ75" s="169"/>
      <c r="AK75" s="169"/>
      <c r="AL75" s="169"/>
      <c r="AM75" s="169"/>
      <c r="AN75" s="169"/>
      <c r="AO75" s="169"/>
      <c r="AP75" s="169"/>
      <c r="AQ75" s="169"/>
      <c r="AR75" s="169"/>
      <c r="AS75" s="169"/>
      <c r="AT75" s="169"/>
      <c r="AU75" s="169"/>
      <c r="AV75" s="169"/>
      <c r="AW75" s="169"/>
      <c r="AX75" s="169"/>
      <c r="AY75" s="169"/>
    </row>
    <row r="76" spans="1:1005" ht="15" x14ac:dyDescent="0.25">
      <c r="A76" s="208"/>
      <c r="B76" s="44"/>
      <c r="C76" s="44"/>
      <c r="D76" s="164"/>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c r="AD76" s="159"/>
      <c r="AE76" s="159"/>
      <c r="AF76" s="159"/>
      <c r="AG76" s="159"/>
      <c r="AH76" s="159"/>
      <c r="AI76" s="169"/>
      <c r="AJ76" s="169"/>
      <c r="AK76" s="169"/>
      <c r="AL76" s="169"/>
      <c r="AM76" s="169"/>
      <c r="AN76" s="169"/>
      <c r="AO76" s="169"/>
      <c r="AP76" s="169"/>
      <c r="AQ76" s="169"/>
      <c r="AR76" s="169"/>
      <c r="AS76" s="169"/>
      <c r="AT76" s="169"/>
      <c r="AU76" s="169"/>
      <c r="AV76" s="169"/>
      <c r="AW76" s="169"/>
      <c r="AX76" s="169"/>
      <c r="AY76" s="169"/>
    </row>
    <row r="77" spans="1:1005" ht="15" x14ac:dyDescent="0.25">
      <c r="A77" s="208"/>
      <c r="B77" s="44"/>
      <c r="C77" s="44"/>
      <c r="D77" s="164"/>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c r="AD77" s="159"/>
      <c r="AE77" s="159"/>
      <c r="AF77" s="159"/>
      <c r="AG77" s="159"/>
      <c r="AH77" s="159"/>
      <c r="AI77" s="169"/>
      <c r="AJ77" s="169"/>
      <c r="AK77" s="169"/>
      <c r="AL77" s="169"/>
      <c r="AM77" s="169"/>
      <c r="AN77" s="169"/>
      <c r="AO77" s="169"/>
      <c r="AP77" s="169"/>
      <c r="AQ77" s="169"/>
      <c r="AR77" s="169"/>
      <c r="AS77" s="169"/>
      <c r="AT77" s="169"/>
      <c r="AU77" s="169"/>
      <c r="AV77" s="169"/>
      <c r="AW77" s="169"/>
      <c r="AX77" s="169"/>
      <c r="AY77" s="169"/>
    </row>
    <row r="78" spans="1:1005" ht="15" x14ac:dyDescent="0.25">
      <c r="A78" s="208"/>
      <c r="B78" s="44"/>
      <c r="C78" s="44"/>
      <c r="D78" s="164"/>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c r="AD78" s="159"/>
      <c r="AE78" s="159"/>
      <c r="AF78" s="159"/>
      <c r="AG78" s="159"/>
      <c r="AH78" s="159"/>
      <c r="AI78" s="169"/>
      <c r="AJ78" s="169"/>
      <c r="AK78" s="169"/>
      <c r="AL78" s="169"/>
      <c r="AM78" s="169"/>
      <c r="AN78" s="169"/>
      <c r="AO78" s="169"/>
      <c r="AP78" s="169"/>
      <c r="AQ78" s="169"/>
      <c r="AR78" s="169"/>
      <c r="AS78" s="169"/>
      <c r="AT78" s="169"/>
      <c r="AU78" s="169"/>
      <c r="AV78" s="169"/>
      <c r="AW78" s="169"/>
      <c r="AX78" s="169"/>
      <c r="AY78" s="169"/>
    </row>
    <row r="79" spans="1:1005" ht="15" x14ac:dyDescent="0.25">
      <c r="A79" s="208"/>
      <c r="B79" s="44"/>
      <c r="C79" s="44"/>
      <c r="D79" s="164"/>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c r="AD79" s="159"/>
      <c r="AE79" s="159"/>
      <c r="AF79" s="159"/>
      <c r="AG79" s="159"/>
      <c r="AH79" s="159"/>
      <c r="AI79" s="169"/>
      <c r="AJ79" s="169"/>
      <c r="AK79" s="169"/>
      <c r="AL79" s="169"/>
      <c r="AM79" s="169"/>
      <c r="AN79" s="169"/>
      <c r="AO79" s="169"/>
      <c r="AP79" s="169"/>
      <c r="AQ79" s="169"/>
      <c r="AR79" s="169"/>
      <c r="AS79" s="169"/>
      <c r="AT79" s="169"/>
      <c r="AU79" s="169"/>
      <c r="AV79" s="169"/>
      <c r="AW79" s="169"/>
      <c r="AX79" s="169"/>
      <c r="AY79" s="169"/>
    </row>
    <row r="80" spans="1:1005" ht="15" x14ac:dyDescent="0.25">
      <c r="A80" s="208"/>
      <c r="B80" s="44"/>
      <c r="C80" s="44"/>
      <c r="D80" s="164"/>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c r="AD80" s="159"/>
      <c r="AE80" s="159"/>
      <c r="AF80" s="159"/>
      <c r="AG80" s="159"/>
      <c r="AH80" s="159"/>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BEBADA"/>
  </sheetPr>
  <dimension ref="A1:ALQ80"/>
  <sheetViews>
    <sheetView workbookViewId="0">
      <selection activeCell="D4" sqref="D4"/>
    </sheetView>
  </sheetViews>
  <sheetFormatPr defaultColWidth="18.7109375" defaultRowHeight="12.75" customHeight="1" x14ac:dyDescent="0.25"/>
  <cols>
    <col min="1" max="1" width="7.5703125" style="206" customWidth="1"/>
    <col min="2" max="4" width="7.5703125" style="39" customWidth="1"/>
    <col min="5" max="30" width="8" style="2" customWidth="1"/>
    <col min="31" max="31" width="9" style="2" customWidth="1"/>
    <col min="32" max="54" width="8.85546875" style="2" customWidth="1"/>
    <col min="55" max="16384" width="18.7109375" style="2"/>
  </cols>
  <sheetData>
    <row r="1" spans="1:54" s="211" customFormat="1" ht="15" x14ac:dyDescent="0.25">
      <c r="A1" s="15"/>
      <c r="B1" s="324"/>
      <c r="C1" s="324"/>
      <c r="D1" s="324"/>
      <c r="E1" s="324"/>
      <c r="F1" s="324"/>
      <c r="G1" s="324"/>
      <c r="H1" s="324"/>
      <c r="I1" s="324"/>
      <c r="J1" s="324"/>
      <c r="K1" s="324"/>
      <c r="L1" s="324"/>
      <c r="M1" s="324"/>
      <c r="N1" s="324"/>
      <c r="O1" s="324"/>
      <c r="P1" s="324"/>
      <c r="Q1" s="324"/>
      <c r="R1" s="324"/>
      <c r="S1" s="324"/>
      <c r="T1" s="324"/>
      <c r="U1" s="324"/>
      <c r="V1" s="324"/>
      <c r="W1" s="324"/>
      <c r="X1" s="324"/>
      <c r="Y1" s="324"/>
      <c r="Z1" s="324"/>
      <c r="AA1" s="324"/>
      <c r="AB1" s="324"/>
      <c r="AC1" s="324"/>
      <c r="AD1" s="324"/>
      <c r="AE1" s="324"/>
      <c r="AF1" s="324"/>
      <c r="AG1" s="324"/>
      <c r="AH1" s="324"/>
      <c r="AI1" s="255"/>
      <c r="AJ1" s="255"/>
      <c r="AK1" s="255"/>
      <c r="AL1" s="255"/>
      <c r="AM1" s="255"/>
    </row>
    <row r="2" spans="1:54" s="206" customFormat="1" ht="15" x14ac:dyDescent="0.25">
      <c r="A2" s="15"/>
      <c r="B2" s="195" t="s">
        <v>53</v>
      </c>
      <c r="C2" s="195" t="s">
        <v>54</v>
      </c>
      <c r="D2" s="195" t="s">
        <v>55</v>
      </c>
      <c r="E2" s="195">
        <v>1981</v>
      </c>
      <c r="F2" s="195">
        <v>1982</v>
      </c>
      <c r="G2" s="195">
        <v>1983</v>
      </c>
      <c r="H2" s="195">
        <v>1984</v>
      </c>
      <c r="I2" s="195">
        <v>1985</v>
      </c>
      <c r="J2" s="195">
        <v>1986</v>
      </c>
      <c r="K2" s="195">
        <v>1987</v>
      </c>
      <c r="L2" s="195">
        <v>1988</v>
      </c>
      <c r="M2" s="195">
        <v>1989</v>
      </c>
      <c r="N2" s="195">
        <v>1990</v>
      </c>
      <c r="O2" s="195">
        <v>1991</v>
      </c>
      <c r="P2" s="195">
        <v>1992</v>
      </c>
      <c r="Q2" s="195">
        <v>1993</v>
      </c>
      <c r="R2" s="195">
        <v>1994</v>
      </c>
      <c r="S2" s="195">
        <v>1995</v>
      </c>
      <c r="T2" s="195">
        <v>1996</v>
      </c>
      <c r="U2" s="195">
        <v>1997</v>
      </c>
      <c r="V2" s="195">
        <v>1998</v>
      </c>
      <c r="W2" s="195">
        <v>1999</v>
      </c>
      <c r="X2" s="195">
        <v>2000</v>
      </c>
      <c r="Y2" s="195">
        <v>2001</v>
      </c>
      <c r="Z2" s="195">
        <v>2002</v>
      </c>
      <c r="AA2" s="195">
        <v>2003</v>
      </c>
      <c r="AB2" s="195">
        <v>2004</v>
      </c>
      <c r="AC2" s="195">
        <v>2005</v>
      </c>
      <c r="AD2" s="195">
        <v>2006</v>
      </c>
      <c r="AE2" s="195">
        <v>2007</v>
      </c>
      <c r="AF2" s="195">
        <v>2008</v>
      </c>
      <c r="AG2" s="195">
        <v>2009</v>
      </c>
      <c r="AH2" s="195">
        <v>2010</v>
      </c>
      <c r="AI2" s="255">
        <v>2011</v>
      </c>
      <c r="AJ2" s="255">
        <v>2012</v>
      </c>
      <c r="AK2" s="255">
        <v>2013</v>
      </c>
      <c r="AL2" s="255">
        <v>2014</v>
      </c>
      <c r="AM2" s="255">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16"/>
      <c r="B3" s="17" t="s">
        <v>71</v>
      </c>
      <c r="C3" s="17" t="s">
        <v>72</v>
      </c>
      <c r="D3" s="17" t="s">
        <v>73</v>
      </c>
      <c r="E3" s="17" t="s">
        <v>74</v>
      </c>
      <c r="F3" s="17" t="s">
        <v>75</v>
      </c>
      <c r="G3" s="17" t="s">
        <v>76</v>
      </c>
      <c r="H3" s="17" t="s">
        <v>77</v>
      </c>
      <c r="I3" s="17" t="s">
        <v>78</v>
      </c>
      <c r="J3" s="17" t="s">
        <v>79</v>
      </c>
      <c r="K3" s="17" t="s">
        <v>80</v>
      </c>
      <c r="L3" s="17" t="s">
        <v>81</v>
      </c>
      <c r="M3" s="17" t="s">
        <v>82</v>
      </c>
      <c r="N3" s="17" t="s">
        <v>83</v>
      </c>
      <c r="O3" s="17" t="s">
        <v>84</v>
      </c>
      <c r="P3" s="17" t="s">
        <v>85</v>
      </c>
      <c r="Q3" s="17" t="s">
        <v>86</v>
      </c>
      <c r="R3" s="17" t="s">
        <v>87</v>
      </c>
      <c r="S3" s="17" t="s">
        <v>88</v>
      </c>
      <c r="T3" s="17" t="s">
        <v>89</v>
      </c>
      <c r="U3" s="17" t="s">
        <v>90</v>
      </c>
      <c r="V3" s="17" t="s">
        <v>91</v>
      </c>
      <c r="W3" s="17" t="s">
        <v>92</v>
      </c>
      <c r="X3" s="17" t="s">
        <v>93</v>
      </c>
      <c r="Y3" s="17" t="s">
        <v>94</v>
      </c>
      <c r="Z3" s="17" t="s">
        <v>95</v>
      </c>
      <c r="AA3" s="17" t="s">
        <v>96</v>
      </c>
      <c r="AB3" s="17" t="s">
        <v>97</v>
      </c>
      <c r="AC3" s="17" t="s">
        <v>98</v>
      </c>
      <c r="AD3" s="17" t="s">
        <v>99</v>
      </c>
      <c r="AE3" s="17" t="s">
        <v>100</v>
      </c>
      <c r="AF3" s="17" t="s">
        <v>101</v>
      </c>
      <c r="AG3" s="17" t="s">
        <v>102</v>
      </c>
      <c r="AH3" s="17" t="s">
        <v>103</v>
      </c>
      <c r="AI3" s="17" t="s">
        <v>163</v>
      </c>
      <c r="AJ3" s="17" t="s">
        <v>168</v>
      </c>
      <c r="AK3" s="17" t="s">
        <v>169</v>
      </c>
      <c r="AL3" s="17" t="s">
        <v>170</v>
      </c>
      <c r="AM3" s="17"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x14ac:dyDescent="0.25">
      <c r="A4" s="184">
        <v>43952</v>
      </c>
      <c r="B4" s="163"/>
      <c r="C4" s="163"/>
      <c r="D4" s="159">
        <v>175</v>
      </c>
      <c r="E4" s="11">
        <v>153.97999999999999</v>
      </c>
      <c r="F4" s="11">
        <v>148.185</v>
      </c>
      <c r="G4" s="11">
        <v>123.37</v>
      </c>
      <c r="H4" s="11">
        <v>165.41900000000001</v>
      </c>
      <c r="I4" s="11">
        <v>236.393</v>
      </c>
      <c r="J4" s="11">
        <v>167.864</v>
      </c>
      <c r="K4" s="11">
        <v>304.005</v>
      </c>
      <c r="L4" s="11">
        <v>202.03299999999999</v>
      </c>
      <c r="M4" s="11">
        <v>184.06</v>
      </c>
      <c r="N4" s="11">
        <v>120.502</v>
      </c>
      <c r="O4" s="11">
        <v>174.33199999999999</v>
      </c>
      <c r="P4" s="11">
        <v>270.49400000000003</v>
      </c>
      <c r="Q4" s="11">
        <v>254.69</v>
      </c>
      <c r="R4" s="11">
        <v>232.1</v>
      </c>
      <c r="S4" s="11">
        <v>141.50200000000001</v>
      </c>
      <c r="T4" s="11">
        <v>149.07599999999999</v>
      </c>
      <c r="U4" s="11">
        <v>195.33699999999999</v>
      </c>
      <c r="V4" s="11">
        <v>166.429</v>
      </c>
      <c r="W4" s="11">
        <v>131.55500000000001</v>
      </c>
      <c r="X4" s="11">
        <v>213.87299999999999</v>
      </c>
      <c r="Y4" s="11">
        <v>199.066</v>
      </c>
      <c r="Z4" s="11">
        <v>139.21799999999999</v>
      </c>
      <c r="AA4" s="11">
        <v>146.631</v>
      </c>
      <c r="AB4" s="11">
        <v>187.18799999999999</v>
      </c>
      <c r="AC4" s="11">
        <v>193.47900000000001</v>
      </c>
      <c r="AD4" s="11">
        <v>210.55500000000001</v>
      </c>
      <c r="AE4" s="11">
        <v>238.072</v>
      </c>
      <c r="AF4" s="11">
        <v>165.816</v>
      </c>
      <c r="AG4" s="11">
        <v>168.369</v>
      </c>
      <c r="AH4" s="127">
        <v>95.691999999999993</v>
      </c>
      <c r="AI4" s="173">
        <v>121.23</v>
      </c>
      <c r="AJ4" s="173">
        <v>175.477</v>
      </c>
      <c r="AK4" s="173">
        <v>195.54400000000001</v>
      </c>
      <c r="AL4" s="173">
        <v>176.25800000000001</v>
      </c>
      <c r="AM4" s="173">
        <v>175</v>
      </c>
      <c r="AN4" s="173"/>
      <c r="AO4" s="173"/>
      <c r="AP4" s="173"/>
      <c r="AQ4" s="173"/>
      <c r="AR4" s="173"/>
      <c r="AS4" s="173"/>
      <c r="AT4" s="173"/>
      <c r="AU4" s="173"/>
      <c r="AV4" s="173"/>
      <c r="AW4" s="173"/>
      <c r="AX4" s="173"/>
      <c r="AY4" s="173"/>
    </row>
    <row r="5" spans="1:54" ht="15" x14ac:dyDescent="0.25">
      <c r="A5" s="184">
        <v>43983</v>
      </c>
      <c r="B5" s="163"/>
      <c r="C5" s="163"/>
      <c r="D5" s="159">
        <v>265</v>
      </c>
      <c r="E5" s="11">
        <v>339.34800000000001</v>
      </c>
      <c r="F5" s="11">
        <v>219.601</v>
      </c>
      <c r="G5" s="11">
        <v>299.82799999999997</v>
      </c>
      <c r="H5" s="11">
        <v>275.90800000000002</v>
      </c>
      <c r="I5" s="11">
        <v>211.596</v>
      </c>
      <c r="J5" s="11">
        <v>324.17599999999999</v>
      </c>
      <c r="K5" s="11">
        <v>284.185</v>
      </c>
      <c r="L5" s="11">
        <v>225.10599999999999</v>
      </c>
      <c r="M5" s="11">
        <v>239.93299999999999</v>
      </c>
      <c r="N5" s="11">
        <v>244.983</v>
      </c>
      <c r="O5" s="11">
        <v>361.51299999999998</v>
      </c>
      <c r="P5" s="11">
        <v>189.13800000000001</v>
      </c>
      <c r="Q5" s="11">
        <v>298.52800000000002</v>
      </c>
      <c r="R5" s="11">
        <v>212.79599999999999</v>
      </c>
      <c r="S5" s="11">
        <v>388.77300000000002</v>
      </c>
      <c r="T5" s="11">
        <v>327.79</v>
      </c>
      <c r="U5" s="11">
        <v>299.012</v>
      </c>
      <c r="V5" s="11">
        <v>272.20699999999999</v>
      </c>
      <c r="W5" s="11">
        <v>313.678</v>
      </c>
      <c r="X5" s="11">
        <v>253.30699999999999</v>
      </c>
      <c r="Y5" s="11">
        <v>190.59</v>
      </c>
      <c r="Z5" s="11">
        <v>265</v>
      </c>
      <c r="AA5" s="11">
        <v>256.53800000000001</v>
      </c>
      <c r="AB5" s="11">
        <v>294.71800000000002</v>
      </c>
      <c r="AC5" s="11">
        <v>310.46699999999998</v>
      </c>
      <c r="AD5" s="11">
        <v>167.745</v>
      </c>
      <c r="AE5" s="11">
        <v>165.02199999999999</v>
      </c>
      <c r="AF5" s="11">
        <v>256.20400000000001</v>
      </c>
      <c r="AG5" s="11">
        <v>365.13400000000001</v>
      </c>
      <c r="AH5" s="127">
        <v>292.803</v>
      </c>
      <c r="AI5" s="173">
        <v>225.899</v>
      </c>
      <c r="AJ5" s="173">
        <v>224.12</v>
      </c>
      <c r="AK5" s="173">
        <v>180.39500000000001</v>
      </c>
      <c r="AL5" s="173">
        <v>234.93100000000001</v>
      </c>
      <c r="AM5" s="173">
        <v>365.97800000000001</v>
      </c>
      <c r="AN5" s="173"/>
      <c r="AO5" s="173"/>
      <c r="AP5" s="173"/>
      <c r="AQ5" s="173"/>
      <c r="AR5" s="173"/>
      <c r="AS5" s="173"/>
      <c r="AT5" s="173"/>
      <c r="AU5" s="173"/>
      <c r="AV5" s="173"/>
      <c r="AW5" s="173"/>
      <c r="AX5" s="173"/>
      <c r="AY5" s="173"/>
    </row>
    <row r="6" spans="1:54" ht="15" x14ac:dyDescent="0.25">
      <c r="A6" s="184">
        <v>44013</v>
      </c>
      <c r="B6" s="163"/>
      <c r="C6" s="163"/>
      <c r="D6" s="159">
        <v>147</v>
      </c>
      <c r="E6" s="11">
        <v>181.374</v>
      </c>
      <c r="F6" s="11">
        <v>183.37899999999999</v>
      </c>
      <c r="G6" s="11">
        <v>203.69499999999999</v>
      </c>
      <c r="H6" s="11">
        <v>163.80500000000001</v>
      </c>
      <c r="I6" s="11">
        <v>92.120999999999995</v>
      </c>
      <c r="J6" s="11">
        <v>96.307000000000002</v>
      </c>
      <c r="K6" s="11">
        <v>127.646</v>
      </c>
      <c r="L6" s="11">
        <v>59.344000000000001</v>
      </c>
      <c r="M6" s="11">
        <v>130.06700000000001</v>
      </c>
      <c r="N6" s="11">
        <v>161.929</v>
      </c>
      <c r="O6" s="11">
        <v>157.91</v>
      </c>
      <c r="P6" s="11">
        <v>102.05200000000001</v>
      </c>
      <c r="Q6" s="11">
        <v>166.67699999999999</v>
      </c>
      <c r="R6" s="11">
        <v>59.558999999999997</v>
      </c>
      <c r="S6" s="11">
        <v>295.99</v>
      </c>
      <c r="T6" s="11">
        <v>147</v>
      </c>
      <c r="U6" s="11">
        <v>113.93899999999999</v>
      </c>
      <c r="V6" s="11">
        <v>288.80200000000002</v>
      </c>
      <c r="W6" s="11">
        <v>163.28899999999999</v>
      </c>
      <c r="X6" s="11">
        <v>82.643000000000001</v>
      </c>
      <c r="Y6" s="11">
        <v>69.938000000000002</v>
      </c>
      <c r="Z6" s="11">
        <v>106.35</v>
      </c>
      <c r="AA6" s="11">
        <v>88.542000000000002</v>
      </c>
      <c r="AB6" s="11">
        <v>196.85900000000001</v>
      </c>
      <c r="AC6" s="11">
        <v>193.02500000000001</v>
      </c>
      <c r="AD6" s="11">
        <v>47.084000000000003</v>
      </c>
      <c r="AE6" s="11">
        <v>56.86</v>
      </c>
      <c r="AF6" s="11">
        <v>164.28899999999999</v>
      </c>
      <c r="AG6" s="11">
        <v>242.4</v>
      </c>
      <c r="AH6" s="127">
        <v>258.95100000000002</v>
      </c>
      <c r="AI6" s="173">
        <v>274.99</v>
      </c>
      <c r="AJ6" s="173">
        <v>92.402000000000001</v>
      </c>
      <c r="AK6" s="173">
        <v>73.751000000000005</v>
      </c>
      <c r="AL6" s="173">
        <v>125.577</v>
      </c>
      <c r="AM6" s="173">
        <v>188.12</v>
      </c>
      <c r="AN6" s="173"/>
      <c r="AO6" s="173"/>
      <c r="AP6" s="173"/>
      <c r="AQ6" s="173"/>
      <c r="AR6" s="173"/>
      <c r="AS6" s="173"/>
      <c r="AT6" s="173"/>
      <c r="AU6" s="173"/>
      <c r="AV6" s="173"/>
      <c r="AW6" s="173"/>
      <c r="AX6" s="173"/>
      <c r="AY6" s="173"/>
    </row>
    <row r="7" spans="1:54" ht="15" x14ac:dyDescent="0.25">
      <c r="A7" s="184">
        <v>44044</v>
      </c>
      <c r="B7" s="163"/>
      <c r="C7" s="163"/>
      <c r="D7" s="159">
        <v>60</v>
      </c>
      <c r="E7" s="11">
        <v>67.001000000000005</v>
      </c>
      <c r="F7" s="11">
        <v>88.700999999999993</v>
      </c>
      <c r="G7" s="11">
        <v>98.43</v>
      </c>
      <c r="H7" s="11">
        <v>67.41</v>
      </c>
      <c r="I7" s="11">
        <v>47.514000000000003</v>
      </c>
      <c r="J7" s="11">
        <v>51.341999999999999</v>
      </c>
      <c r="K7" s="11">
        <v>72.138000000000005</v>
      </c>
      <c r="L7" s="11">
        <v>39.103999999999999</v>
      </c>
      <c r="M7" s="11">
        <v>55.302999999999997</v>
      </c>
      <c r="N7" s="11">
        <v>60</v>
      </c>
      <c r="O7" s="11">
        <v>73.015000000000001</v>
      </c>
      <c r="P7" s="11">
        <v>48.232999999999997</v>
      </c>
      <c r="Q7" s="11">
        <v>139.518</v>
      </c>
      <c r="R7" s="11">
        <v>38.582000000000001</v>
      </c>
      <c r="S7" s="11">
        <v>106.256</v>
      </c>
      <c r="T7" s="11">
        <v>57.561999999999998</v>
      </c>
      <c r="U7" s="11">
        <v>76.384</v>
      </c>
      <c r="V7" s="11">
        <v>101.619</v>
      </c>
      <c r="W7" s="11">
        <v>66.355999999999995</v>
      </c>
      <c r="X7" s="11">
        <v>44.622999999999998</v>
      </c>
      <c r="Y7" s="11">
        <v>38.533000000000001</v>
      </c>
      <c r="Z7" s="11">
        <v>48.377000000000002</v>
      </c>
      <c r="AA7" s="11">
        <v>43.539000000000001</v>
      </c>
      <c r="AB7" s="11">
        <v>80.372</v>
      </c>
      <c r="AC7" s="11">
        <v>73.290000000000006</v>
      </c>
      <c r="AD7" s="11">
        <v>35.133000000000003</v>
      </c>
      <c r="AE7" s="11">
        <v>45.317</v>
      </c>
      <c r="AF7" s="11">
        <v>59.093000000000004</v>
      </c>
      <c r="AG7" s="11">
        <v>80.078999999999994</v>
      </c>
      <c r="AH7" s="127">
        <v>88.49</v>
      </c>
      <c r="AI7" s="173">
        <v>88.004999999999995</v>
      </c>
      <c r="AJ7" s="173">
        <v>43.03</v>
      </c>
      <c r="AK7" s="173">
        <v>39.558</v>
      </c>
      <c r="AL7" s="173">
        <v>55.499000000000002</v>
      </c>
      <c r="AM7" s="173">
        <v>64.688999999999993</v>
      </c>
      <c r="AN7" s="173"/>
      <c r="AO7" s="173"/>
      <c r="AP7" s="173"/>
      <c r="AQ7" s="173"/>
      <c r="AR7" s="173"/>
      <c r="AS7" s="173"/>
      <c r="AT7" s="173"/>
      <c r="AU7" s="173"/>
      <c r="AV7" s="173"/>
      <c r="AW7" s="173"/>
      <c r="AX7" s="173"/>
      <c r="AY7" s="173"/>
    </row>
    <row r="8" spans="1:54" ht="15" x14ac:dyDescent="0.25">
      <c r="A8" s="184">
        <v>44075</v>
      </c>
      <c r="B8" s="163"/>
      <c r="C8" s="163"/>
      <c r="D8" s="159">
        <v>45</v>
      </c>
      <c r="E8" s="11">
        <v>40.264000000000003</v>
      </c>
      <c r="F8" s="11">
        <v>59.564</v>
      </c>
      <c r="G8" s="11">
        <v>61.433999999999997</v>
      </c>
      <c r="H8" s="11">
        <v>54.128</v>
      </c>
      <c r="I8" s="11">
        <v>45.075000000000003</v>
      </c>
      <c r="J8" s="11">
        <v>38.006999999999998</v>
      </c>
      <c r="K8" s="11">
        <v>45.982999999999997</v>
      </c>
      <c r="L8" s="11">
        <v>31.762</v>
      </c>
      <c r="M8" s="11">
        <v>43.923999999999999</v>
      </c>
      <c r="N8" s="11">
        <v>44.250999999999998</v>
      </c>
      <c r="O8" s="11">
        <v>61.174999999999997</v>
      </c>
      <c r="P8" s="11">
        <v>39.414000000000001</v>
      </c>
      <c r="Q8" s="11">
        <v>58.408999999999999</v>
      </c>
      <c r="R8" s="11">
        <v>32.298999999999999</v>
      </c>
      <c r="S8" s="11">
        <v>54.237000000000002</v>
      </c>
      <c r="T8" s="11">
        <v>39.171999999999997</v>
      </c>
      <c r="U8" s="11">
        <v>61.816000000000003</v>
      </c>
      <c r="V8" s="11">
        <v>51.686999999999998</v>
      </c>
      <c r="W8" s="11">
        <v>55.683999999999997</v>
      </c>
      <c r="X8" s="11">
        <v>45</v>
      </c>
      <c r="Y8" s="11">
        <v>31.148</v>
      </c>
      <c r="Z8" s="11">
        <v>43.963000000000001</v>
      </c>
      <c r="AA8" s="11">
        <v>40.555999999999997</v>
      </c>
      <c r="AB8" s="11">
        <v>60.563000000000002</v>
      </c>
      <c r="AC8" s="11">
        <v>44.497999999999998</v>
      </c>
      <c r="AD8" s="11">
        <v>30.512</v>
      </c>
      <c r="AE8" s="11">
        <v>35.978000000000002</v>
      </c>
      <c r="AF8" s="11">
        <v>46.201000000000001</v>
      </c>
      <c r="AG8" s="11">
        <v>43.942</v>
      </c>
      <c r="AH8" s="127">
        <v>51.392000000000003</v>
      </c>
      <c r="AI8" s="173">
        <v>47.228999999999999</v>
      </c>
      <c r="AJ8" s="173">
        <v>31.597999999999999</v>
      </c>
      <c r="AK8" s="173">
        <v>40.908999999999999</v>
      </c>
      <c r="AL8" s="173">
        <v>46.381999999999998</v>
      </c>
      <c r="AM8" s="173">
        <v>45.433999999999997</v>
      </c>
      <c r="AN8" s="173"/>
      <c r="AO8" s="173"/>
      <c r="AP8" s="173"/>
      <c r="AQ8" s="173"/>
      <c r="AR8" s="173"/>
      <c r="AS8" s="173"/>
      <c r="AT8" s="173"/>
      <c r="AU8" s="173"/>
      <c r="AV8" s="173"/>
      <c r="AW8" s="173"/>
      <c r="AX8" s="173"/>
      <c r="AY8" s="173"/>
    </row>
    <row r="9" spans="1:54" ht="15" x14ac:dyDescent="0.25">
      <c r="A9" s="184">
        <v>44105</v>
      </c>
      <c r="B9" s="163"/>
      <c r="C9" s="163"/>
      <c r="D9" s="159">
        <v>48.02</v>
      </c>
      <c r="E9" s="11">
        <v>46.594000000000001</v>
      </c>
      <c r="F9" s="11">
        <v>88.504999999999995</v>
      </c>
      <c r="G9" s="11">
        <v>66.98</v>
      </c>
      <c r="H9" s="11">
        <v>64.180999999999997</v>
      </c>
      <c r="I9" s="11">
        <v>50.768999999999998</v>
      </c>
      <c r="J9" s="11">
        <v>48.286999999999999</v>
      </c>
      <c r="K9" s="11">
        <v>39.914999999999999</v>
      </c>
      <c r="L9" s="11">
        <v>33.423000000000002</v>
      </c>
      <c r="M9" s="11">
        <v>43.180999999999997</v>
      </c>
      <c r="N9" s="11">
        <v>51.482999999999997</v>
      </c>
      <c r="O9" s="11">
        <v>45.738</v>
      </c>
      <c r="P9" s="11">
        <v>36.515000000000001</v>
      </c>
      <c r="Q9" s="11">
        <v>51.347999999999999</v>
      </c>
      <c r="R9" s="11">
        <v>44.136000000000003</v>
      </c>
      <c r="S9" s="11">
        <v>53.78</v>
      </c>
      <c r="T9" s="11">
        <v>42.447000000000003</v>
      </c>
      <c r="U9" s="11">
        <v>62.820999999999998</v>
      </c>
      <c r="V9" s="11">
        <v>53.709000000000003</v>
      </c>
      <c r="W9" s="11">
        <v>42.771000000000001</v>
      </c>
      <c r="X9" s="11">
        <v>44.246000000000002</v>
      </c>
      <c r="Y9" s="11">
        <v>33.404000000000003</v>
      </c>
      <c r="Z9" s="11">
        <v>45.616</v>
      </c>
      <c r="AA9" s="11">
        <v>35.841000000000001</v>
      </c>
      <c r="AB9" s="11">
        <v>56.015000000000001</v>
      </c>
      <c r="AC9" s="11">
        <v>47.021000000000001</v>
      </c>
      <c r="AD9" s="11">
        <v>48.622999999999998</v>
      </c>
      <c r="AE9" s="11">
        <v>53.441000000000003</v>
      </c>
      <c r="AF9" s="11">
        <v>43.453000000000003</v>
      </c>
      <c r="AG9" s="11">
        <v>50.155999999999999</v>
      </c>
      <c r="AH9" s="127">
        <v>43.942999999999998</v>
      </c>
      <c r="AI9" s="173">
        <v>49.161999999999999</v>
      </c>
      <c r="AJ9" s="173">
        <v>33.908999999999999</v>
      </c>
      <c r="AK9" s="173">
        <v>45.959000000000003</v>
      </c>
      <c r="AL9" s="173">
        <v>102.32</v>
      </c>
      <c r="AM9" s="173">
        <v>45.616</v>
      </c>
      <c r="AN9" s="173"/>
      <c r="AO9" s="173"/>
      <c r="AP9" s="173"/>
      <c r="AQ9" s="173"/>
      <c r="AR9" s="173"/>
      <c r="AS9" s="173"/>
      <c r="AT9" s="173"/>
      <c r="AU9" s="173"/>
      <c r="AV9" s="173"/>
      <c r="AW9" s="173"/>
      <c r="AX9" s="173"/>
      <c r="AY9" s="173"/>
    </row>
    <row r="10" spans="1:54" ht="15" x14ac:dyDescent="0.25">
      <c r="A10" s="184">
        <v>44136</v>
      </c>
      <c r="B10" s="163"/>
      <c r="C10" s="163"/>
      <c r="D10" s="159">
        <v>41.83</v>
      </c>
      <c r="E10" s="11">
        <v>47.951999999999998</v>
      </c>
      <c r="F10" s="11">
        <v>50.383000000000003</v>
      </c>
      <c r="G10" s="11">
        <v>54.131999999999998</v>
      </c>
      <c r="H10" s="11">
        <v>43.344999999999999</v>
      </c>
      <c r="I10" s="11">
        <v>47.286999999999999</v>
      </c>
      <c r="J10" s="11">
        <v>43.673000000000002</v>
      </c>
      <c r="K10" s="11">
        <v>38.685000000000002</v>
      </c>
      <c r="L10" s="11">
        <v>34.545000000000002</v>
      </c>
      <c r="M10" s="11">
        <v>37.997</v>
      </c>
      <c r="N10" s="11">
        <v>44.67</v>
      </c>
      <c r="O10" s="11">
        <v>45.101999999999997</v>
      </c>
      <c r="P10" s="11">
        <v>35.799999999999997</v>
      </c>
      <c r="Q10" s="11">
        <v>43.74</v>
      </c>
      <c r="R10" s="11">
        <v>39.779000000000003</v>
      </c>
      <c r="S10" s="11">
        <v>48.960999999999999</v>
      </c>
      <c r="T10" s="11">
        <v>42.908000000000001</v>
      </c>
      <c r="U10" s="11">
        <v>43.741999999999997</v>
      </c>
      <c r="V10" s="11">
        <v>44.087000000000003</v>
      </c>
      <c r="W10" s="11">
        <v>38.890999999999998</v>
      </c>
      <c r="X10" s="11">
        <v>39.088999999999999</v>
      </c>
      <c r="Y10" s="11">
        <v>41.204999999999998</v>
      </c>
      <c r="Z10" s="11">
        <v>38.89</v>
      </c>
      <c r="AA10" s="11">
        <v>35.755000000000003</v>
      </c>
      <c r="AB10" s="11">
        <v>53.795999999999999</v>
      </c>
      <c r="AC10" s="11">
        <v>42.540999999999997</v>
      </c>
      <c r="AD10" s="11">
        <v>37.707999999999998</v>
      </c>
      <c r="AE10" s="11">
        <v>44.628999999999998</v>
      </c>
      <c r="AF10" s="11">
        <v>44.457000000000001</v>
      </c>
      <c r="AG10" s="11">
        <v>47.215000000000003</v>
      </c>
      <c r="AH10" s="127">
        <v>42.610999999999997</v>
      </c>
      <c r="AI10" s="173">
        <v>44.534999999999997</v>
      </c>
      <c r="AJ10" s="173">
        <v>39.622</v>
      </c>
      <c r="AK10" s="173">
        <v>38.744</v>
      </c>
      <c r="AL10" s="173">
        <v>53.186999999999998</v>
      </c>
      <c r="AM10" s="173">
        <v>42.673999999999999</v>
      </c>
      <c r="AN10" s="173"/>
      <c r="AO10" s="173"/>
      <c r="AP10" s="173"/>
      <c r="AQ10" s="173"/>
      <c r="AR10" s="173"/>
      <c r="AS10" s="173"/>
      <c r="AT10" s="173"/>
      <c r="AU10" s="173"/>
      <c r="AV10" s="173"/>
      <c r="AW10" s="173"/>
      <c r="AX10" s="173"/>
      <c r="AY10" s="173"/>
    </row>
    <row r="11" spans="1:54" ht="15" x14ac:dyDescent="0.25">
      <c r="A11" s="184">
        <v>44166</v>
      </c>
      <c r="B11" s="163"/>
      <c r="C11" s="163"/>
      <c r="D11" s="159">
        <v>31.99</v>
      </c>
      <c r="E11" s="11">
        <v>42.463999999999999</v>
      </c>
      <c r="F11" s="11">
        <v>38.521000000000001</v>
      </c>
      <c r="G11" s="11">
        <v>40.494999999999997</v>
      </c>
      <c r="H11" s="11">
        <v>35.417999999999999</v>
      </c>
      <c r="I11" s="11">
        <v>34.238</v>
      </c>
      <c r="J11" s="11">
        <v>34.323</v>
      </c>
      <c r="K11" s="11">
        <v>34.215000000000003</v>
      </c>
      <c r="L11" s="11">
        <v>30.109000000000002</v>
      </c>
      <c r="M11" s="11">
        <v>32.502000000000002</v>
      </c>
      <c r="N11" s="11">
        <v>35.834000000000003</v>
      </c>
      <c r="O11" s="11">
        <v>38.997999999999998</v>
      </c>
      <c r="P11" s="11">
        <v>31.056999999999999</v>
      </c>
      <c r="Q11" s="11">
        <v>37.040999999999997</v>
      </c>
      <c r="R11" s="11">
        <v>32.106999999999999</v>
      </c>
      <c r="S11" s="11">
        <v>47.765000000000001</v>
      </c>
      <c r="T11" s="11">
        <v>39.64</v>
      </c>
      <c r="U11" s="11">
        <v>35.012</v>
      </c>
      <c r="V11" s="11">
        <v>38.868000000000002</v>
      </c>
      <c r="W11" s="11">
        <v>33.728999999999999</v>
      </c>
      <c r="X11" s="11">
        <v>32.412999999999997</v>
      </c>
      <c r="Y11" s="11">
        <v>32.1</v>
      </c>
      <c r="Z11" s="11">
        <v>32.563000000000002</v>
      </c>
      <c r="AA11" s="11">
        <v>30.788</v>
      </c>
      <c r="AB11" s="11">
        <v>39.204999999999998</v>
      </c>
      <c r="AC11" s="11">
        <v>37.164999999999999</v>
      </c>
      <c r="AD11" s="11">
        <v>32.793999999999997</v>
      </c>
      <c r="AE11" s="11">
        <v>33.448999999999998</v>
      </c>
      <c r="AF11" s="11">
        <v>35.636000000000003</v>
      </c>
      <c r="AG11" s="11">
        <v>38.109000000000002</v>
      </c>
      <c r="AH11" s="127">
        <v>36.023000000000003</v>
      </c>
      <c r="AI11" s="173">
        <v>36.110999999999997</v>
      </c>
      <c r="AJ11" s="173">
        <v>33.231999999999999</v>
      </c>
      <c r="AK11" s="173">
        <v>31.509</v>
      </c>
      <c r="AL11" s="173">
        <v>40.463000000000001</v>
      </c>
      <c r="AM11" s="173">
        <v>38.57</v>
      </c>
      <c r="AN11" s="173"/>
      <c r="AO11" s="173"/>
      <c r="AP11" s="173"/>
      <c r="AQ11" s="173"/>
      <c r="AR11" s="173"/>
      <c r="AS11" s="173"/>
      <c r="AT11" s="173"/>
      <c r="AU11" s="173"/>
      <c r="AV11" s="173"/>
      <c r="AW11" s="173"/>
      <c r="AX11" s="173"/>
      <c r="AY11" s="173"/>
    </row>
    <row r="12" spans="1:54" ht="15" x14ac:dyDescent="0.25">
      <c r="A12" s="184">
        <v>44197</v>
      </c>
      <c r="B12" s="163"/>
      <c r="C12" s="163"/>
      <c r="D12" s="159">
        <v>30.31</v>
      </c>
      <c r="E12" s="11">
        <v>37.838999999999999</v>
      </c>
      <c r="F12" s="11">
        <v>34.377000000000002</v>
      </c>
      <c r="G12" s="11">
        <v>34.911000000000001</v>
      </c>
      <c r="H12" s="11">
        <v>30.51</v>
      </c>
      <c r="I12" s="11">
        <v>29.4</v>
      </c>
      <c r="J12" s="11">
        <v>29.417999999999999</v>
      </c>
      <c r="K12" s="11">
        <v>29.873000000000001</v>
      </c>
      <c r="L12" s="11">
        <v>26.385999999999999</v>
      </c>
      <c r="M12" s="11">
        <v>28.207999999999998</v>
      </c>
      <c r="N12" s="11">
        <v>30.286999999999999</v>
      </c>
      <c r="O12" s="11">
        <v>33.460999999999999</v>
      </c>
      <c r="P12" s="11">
        <v>27.690999999999999</v>
      </c>
      <c r="Q12" s="11">
        <v>32.24</v>
      </c>
      <c r="R12" s="11">
        <v>27.859000000000002</v>
      </c>
      <c r="S12" s="11">
        <v>37.573</v>
      </c>
      <c r="T12" s="11">
        <v>39.802999999999997</v>
      </c>
      <c r="U12" s="11">
        <v>30.012</v>
      </c>
      <c r="V12" s="11">
        <v>32.984999999999999</v>
      </c>
      <c r="W12" s="11">
        <v>29.548999999999999</v>
      </c>
      <c r="X12" s="11">
        <v>28.163</v>
      </c>
      <c r="Y12" s="11">
        <v>26.835000000000001</v>
      </c>
      <c r="Z12" s="11">
        <v>28.36</v>
      </c>
      <c r="AA12" s="11">
        <v>27.305</v>
      </c>
      <c r="AB12" s="11">
        <v>33.100999999999999</v>
      </c>
      <c r="AC12" s="11">
        <v>36.274000000000001</v>
      </c>
      <c r="AD12" s="11">
        <v>30.158999999999999</v>
      </c>
      <c r="AE12" s="11">
        <v>27.934000000000001</v>
      </c>
      <c r="AF12" s="11">
        <v>32.426000000000002</v>
      </c>
      <c r="AG12" s="11">
        <v>32.670999999999999</v>
      </c>
      <c r="AH12" s="127">
        <v>32.293999999999997</v>
      </c>
      <c r="AI12" s="173">
        <v>32.515000000000001</v>
      </c>
      <c r="AJ12" s="173">
        <v>28.035</v>
      </c>
      <c r="AK12" s="173">
        <v>27.791</v>
      </c>
      <c r="AL12" s="173">
        <v>36.957999999999998</v>
      </c>
      <c r="AM12" s="173">
        <v>42.188000000000002</v>
      </c>
      <c r="AN12" s="173"/>
      <c r="AO12" s="173"/>
      <c r="AP12" s="173"/>
      <c r="AQ12" s="173"/>
      <c r="AR12" s="173"/>
      <c r="AS12" s="173"/>
      <c r="AT12" s="173"/>
      <c r="AU12" s="173"/>
      <c r="AV12" s="173"/>
      <c r="AW12" s="173"/>
      <c r="AX12" s="173"/>
      <c r="AY12" s="173"/>
    </row>
    <row r="13" spans="1:54" ht="15" x14ac:dyDescent="0.25">
      <c r="A13" s="184">
        <v>44228</v>
      </c>
      <c r="B13" s="163"/>
      <c r="C13" s="163"/>
      <c r="D13" s="159">
        <v>27.66</v>
      </c>
      <c r="E13" s="11">
        <v>35.625</v>
      </c>
      <c r="F13" s="11">
        <v>30.190999999999999</v>
      </c>
      <c r="G13" s="11">
        <v>29.690999999999999</v>
      </c>
      <c r="H13" s="11">
        <v>26.481999999999999</v>
      </c>
      <c r="I13" s="11">
        <v>65.47</v>
      </c>
      <c r="J13" s="11">
        <v>26.768000000000001</v>
      </c>
      <c r="K13" s="11">
        <v>25.248999999999999</v>
      </c>
      <c r="L13" s="11">
        <v>24.241</v>
      </c>
      <c r="M13" s="11">
        <v>24.917000000000002</v>
      </c>
      <c r="N13" s="11">
        <v>29.795999999999999</v>
      </c>
      <c r="O13" s="11">
        <v>28.661999999999999</v>
      </c>
      <c r="P13" s="11">
        <v>24.837</v>
      </c>
      <c r="Q13" s="11">
        <v>27.172000000000001</v>
      </c>
      <c r="R13" s="11">
        <v>34.643999999999998</v>
      </c>
      <c r="S13" s="11">
        <v>40.366</v>
      </c>
      <c r="T13" s="11">
        <v>32.054000000000002</v>
      </c>
      <c r="U13" s="11">
        <v>25.335999999999999</v>
      </c>
      <c r="V13" s="11">
        <v>29.707000000000001</v>
      </c>
      <c r="W13" s="11">
        <v>29.248999999999999</v>
      </c>
      <c r="X13" s="11">
        <v>24.306999999999999</v>
      </c>
      <c r="Y13" s="11">
        <v>22.869</v>
      </c>
      <c r="Z13" s="11">
        <v>32.871000000000002</v>
      </c>
      <c r="AA13" s="11">
        <v>24.617999999999999</v>
      </c>
      <c r="AB13" s="11">
        <v>28.786000000000001</v>
      </c>
      <c r="AC13" s="11">
        <v>30.169</v>
      </c>
      <c r="AD13" s="11">
        <v>27.783999999999999</v>
      </c>
      <c r="AE13" s="11">
        <v>23.427</v>
      </c>
      <c r="AF13" s="11">
        <v>29.928000000000001</v>
      </c>
      <c r="AG13" s="11">
        <v>27.41</v>
      </c>
      <c r="AH13" s="127">
        <v>29.382000000000001</v>
      </c>
      <c r="AI13" s="173">
        <v>29.901</v>
      </c>
      <c r="AJ13" s="173">
        <v>24.361000000000001</v>
      </c>
      <c r="AK13" s="173">
        <v>30.812000000000001</v>
      </c>
      <c r="AL13" s="173">
        <v>39.74</v>
      </c>
      <c r="AM13" s="173">
        <v>34.530999999999999</v>
      </c>
      <c r="AN13" s="173"/>
      <c r="AO13" s="173"/>
      <c r="AP13" s="173"/>
      <c r="AQ13" s="173"/>
      <c r="AR13" s="173"/>
      <c r="AS13" s="173"/>
      <c r="AT13" s="173"/>
      <c r="AU13" s="173"/>
      <c r="AV13" s="173"/>
      <c r="AW13" s="173"/>
      <c r="AX13" s="173"/>
      <c r="AY13" s="173"/>
    </row>
    <row r="14" spans="1:54" ht="15" x14ac:dyDescent="0.25">
      <c r="A14" s="184">
        <v>44256</v>
      </c>
      <c r="B14" s="163"/>
      <c r="C14" s="163"/>
      <c r="D14" s="159">
        <v>52.6</v>
      </c>
      <c r="E14" s="11">
        <v>52.954000000000001</v>
      </c>
      <c r="F14" s="11">
        <v>43.805</v>
      </c>
      <c r="G14" s="11">
        <v>38.898000000000003</v>
      </c>
      <c r="H14" s="11">
        <v>34.65</v>
      </c>
      <c r="I14" s="11">
        <v>125.27800000000001</v>
      </c>
      <c r="J14" s="11">
        <v>41.34</v>
      </c>
      <c r="K14" s="11">
        <v>38.801000000000002</v>
      </c>
      <c r="L14" s="11">
        <v>58.052999999999997</v>
      </c>
      <c r="M14" s="11">
        <v>43.649000000000001</v>
      </c>
      <c r="N14" s="11">
        <v>37.226999999999997</v>
      </c>
      <c r="O14" s="11">
        <v>50.542000000000002</v>
      </c>
      <c r="P14" s="11">
        <v>47.453000000000003</v>
      </c>
      <c r="Q14" s="11">
        <v>48.96</v>
      </c>
      <c r="R14" s="11">
        <v>65.009</v>
      </c>
      <c r="S14" s="11">
        <v>56.753999999999998</v>
      </c>
      <c r="T14" s="11">
        <v>56.121000000000002</v>
      </c>
      <c r="U14" s="11">
        <v>43.723999999999997</v>
      </c>
      <c r="V14" s="11">
        <v>46.850999999999999</v>
      </c>
      <c r="W14" s="11">
        <v>39.073999999999998</v>
      </c>
      <c r="X14" s="11">
        <v>38.015000000000001</v>
      </c>
      <c r="Y14" s="11">
        <v>31.65</v>
      </c>
      <c r="Z14" s="11">
        <v>41.34</v>
      </c>
      <c r="AA14" s="11">
        <v>55.222999999999999</v>
      </c>
      <c r="AB14" s="11">
        <v>50.281999999999996</v>
      </c>
      <c r="AC14" s="11">
        <v>38.811</v>
      </c>
      <c r="AD14" s="11">
        <v>61.944000000000003</v>
      </c>
      <c r="AE14" s="11">
        <v>31.495999999999999</v>
      </c>
      <c r="AF14" s="11">
        <v>49.66</v>
      </c>
      <c r="AG14" s="11">
        <v>37.533999999999999</v>
      </c>
      <c r="AH14" s="127">
        <v>37.231000000000002</v>
      </c>
      <c r="AI14" s="173">
        <v>56.268000000000001</v>
      </c>
      <c r="AJ14" s="173">
        <v>38.804000000000002</v>
      </c>
      <c r="AK14" s="173">
        <v>44.261000000000003</v>
      </c>
      <c r="AL14" s="173">
        <v>68.122</v>
      </c>
      <c r="AM14" s="173">
        <v>50.314</v>
      </c>
      <c r="AN14" s="173"/>
      <c r="AO14" s="173"/>
      <c r="AP14" s="173"/>
      <c r="AQ14" s="173"/>
      <c r="AR14" s="173"/>
      <c r="AS14" s="173"/>
      <c r="AT14" s="173"/>
      <c r="AU14" s="173"/>
      <c r="AV14" s="173"/>
      <c r="AW14" s="173"/>
      <c r="AX14" s="173"/>
      <c r="AY14" s="173"/>
    </row>
    <row r="15" spans="1:54" ht="15" x14ac:dyDescent="0.25">
      <c r="A15" s="184">
        <v>44287</v>
      </c>
      <c r="B15" s="163"/>
      <c r="C15" s="163"/>
      <c r="D15" s="159">
        <v>85.43</v>
      </c>
      <c r="E15" s="11">
        <v>60.424999999999997</v>
      </c>
      <c r="F15" s="11">
        <v>52.116</v>
      </c>
      <c r="G15" s="11">
        <v>50.906999999999996</v>
      </c>
      <c r="H15" s="11">
        <v>85.534000000000006</v>
      </c>
      <c r="I15" s="11">
        <v>207.41</v>
      </c>
      <c r="J15" s="11">
        <v>77.846999999999994</v>
      </c>
      <c r="K15" s="11">
        <v>73.334000000000003</v>
      </c>
      <c r="L15" s="11">
        <v>114.52500000000001</v>
      </c>
      <c r="M15" s="11">
        <v>88.894000000000005</v>
      </c>
      <c r="N15" s="11">
        <v>60.030999999999999</v>
      </c>
      <c r="O15" s="11">
        <v>66.114000000000004</v>
      </c>
      <c r="P15" s="11">
        <v>69.186000000000007</v>
      </c>
      <c r="Q15" s="11">
        <v>86.006</v>
      </c>
      <c r="R15" s="11">
        <v>63.551000000000002</v>
      </c>
      <c r="S15" s="11">
        <v>110.747</v>
      </c>
      <c r="T15" s="11">
        <v>84.599000000000004</v>
      </c>
      <c r="U15" s="11">
        <v>73.763000000000005</v>
      </c>
      <c r="V15" s="11">
        <v>61.359000000000002</v>
      </c>
      <c r="W15" s="11">
        <v>72.188000000000002</v>
      </c>
      <c r="X15" s="11">
        <v>48.686999999999998</v>
      </c>
      <c r="Y15" s="11">
        <v>61.883000000000003</v>
      </c>
      <c r="Z15" s="11">
        <v>65.474999999999994</v>
      </c>
      <c r="AA15" s="11">
        <v>111.261</v>
      </c>
      <c r="AB15" s="11">
        <v>74.811000000000007</v>
      </c>
      <c r="AC15" s="11">
        <v>96.692999999999998</v>
      </c>
      <c r="AD15" s="11">
        <v>65.849999999999994</v>
      </c>
      <c r="AE15" s="11">
        <v>36.037999999999997</v>
      </c>
      <c r="AF15" s="11">
        <v>79.227999999999994</v>
      </c>
      <c r="AG15" s="11">
        <v>51.146999999999998</v>
      </c>
      <c r="AH15" s="127">
        <v>60.692999999999998</v>
      </c>
      <c r="AI15" s="173">
        <v>112.821</v>
      </c>
      <c r="AJ15" s="173">
        <v>45.99</v>
      </c>
      <c r="AK15" s="173">
        <v>74.399000000000001</v>
      </c>
      <c r="AL15" s="173">
        <v>74.078999999999994</v>
      </c>
      <c r="AM15" s="173">
        <v>55.844999999999999</v>
      </c>
      <c r="AN15" s="173"/>
      <c r="AO15" s="173"/>
      <c r="AP15" s="173"/>
      <c r="AQ15" s="173"/>
      <c r="AR15" s="173"/>
      <c r="AS15" s="173"/>
      <c r="AT15" s="173"/>
      <c r="AU15" s="173"/>
      <c r="AV15" s="173"/>
      <c r="AW15" s="173"/>
      <c r="AX15" s="173"/>
      <c r="AY15" s="173"/>
    </row>
    <row r="16" spans="1:54" ht="15" x14ac:dyDescent="0.25">
      <c r="A16" s="184">
        <v>44317</v>
      </c>
      <c r="B16" s="163"/>
      <c r="C16" s="163"/>
      <c r="D16" s="159">
        <v>163.75</v>
      </c>
      <c r="E16" s="11">
        <v>217.506</v>
      </c>
      <c r="F16" s="11">
        <v>122.651</v>
      </c>
      <c r="G16" s="11">
        <v>142.53800000000001</v>
      </c>
      <c r="H16" s="11">
        <v>220.92400000000001</v>
      </c>
      <c r="I16" s="11">
        <v>308.55</v>
      </c>
      <c r="J16" s="11">
        <v>239.57599999999999</v>
      </c>
      <c r="K16" s="11">
        <v>115.535</v>
      </c>
      <c r="L16" s="11">
        <v>146.39099999999999</v>
      </c>
      <c r="M16" s="11">
        <v>86.03</v>
      </c>
      <c r="N16" s="11">
        <v>92.147999999999996</v>
      </c>
      <c r="O16" s="11">
        <v>146.916</v>
      </c>
      <c r="P16" s="11">
        <v>199.67599999999999</v>
      </c>
      <c r="Q16" s="11">
        <v>172.76599999999999</v>
      </c>
      <c r="R16" s="11">
        <v>61.603000000000002</v>
      </c>
      <c r="S16" s="11">
        <v>143.16499999999999</v>
      </c>
      <c r="T16" s="11">
        <v>318.37299999999999</v>
      </c>
      <c r="U16" s="11">
        <v>136.08600000000001</v>
      </c>
      <c r="V16" s="11">
        <v>158.37100000000001</v>
      </c>
      <c r="W16" s="11">
        <v>144.53200000000001</v>
      </c>
      <c r="X16" s="11">
        <v>103.901</v>
      </c>
      <c r="Y16" s="11">
        <v>56.146999999999998</v>
      </c>
      <c r="Z16" s="11">
        <v>63.63</v>
      </c>
      <c r="AA16" s="11">
        <v>100.50700000000001</v>
      </c>
      <c r="AB16" s="11">
        <v>140.977</v>
      </c>
      <c r="AC16" s="11">
        <v>223.55799999999999</v>
      </c>
      <c r="AD16" s="11">
        <v>157.84399999999999</v>
      </c>
      <c r="AE16" s="11">
        <v>109.43</v>
      </c>
      <c r="AF16" s="11">
        <v>134.50399999999999</v>
      </c>
      <c r="AG16" s="11">
        <v>25.347000000000001</v>
      </c>
      <c r="AH16" s="127">
        <v>148.30099999999999</v>
      </c>
      <c r="AI16" s="173">
        <v>149.96899999999999</v>
      </c>
      <c r="AJ16" s="173">
        <v>70.578000000000003</v>
      </c>
      <c r="AK16" s="173">
        <v>180.66300000000001</v>
      </c>
      <c r="AL16" s="173">
        <v>163.93700000000001</v>
      </c>
      <c r="AM16" s="173">
        <v>110.014</v>
      </c>
      <c r="AN16" s="173"/>
      <c r="AO16" s="173"/>
      <c r="AP16" s="173"/>
      <c r="AQ16" s="173"/>
      <c r="AR16" s="173"/>
      <c r="AS16" s="173"/>
      <c r="AT16" s="173"/>
      <c r="AU16" s="173"/>
      <c r="AV16" s="173"/>
      <c r="AW16" s="173"/>
      <c r="AX16" s="173"/>
      <c r="AY16" s="173"/>
    </row>
    <row r="17" spans="1:51" ht="15" x14ac:dyDescent="0.25">
      <c r="A17" s="184">
        <v>44348</v>
      </c>
      <c r="B17" s="163"/>
      <c r="C17" s="163"/>
      <c r="D17" s="159">
        <v>299.23</v>
      </c>
      <c r="E17" s="11">
        <v>459.16800000000001</v>
      </c>
      <c r="F17" s="11">
        <v>509.34300000000002</v>
      </c>
      <c r="G17" s="11">
        <v>360.93200000000002</v>
      </c>
      <c r="H17" s="11">
        <v>198.184</v>
      </c>
      <c r="I17" s="11">
        <v>870.32600000000002</v>
      </c>
      <c r="J17" s="11">
        <v>183.601</v>
      </c>
      <c r="K17" s="11">
        <v>144.482</v>
      </c>
      <c r="L17" s="11">
        <v>255.49799999999999</v>
      </c>
      <c r="M17" s="11">
        <v>255.48099999999999</v>
      </c>
      <c r="N17" s="11">
        <v>364.98599999999999</v>
      </c>
      <c r="O17" s="11">
        <v>60.723999999999997</v>
      </c>
      <c r="P17" s="11">
        <v>363.27199999999999</v>
      </c>
      <c r="Q17" s="11">
        <v>152.738</v>
      </c>
      <c r="R17" s="11">
        <v>401.74400000000003</v>
      </c>
      <c r="S17" s="11">
        <v>558.53300000000002</v>
      </c>
      <c r="T17" s="11">
        <v>688.89700000000005</v>
      </c>
      <c r="U17" s="11">
        <v>284.31299999999999</v>
      </c>
      <c r="V17" s="11">
        <v>524.70299999999997</v>
      </c>
      <c r="W17" s="11">
        <v>210.82499999999999</v>
      </c>
      <c r="X17" s="11">
        <v>122.42100000000001</v>
      </c>
      <c r="Y17" s="11">
        <v>195.59899999999999</v>
      </c>
      <c r="Z17" s="11">
        <v>223.89500000000001</v>
      </c>
      <c r="AA17" s="11">
        <v>239.72800000000001</v>
      </c>
      <c r="AB17" s="11">
        <v>364.16500000000002</v>
      </c>
      <c r="AC17" s="11">
        <v>273.26799999999997</v>
      </c>
      <c r="AD17" s="11">
        <v>64.111999999999995</v>
      </c>
      <c r="AE17" s="11">
        <v>277.5</v>
      </c>
      <c r="AF17" s="11">
        <v>441.24599999999998</v>
      </c>
      <c r="AG17" s="11">
        <v>188.494</v>
      </c>
      <c r="AH17" s="127">
        <v>389.99200000000002</v>
      </c>
      <c r="AI17" s="173">
        <v>190.845</v>
      </c>
      <c r="AJ17" s="173">
        <v>97.528999999999996</v>
      </c>
      <c r="AK17" s="173">
        <v>455.55200000000002</v>
      </c>
      <c r="AL17" s="173">
        <v>284.50200000000001</v>
      </c>
      <c r="AM17" s="173">
        <v>183.56700000000001</v>
      </c>
      <c r="AN17" s="173"/>
      <c r="AO17" s="173"/>
      <c r="AP17" s="173"/>
      <c r="AQ17" s="173"/>
      <c r="AR17" s="173"/>
      <c r="AS17" s="173"/>
      <c r="AT17" s="173"/>
      <c r="AU17" s="173"/>
      <c r="AV17" s="173"/>
      <c r="AW17" s="173"/>
      <c r="AX17" s="173"/>
      <c r="AY17" s="173"/>
    </row>
    <row r="18" spans="1:51" ht="15" x14ac:dyDescent="0.25">
      <c r="A18" s="184">
        <v>44378</v>
      </c>
      <c r="B18" s="163"/>
      <c r="C18" s="163"/>
      <c r="D18" s="159">
        <v>177.52</v>
      </c>
      <c r="E18" s="11">
        <v>471.18700000000001</v>
      </c>
      <c r="F18" s="11">
        <v>399.4</v>
      </c>
      <c r="G18" s="11">
        <v>242.68700000000001</v>
      </c>
      <c r="H18" s="11">
        <v>79.430999999999997</v>
      </c>
      <c r="I18" s="11">
        <v>316.49299999999999</v>
      </c>
      <c r="J18" s="11">
        <v>79.64</v>
      </c>
      <c r="K18" s="11">
        <v>30.577000000000002</v>
      </c>
      <c r="L18" s="11">
        <v>151.42599999999999</v>
      </c>
      <c r="M18" s="11">
        <v>167.83</v>
      </c>
      <c r="N18" s="11">
        <v>180.054</v>
      </c>
      <c r="O18" s="11">
        <v>35.597999999999999</v>
      </c>
      <c r="P18" s="11">
        <v>231.74100000000001</v>
      </c>
      <c r="Q18" s="11">
        <v>29.012</v>
      </c>
      <c r="R18" s="11">
        <v>427.11399999999998</v>
      </c>
      <c r="S18" s="11">
        <v>295.33199999999999</v>
      </c>
      <c r="T18" s="11">
        <v>310.81599999999997</v>
      </c>
      <c r="U18" s="11">
        <v>344.53</v>
      </c>
      <c r="V18" s="11">
        <v>333.30799999999999</v>
      </c>
      <c r="W18" s="11">
        <v>65.774000000000001</v>
      </c>
      <c r="X18" s="11">
        <v>33.231000000000002</v>
      </c>
      <c r="Y18" s="11">
        <v>84.043999999999997</v>
      </c>
      <c r="Z18" s="11">
        <v>80.456999999999994</v>
      </c>
      <c r="AA18" s="11">
        <v>176.44200000000001</v>
      </c>
      <c r="AB18" s="11">
        <v>260.42399999999998</v>
      </c>
      <c r="AC18" s="11">
        <v>78.156999999999996</v>
      </c>
      <c r="AD18" s="11">
        <v>10.731</v>
      </c>
      <c r="AE18" s="11">
        <v>209.845</v>
      </c>
      <c r="AF18" s="11">
        <v>347.25099999999998</v>
      </c>
      <c r="AG18" s="11">
        <v>175.47800000000001</v>
      </c>
      <c r="AH18" s="127">
        <v>628.78800000000001</v>
      </c>
      <c r="AI18" s="173">
        <v>72.180000000000007</v>
      </c>
      <c r="AJ18" s="173">
        <v>38.125999999999998</v>
      </c>
      <c r="AK18" s="173">
        <v>292.74400000000003</v>
      </c>
      <c r="AL18" s="173">
        <v>135.42500000000001</v>
      </c>
      <c r="AM18" s="173">
        <v>76.378</v>
      </c>
      <c r="AN18" s="173"/>
      <c r="AO18" s="173"/>
      <c r="AP18" s="173"/>
      <c r="AQ18" s="173"/>
      <c r="AR18" s="173"/>
      <c r="AS18" s="173"/>
      <c r="AT18" s="173"/>
      <c r="AU18" s="173"/>
      <c r="AV18" s="173"/>
      <c r="AW18" s="173"/>
      <c r="AX18" s="173"/>
      <c r="AY18" s="173"/>
    </row>
    <row r="19" spans="1:51" ht="15" x14ac:dyDescent="0.25">
      <c r="A19" s="184">
        <v>44409</v>
      </c>
      <c r="B19" s="163"/>
      <c r="C19" s="163"/>
      <c r="D19" s="159">
        <v>76.510000000000005</v>
      </c>
      <c r="E19" s="11">
        <v>182.965</v>
      </c>
      <c r="F19" s="11">
        <v>161.35599999999999</v>
      </c>
      <c r="G19" s="11">
        <v>88.84</v>
      </c>
      <c r="H19" s="11">
        <v>42.103999999999999</v>
      </c>
      <c r="I19" s="11">
        <v>112.354</v>
      </c>
      <c r="J19" s="11">
        <v>55.872</v>
      </c>
      <c r="K19" s="11">
        <v>26.931000000000001</v>
      </c>
      <c r="L19" s="11">
        <v>60.533999999999999</v>
      </c>
      <c r="M19" s="11">
        <v>56.075000000000003</v>
      </c>
      <c r="N19" s="11">
        <v>77.05</v>
      </c>
      <c r="O19" s="11">
        <v>22.382999999999999</v>
      </c>
      <c r="P19" s="11">
        <v>181.50399999999999</v>
      </c>
      <c r="Q19" s="11">
        <v>26.451000000000001</v>
      </c>
      <c r="R19" s="11">
        <v>152.64699999999999</v>
      </c>
      <c r="S19" s="11">
        <v>93.1</v>
      </c>
      <c r="T19" s="11">
        <v>150.46799999999999</v>
      </c>
      <c r="U19" s="11">
        <v>116.91</v>
      </c>
      <c r="V19" s="11">
        <v>116.438</v>
      </c>
      <c r="W19" s="11">
        <v>36.619</v>
      </c>
      <c r="X19" s="11">
        <v>22.475999999999999</v>
      </c>
      <c r="Y19" s="11">
        <v>36.795999999999999</v>
      </c>
      <c r="Z19" s="11">
        <v>36.991999999999997</v>
      </c>
      <c r="AA19" s="11">
        <v>69.144999999999996</v>
      </c>
      <c r="AB19" s="11">
        <v>85.394999999999996</v>
      </c>
      <c r="AC19" s="11">
        <v>45.664000000000001</v>
      </c>
      <c r="AD19" s="11">
        <v>27.434999999999999</v>
      </c>
      <c r="AE19" s="11">
        <v>65.775999999999996</v>
      </c>
      <c r="AF19" s="11">
        <v>109.081</v>
      </c>
      <c r="AG19" s="11">
        <v>58.777000000000001</v>
      </c>
      <c r="AH19" s="127">
        <v>185.916</v>
      </c>
      <c r="AI19" s="173">
        <v>35.631</v>
      </c>
      <c r="AJ19" s="173">
        <v>24.681999999999999</v>
      </c>
      <c r="AK19" s="173">
        <v>99.728999999999999</v>
      </c>
      <c r="AL19" s="173">
        <v>52.158999999999999</v>
      </c>
      <c r="AM19" s="173">
        <v>36.369</v>
      </c>
      <c r="AN19" s="173"/>
      <c r="AO19" s="173"/>
      <c r="AP19" s="173"/>
      <c r="AQ19" s="173"/>
      <c r="AR19" s="173"/>
      <c r="AS19" s="173"/>
      <c r="AT19" s="173"/>
      <c r="AU19" s="173"/>
      <c r="AV19" s="173"/>
      <c r="AW19" s="173"/>
      <c r="AX19" s="173"/>
      <c r="AY19" s="173"/>
    </row>
    <row r="20" spans="1:51" ht="15" x14ac:dyDescent="0.25">
      <c r="A20" s="184">
        <v>44440</v>
      </c>
      <c r="B20" s="163"/>
      <c r="C20" s="163"/>
      <c r="D20" s="159">
        <v>45.87</v>
      </c>
      <c r="E20" s="11">
        <v>95.653999999999996</v>
      </c>
      <c r="F20" s="11">
        <v>83.394999999999996</v>
      </c>
      <c r="G20" s="11">
        <v>63.274000000000001</v>
      </c>
      <c r="H20" s="11">
        <v>43.158000000000001</v>
      </c>
      <c r="I20" s="11">
        <v>67.144000000000005</v>
      </c>
      <c r="J20" s="11">
        <v>37.478000000000002</v>
      </c>
      <c r="K20" s="11">
        <v>24.265000000000001</v>
      </c>
      <c r="L20" s="11">
        <v>46.746000000000002</v>
      </c>
      <c r="M20" s="11">
        <v>42.015999999999998</v>
      </c>
      <c r="N20" s="11">
        <v>61.784999999999997</v>
      </c>
      <c r="O20" s="11">
        <v>25.433</v>
      </c>
      <c r="P20" s="11">
        <v>70.733000000000004</v>
      </c>
      <c r="Q20" s="11">
        <v>25.533000000000001</v>
      </c>
      <c r="R20" s="11">
        <v>64.771000000000001</v>
      </c>
      <c r="S20" s="11">
        <v>55.411999999999999</v>
      </c>
      <c r="T20" s="11">
        <v>94.918999999999997</v>
      </c>
      <c r="U20" s="11">
        <v>54.756999999999998</v>
      </c>
      <c r="V20" s="11">
        <v>78.756</v>
      </c>
      <c r="W20" s="11">
        <v>40.936999999999998</v>
      </c>
      <c r="X20" s="11">
        <v>21.242000000000001</v>
      </c>
      <c r="Y20" s="11">
        <v>36.756999999999998</v>
      </c>
      <c r="Z20" s="11">
        <v>36.323</v>
      </c>
      <c r="AA20" s="11">
        <v>55.96</v>
      </c>
      <c r="AB20" s="11">
        <v>48.356000000000002</v>
      </c>
      <c r="AC20" s="11">
        <v>37.040999999999997</v>
      </c>
      <c r="AD20" s="11">
        <v>25.728000000000002</v>
      </c>
      <c r="AE20" s="11">
        <v>47.664999999999999</v>
      </c>
      <c r="AF20" s="11">
        <v>52.96</v>
      </c>
      <c r="AG20" s="11">
        <v>38.957999999999998</v>
      </c>
      <c r="AH20" s="127">
        <v>81.159000000000006</v>
      </c>
      <c r="AI20" s="173">
        <v>27.869</v>
      </c>
      <c r="AJ20" s="173">
        <v>30.937999999999999</v>
      </c>
      <c r="AK20" s="173">
        <v>68.097999999999999</v>
      </c>
      <c r="AL20" s="173">
        <v>39.484000000000002</v>
      </c>
      <c r="AM20" s="173">
        <v>25.501000000000001</v>
      </c>
      <c r="AN20" s="173"/>
      <c r="AO20" s="173"/>
      <c r="AP20" s="173"/>
      <c r="AQ20" s="173"/>
      <c r="AR20" s="173"/>
      <c r="AS20" s="173"/>
      <c r="AT20" s="173"/>
      <c r="AU20" s="173"/>
      <c r="AV20" s="173"/>
      <c r="AW20" s="173"/>
      <c r="AX20" s="173"/>
      <c r="AY20" s="173"/>
    </row>
    <row r="21" spans="1:51" ht="15" x14ac:dyDescent="0.25">
      <c r="A21" s="184">
        <v>44470</v>
      </c>
      <c r="B21" s="163"/>
      <c r="C21" s="163"/>
      <c r="D21" s="159">
        <v>48.63</v>
      </c>
      <c r="E21" s="11">
        <v>112.032</v>
      </c>
      <c r="F21" s="11">
        <v>79.430000000000007</v>
      </c>
      <c r="G21" s="11">
        <v>69.033000000000001</v>
      </c>
      <c r="H21" s="11">
        <v>46.734000000000002</v>
      </c>
      <c r="I21" s="11">
        <v>69.738</v>
      </c>
      <c r="J21" s="11">
        <v>30.771000000000001</v>
      </c>
      <c r="K21" s="11">
        <v>25.34</v>
      </c>
      <c r="L21" s="11">
        <v>42.533000000000001</v>
      </c>
      <c r="M21" s="11">
        <v>47.707999999999998</v>
      </c>
      <c r="N21" s="11">
        <v>41.332999999999998</v>
      </c>
      <c r="O21" s="11">
        <v>24.181999999999999</v>
      </c>
      <c r="P21" s="11">
        <v>54.427</v>
      </c>
      <c r="Q21" s="11">
        <v>36.569000000000003</v>
      </c>
      <c r="R21" s="11">
        <v>55.622</v>
      </c>
      <c r="S21" s="11">
        <v>51.994999999999997</v>
      </c>
      <c r="T21" s="11">
        <v>81.897000000000006</v>
      </c>
      <c r="U21" s="11">
        <v>52.46</v>
      </c>
      <c r="V21" s="11">
        <v>51.923000000000002</v>
      </c>
      <c r="W21" s="11">
        <v>38.194000000000003</v>
      </c>
      <c r="X21" s="11">
        <v>23.529</v>
      </c>
      <c r="Y21" s="11">
        <v>37.134999999999998</v>
      </c>
      <c r="Z21" s="11">
        <v>29.605</v>
      </c>
      <c r="AA21" s="11">
        <v>50.042000000000002</v>
      </c>
      <c r="AB21" s="11">
        <v>47.326000000000001</v>
      </c>
      <c r="AC21" s="11">
        <v>53.338000000000001</v>
      </c>
      <c r="AD21" s="11">
        <v>42.308999999999997</v>
      </c>
      <c r="AE21" s="11">
        <v>42.171999999999997</v>
      </c>
      <c r="AF21" s="11">
        <v>52.241999999999997</v>
      </c>
      <c r="AG21" s="11">
        <v>32.622</v>
      </c>
      <c r="AH21" s="127">
        <v>68.03</v>
      </c>
      <c r="AI21" s="173">
        <v>29.282</v>
      </c>
      <c r="AJ21" s="173">
        <v>35.031999999999996</v>
      </c>
      <c r="AK21" s="173">
        <v>117.842</v>
      </c>
      <c r="AL21" s="173">
        <v>38.762999999999998</v>
      </c>
      <c r="AM21" s="173">
        <v>32.865000000000002</v>
      </c>
      <c r="AN21" s="173"/>
      <c r="AO21" s="173"/>
      <c r="AP21" s="173"/>
      <c r="AQ21" s="173"/>
      <c r="AR21" s="173"/>
      <c r="AS21" s="173"/>
      <c r="AT21" s="173"/>
      <c r="AU21" s="173"/>
      <c r="AV21" s="173"/>
      <c r="AW21" s="173"/>
      <c r="AX21" s="173"/>
      <c r="AY21" s="173"/>
    </row>
    <row r="22" spans="1:51" ht="15" x14ac:dyDescent="0.25">
      <c r="A22" s="184">
        <v>44501</v>
      </c>
      <c r="B22" s="163"/>
      <c r="C22" s="163"/>
      <c r="D22" s="159">
        <v>42.1</v>
      </c>
      <c r="E22" s="11">
        <v>63.243000000000002</v>
      </c>
      <c r="F22" s="11">
        <v>62.131999999999998</v>
      </c>
      <c r="G22" s="11">
        <v>45.853000000000002</v>
      </c>
      <c r="H22" s="11">
        <v>44.048000000000002</v>
      </c>
      <c r="I22" s="11">
        <v>59.283000000000001</v>
      </c>
      <c r="J22" s="11">
        <v>31.326000000000001</v>
      </c>
      <c r="K22" s="11">
        <v>27.917000000000002</v>
      </c>
      <c r="L22" s="11">
        <v>37.387999999999998</v>
      </c>
      <c r="M22" s="11">
        <v>41.347000000000001</v>
      </c>
      <c r="N22" s="11">
        <v>41.405000000000001</v>
      </c>
      <c r="O22" s="11">
        <v>25.945</v>
      </c>
      <c r="P22" s="11">
        <v>45.35</v>
      </c>
      <c r="Q22" s="11">
        <v>33.962000000000003</v>
      </c>
      <c r="R22" s="11">
        <v>48.947000000000003</v>
      </c>
      <c r="S22" s="11">
        <v>49.832999999999998</v>
      </c>
      <c r="T22" s="11">
        <v>56.432000000000002</v>
      </c>
      <c r="U22" s="11">
        <v>42.569000000000003</v>
      </c>
      <c r="V22" s="11">
        <v>45.43</v>
      </c>
      <c r="W22" s="11">
        <v>34.451999999999998</v>
      </c>
      <c r="X22" s="11">
        <v>32.548999999999999</v>
      </c>
      <c r="Y22" s="11">
        <v>32.161999999999999</v>
      </c>
      <c r="Z22" s="11">
        <v>30.672000000000001</v>
      </c>
      <c r="AA22" s="11">
        <v>49.981999999999999</v>
      </c>
      <c r="AB22" s="11">
        <v>42.369</v>
      </c>
      <c r="AC22" s="11">
        <v>40.514000000000003</v>
      </c>
      <c r="AD22" s="11">
        <v>35.970999999999997</v>
      </c>
      <c r="AE22" s="11">
        <v>42.965000000000003</v>
      </c>
      <c r="AF22" s="11">
        <v>48.411999999999999</v>
      </c>
      <c r="AG22" s="11">
        <v>33.667000000000002</v>
      </c>
      <c r="AH22" s="127">
        <v>57.226999999999997</v>
      </c>
      <c r="AI22" s="173">
        <v>36.058999999999997</v>
      </c>
      <c r="AJ22" s="173">
        <v>30.12</v>
      </c>
      <c r="AK22" s="173">
        <v>61.582999999999998</v>
      </c>
      <c r="AL22" s="173">
        <v>37.174999999999997</v>
      </c>
      <c r="AM22" s="173">
        <v>37.279000000000003</v>
      </c>
      <c r="AN22" s="173"/>
      <c r="AO22" s="173"/>
      <c r="AP22" s="173"/>
      <c r="AQ22" s="173"/>
      <c r="AR22" s="173"/>
      <c r="AS22" s="173"/>
      <c r="AT22" s="173"/>
      <c r="AU22" s="173"/>
      <c r="AV22" s="173"/>
      <c r="AW22" s="173"/>
      <c r="AX22" s="173"/>
      <c r="AY22" s="173"/>
    </row>
    <row r="23" spans="1:51" ht="15" x14ac:dyDescent="0.25">
      <c r="A23" s="184">
        <v>44531</v>
      </c>
      <c r="B23" s="163"/>
      <c r="C23" s="163"/>
      <c r="D23" s="159">
        <v>31.99</v>
      </c>
      <c r="E23" s="11">
        <v>49.429000000000002</v>
      </c>
      <c r="F23" s="11">
        <v>46.814</v>
      </c>
      <c r="G23" s="11">
        <v>37.488</v>
      </c>
      <c r="H23" s="11">
        <v>31.427</v>
      </c>
      <c r="I23" s="11">
        <v>47.68</v>
      </c>
      <c r="J23" s="11">
        <v>27.751999999999999</v>
      </c>
      <c r="K23" s="11">
        <v>24.29</v>
      </c>
      <c r="L23" s="11">
        <v>32.061</v>
      </c>
      <c r="M23" s="11">
        <v>33.064999999999998</v>
      </c>
      <c r="N23" s="11">
        <v>35.847999999999999</v>
      </c>
      <c r="O23" s="11">
        <v>22.352</v>
      </c>
      <c r="P23" s="11">
        <v>38.460999999999999</v>
      </c>
      <c r="Q23" s="11">
        <v>27.166</v>
      </c>
      <c r="R23" s="11">
        <v>47.593000000000004</v>
      </c>
      <c r="S23" s="11">
        <v>46.426000000000002</v>
      </c>
      <c r="T23" s="11">
        <v>46.155999999999999</v>
      </c>
      <c r="U23" s="11">
        <v>37.555999999999997</v>
      </c>
      <c r="V23" s="11">
        <v>39.590000000000003</v>
      </c>
      <c r="W23" s="11">
        <v>28.308</v>
      </c>
      <c r="X23" s="11">
        <v>24.992999999999999</v>
      </c>
      <c r="Y23" s="11">
        <v>26.648</v>
      </c>
      <c r="Z23" s="11">
        <v>26.268999999999998</v>
      </c>
      <c r="AA23" s="11">
        <v>35.82</v>
      </c>
      <c r="AB23" s="11">
        <v>37.127000000000002</v>
      </c>
      <c r="AC23" s="11">
        <v>35.35</v>
      </c>
      <c r="AD23" s="11">
        <v>26.224</v>
      </c>
      <c r="AE23" s="11">
        <v>34.337000000000003</v>
      </c>
      <c r="AF23" s="11">
        <v>39.146000000000001</v>
      </c>
      <c r="AG23" s="11">
        <v>28.338999999999999</v>
      </c>
      <c r="AH23" s="127">
        <v>46.92</v>
      </c>
      <c r="AI23" s="173">
        <v>30.364999999999998</v>
      </c>
      <c r="AJ23" s="173">
        <v>23.959</v>
      </c>
      <c r="AK23" s="173">
        <v>46.896999999999998</v>
      </c>
      <c r="AL23" s="173">
        <v>33.744999999999997</v>
      </c>
      <c r="AM23" s="173">
        <v>32.819000000000003</v>
      </c>
      <c r="AN23" s="173"/>
      <c r="AO23" s="173"/>
      <c r="AP23" s="173"/>
      <c r="AQ23" s="173"/>
      <c r="AR23" s="173"/>
      <c r="AS23" s="173"/>
      <c r="AT23" s="173"/>
      <c r="AU23" s="173"/>
      <c r="AV23" s="173"/>
      <c r="AW23" s="173"/>
      <c r="AX23" s="173"/>
      <c r="AY23" s="173"/>
    </row>
    <row r="24" spans="1:51" ht="15" x14ac:dyDescent="0.25">
      <c r="A24" s="184">
        <v>44562</v>
      </c>
      <c r="B24" s="163"/>
      <c r="C24" s="163"/>
      <c r="D24" s="159">
        <v>30.31</v>
      </c>
      <c r="E24" s="11">
        <v>43.862000000000002</v>
      </c>
      <c r="F24" s="11">
        <v>40.369999999999997</v>
      </c>
      <c r="G24" s="11">
        <v>32.341000000000001</v>
      </c>
      <c r="H24" s="11">
        <v>27.006</v>
      </c>
      <c r="I24" s="11">
        <v>41.125999999999998</v>
      </c>
      <c r="J24" s="11">
        <v>24.289000000000001</v>
      </c>
      <c r="K24" s="11">
        <v>21.318000000000001</v>
      </c>
      <c r="L24" s="11">
        <v>27.864000000000001</v>
      </c>
      <c r="M24" s="11">
        <v>27.986999999999998</v>
      </c>
      <c r="N24" s="11">
        <v>30.82</v>
      </c>
      <c r="O24" s="11">
        <v>20.108000000000001</v>
      </c>
      <c r="P24" s="11">
        <v>33.529000000000003</v>
      </c>
      <c r="Q24" s="11">
        <v>23.637</v>
      </c>
      <c r="R24" s="11">
        <v>37.600999999999999</v>
      </c>
      <c r="S24" s="11">
        <v>45.445999999999998</v>
      </c>
      <c r="T24" s="11">
        <v>39.805</v>
      </c>
      <c r="U24" s="11">
        <v>31.936</v>
      </c>
      <c r="V24" s="11">
        <v>34.741999999999997</v>
      </c>
      <c r="W24" s="11">
        <v>24.611000000000001</v>
      </c>
      <c r="X24" s="11">
        <v>20.728999999999999</v>
      </c>
      <c r="Y24" s="11">
        <v>23.215</v>
      </c>
      <c r="Z24" s="11">
        <v>23.361999999999998</v>
      </c>
      <c r="AA24" s="11">
        <v>30.102</v>
      </c>
      <c r="AB24" s="11">
        <v>36.323</v>
      </c>
      <c r="AC24" s="11">
        <v>32.411999999999999</v>
      </c>
      <c r="AD24" s="11">
        <v>21.687999999999999</v>
      </c>
      <c r="AE24" s="11">
        <v>31.15</v>
      </c>
      <c r="AF24" s="11">
        <v>33.628</v>
      </c>
      <c r="AG24" s="11">
        <v>25.603999999999999</v>
      </c>
      <c r="AH24" s="127">
        <v>41.898000000000003</v>
      </c>
      <c r="AI24" s="173">
        <v>25.562999999999999</v>
      </c>
      <c r="AJ24" s="173">
        <v>21.164000000000001</v>
      </c>
      <c r="AK24" s="173">
        <v>42.362000000000002</v>
      </c>
      <c r="AL24" s="173">
        <v>37.753</v>
      </c>
      <c r="AM24" s="173">
        <v>30.117999999999999</v>
      </c>
      <c r="AN24" s="173"/>
      <c r="AO24" s="173"/>
      <c r="AP24" s="173"/>
      <c r="AQ24" s="173"/>
      <c r="AR24" s="173"/>
      <c r="AS24" s="173"/>
      <c r="AT24" s="173"/>
      <c r="AU24" s="173"/>
      <c r="AV24" s="173"/>
      <c r="AW24" s="173"/>
      <c r="AX24" s="173"/>
      <c r="AY24" s="173"/>
    </row>
    <row r="25" spans="1:51" ht="15" x14ac:dyDescent="0.25">
      <c r="A25" s="184">
        <v>44593</v>
      </c>
      <c r="B25" s="163"/>
      <c r="C25" s="163"/>
      <c r="D25" s="159">
        <v>27.66</v>
      </c>
      <c r="E25" s="11">
        <v>37.820999999999998</v>
      </c>
      <c r="F25" s="11">
        <v>34.136000000000003</v>
      </c>
      <c r="G25" s="11">
        <v>27.893000000000001</v>
      </c>
      <c r="H25" s="11">
        <v>62.502000000000002</v>
      </c>
      <c r="I25" s="11">
        <v>36.212000000000003</v>
      </c>
      <c r="J25" s="11">
        <v>20.838000000000001</v>
      </c>
      <c r="K25" s="11">
        <v>20.042000000000002</v>
      </c>
      <c r="L25" s="11">
        <v>24.667999999999999</v>
      </c>
      <c r="M25" s="11">
        <v>27.974</v>
      </c>
      <c r="N25" s="11">
        <v>26.628</v>
      </c>
      <c r="O25" s="11">
        <v>18.779</v>
      </c>
      <c r="P25" s="11">
        <v>28.26</v>
      </c>
      <c r="Q25" s="11">
        <v>31.143999999999998</v>
      </c>
      <c r="R25" s="11">
        <v>40.372</v>
      </c>
      <c r="S25" s="11">
        <v>36.658000000000001</v>
      </c>
      <c r="T25" s="11">
        <v>33.237000000000002</v>
      </c>
      <c r="U25" s="11">
        <v>28.928000000000001</v>
      </c>
      <c r="V25" s="11">
        <v>33.493000000000002</v>
      </c>
      <c r="W25" s="11">
        <v>21.373999999999999</v>
      </c>
      <c r="X25" s="11">
        <v>18.036000000000001</v>
      </c>
      <c r="Y25" s="11">
        <v>28.614000000000001</v>
      </c>
      <c r="Z25" s="11">
        <v>21.471</v>
      </c>
      <c r="AA25" s="11">
        <v>26.422999999999998</v>
      </c>
      <c r="AB25" s="11">
        <v>30.347999999999999</v>
      </c>
      <c r="AC25" s="11">
        <v>29.655999999999999</v>
      </c>
      <c r="AD25" s="11">
        <v>18.462</v>
      </c>
      <c r="AE25" s="11">
        <v>28.619</v>
      </c>
      <c r="AF25" s="11">
        <v>28.238</v>
      </c>
      <c r="AG25" s="11">
        <v>24.027999999999999</v>
      </c>
      <c r="AH25" s="127">
        <v>37.42</v>
      </c>
      <c r="AI25" s="173">
        <v>22.428999999999998</v>
      </c>
      <c r="AJ25" s="173">
        <v>25.395</v>
      </c>
      <c r="AK25" s="173">
        <v>44.39</v>
      </c>
      <c r="AL25" s="173">
        <v>31.062999999999999</v>
      </c>
      <c r="AM25" s="173">
        <v>28.652000000000001</v>
      </c>
      <c r="AN25" s="173"/>
      <c r="AO25" s="173"/>
      <c r="AP25" s="173"/>
      <c r="AQ25" s="173"/>
      <c r="AR25" s="173"/>
      <c r="AS25" s="173"/>
      <c r="AT25" s="173"/>
      <c r="AU25" s="173"/>
      <c r="AV25" s="173"/>
      <c r="AW25" s="173"/>
      <c r="AX25" s="173"/>
      <c r="AY25" s="173"/>
    </row>
    <row r="26" spans="1:51" ht="15" x14ac:dyDescent="0.25">
      <c r="A26" s="184">
        <v>44621</v>
      </c>
      <c r="B26" s="163"/>
      <c r="C26" s="163"/>
      <c r="D26" s="159">
        <v>52.6</v>
      </c>
      <c r="E26" s="11">
        <v>51.930999999999997</v>
      </c>
      <c r="F26" s="11">
        <v>43.360999999999997</v>
      </c>
      <c r="G26" s="11">
        <v>36.137</v>
      </c>
      <c r="H26" s="11">
        <v>122.012</v>
      </c>
      <c r="I26" s="11">
        <v>51.039000000000001</v>
      </c>
      <c r="J26" s="11">
        <v>34.194000000000003</v>
      </c>
      <c r="K26" s="11">
        <v>52.625</v>
      </c>
      <c r="L26" s="11">
        <v>43.433999999999997</v>
      </c>
      <c r="M26" s="11">
        <v>35.527000000000001</v>
      </c>
      <c r="N26" s="11">
        <v>48.314999999999998</v>
      </c>
      <c r="O26" s="11">
        <v>38.930999999999997</v>
      </c>
      <c r="P26" s="11">
        <v>50.216999999999999</v>
      </c>
      <c r="Q26" s="11">
        <v>61.134999999999998</v>
      </c>
      <c r="R26" s="11">
        <v>56.691000000000003</v>
      </c>
      <c r="S26" s="11">
        <v>59.796999999999997</v>
      </c>
      <c r="T26" s="11">
        <v>52.326000000000001</v>
      </c>
      <c r="U26" s="11">
        <v>46.098999999999997</v>
      </c>
      <c r="V26" s="11">
        <v>43.395000000000003</v>
      </c>
      <c r="W26" s="11">
        <v>34.667999999999999</v>
      </c>
      <c r="X26" s="11">
        <v>26.882999999999999</v>
      </c>
      <c r="Y26" s="11">
        <v>37.091000000000001</v>
      </c>
      <c r="Z26" s="11">
        <v>51.496000000000002</v>
      </c>
      <c r="AA26" s="11">
        <v>47.076999999999998</v>
      </c>
      <c r="AB26" s="11">
        <v>39.112000000000002</v>
      </c>
      <c r="AC26" s="11">
        <v>64.683999999999997</v>
      </c>
      <c r="AD26" s="11">
        <v>26.605</v>
      </c>
      <c r="AE26" s="11">
        <v>48.430999999999997</v>
      </c>
      <c r="AF26" s="11">
        <v>38.442</v>
      </c>
      <c r="AG26" s="11">
        <v>31.945</v>
      </c>
      <c r="AH26" s="127">
        <v>65.257000000000005</v>
      </c>
      <c r="AI26" s="173">
        <v>36.274999999999999</v>
      </c>
      <c r="AJ26" s="173">
        <v>38.820999999999998</v>
      </c>
      <c r="AK26" s="173">
        <v>74.067999999999998</v>
      </c>
      <c r="AL26" s="173">
        <v>46.578000000000003</v>
      </c>
      <c r="AM26" s="173">
        <v>46.347000000000001</v>
      </c>
      <c r="AN26" s="173"/>
      <c r="AO26" s="173"/>
      <c r="AP26" s="173"/>
      <c r="AQ26" s="173"/>
      <c r="AR26" s="173"/>
      <c r="AS26" s="173"/>
      <c r="AT26" s="173"/>
      <c r="AU26" s="173"/>
      <c r="AV26" s="173"/>
      <c r="AW26" s="173"/>
      <c r="AX26" s="173"/>
      <c r="AY26" s="173"/>
    </row>
    <row r="27" spans="1:51" ht="15" x14ac:dyDescent="0.25">
      <c r="A27" s="184">
        <v>44652</v>
      </c>
      <c r="B27" s="163"/>
      <c r="C27" s="163"/>
      <c r="D27" s="159">
        <v>85.43</v>
      </c>
      <c r="E27" s="11">
        <v>60.082999999999998</v>
      </c>
      <c r="F27" s="11">
        <v>55.500999999999998</v>
      </c>
      <c r="G27" s="11">
        <v>87.600999999999999</v>
      </c>
      <c r="H27" s="11">
        <v>204.173</v>
      </c>
      <c r="I27" s="11">
        <v>92.012</v>
      </c>
      <c r="J27" s="11">
        <v>67.558000000000007</v>
      </c>
      <c r="K27" s="11">
        <v>105.458</v>
      </c>
      <c r="L27" s="11">
        <v>89.478999999999999</v>
      </c>
      <c r="M27" s="11">
        <v>58.204999999999998</v>
      </c>
      <c r="N27" s="11">
        <v>64.286000000000001</v>
      </c>
      <c r="O27" s="11">
        <v>62.893000000000001</v>
      </c>
      <c r="P27" s="11">
        <v>89.016999999999996</v>
      </c>
      <c r="Q27" s="11">
        <v>60.067999999999998</v>
      </c>
      <c r="R27" s="11">
        <v>110.89400000000001</v>
      </c>
      <c r="S27" s="11">
        <v>86.906000000000006</v>
      </c>
      <c r="T27" s="11">
        <v>83.724999999999994</v>
      </c>
      <c r="U27" s="11">
        <v>60.719000000000001</v>
      </c>
      <c r="V27" s="11">
        <v>77.882000000000005</v>
      </c>
      <c r="W27" s="11">
        <v>44.33</v>
      </c>
      <c r="X27" s="11">
        <v>56.267000000000003</v>
      </c>
      <c r="Y27" s="11">
        <v>60.795000000000002</v>
      </c>
      <c r="Z27" s="11">
        <v>106.738</v>
      </c>
      <c r="AA27" s="11">
        <v>70.34</v>
      </c>
      <c r="AB27" s="11">
        <v>97.394999999999996</v>
      </c>
      <c r="AC27" s="11">
        <v>68.557000000000002</v>
      </c>
      <c r="AD27" s="11">
        <v>31.524000000000001</v>
      </c>
      <c r="AE27" s="11">
        <v>76.022999999999996</v>
      </c>
      <c r="AF27" s="11">
        <v>52.337000000000003</v>
      </c>
      <c r="AG27" s="11">
        <v>55.268000000000001</v>
      </c>
      <c r="AH27" s="127">
        <v>127.438</v>
      </c>
      <c r="AI27" s="173">
        <v>43.14</v>
      </c>
      <c r="AJ27" s="173">
        <v>68.456999999999994</v>
      </c>
      <c r="AK27" s="173">
        <v>82.488</v>
      </c>
      <c r="AL27" s="173">
        <v>51.811</v>
      </c>
      <c r="AM27" s="173">
        <v>51.232999999999997</v>
      </c>
      <c r="AN27" s="173"/>
      <c r="AO27" s="173"/>
      <c r="AP27" s="173"/>
      <c r="AQ27" s="173"/>
      <c r="AR27" s="173"/>
      <c r="AS27" s="173"/>
      <c r="AT27" s="173"/>
      <c r="AU27" s="173"/>
      <c r="AV27" s="173"/>
      <c r="AW27" s="173"/>
      <c r="AX27" s="173"/>
      <c r="AY27" s="173"/>
    </row>
    <row r="28" spans="1:51" ht="15" x14ac:dyDescent="0.25">
      <c r="A28" s="184">
        <v>44682</v>
      </c>
      <c r="B28" s="163"/>
      <c r="C28" s="163"/>
      <c r="D28" s="159">
        <v>163.75</v>
      </c>
      <c r="E28" s="11">
        <v>138.35400000000001</v>
      </c>
      <c r="F28" s="11">
        <v>158.66499999999999</v>
      </c>
      <c r="G28" s="11">
        <v>224.32599999999999</v>
      </c>
      <c r="H28" s="11">
        <v>306.90600000000001</v>
      </c>
      <c r="I28" s="11">
        <v>276.23200000000003</v>
      </c>
      <c r="J28" s="11">
        <v>107.014</v>
      </c>
      <c r="K28" s="11">
        <v>138.08699999999999</v>
      </c>
      <c r="L28" s="11">
        <v>87.828999999999994</v>
      </c>
      <c r="M28" s="11">
        <v>91.394999999999996</v>
      </c>
      <c r="N28" s="11">
        <v>148.38900000000001</v>
      </c>
      <c r="O28" s="11">
        <v>171.78100000000001</v>
      </c>
      <c r="P28" s="11">
        <v>183.977</v>
      </c>
      <c r="Q28" s="11">
        <v>57.372999999999998</v>
      </c>
      <c r="R28" s="11">
        <v>148.75700000000001</v>
      </c>
      <c r="S28" s="11">
        <v>329.363</v>
      </c>
      <c r="T28" s="11">
        <v>159.91800000000001</v>
      </c>
      <c r="U28" s="11">
        <v>160.09399999999999</v>
      </c>
      <c r="V28" s="11">
        <v>162.554</v>
      </c>
      <c r="W28" s="11">
        <v>94.033000000000001</v>
      </c>
      <c r="X28" s="11">
        <v>50.003</v>
      </c>
      <c r="Y28" s="11">
        <v>59.122999999999998</v>
      </c>
      <c r="Z28" s="11">
        <v>98.694999999999993</v>
      </c>
      <c r="AA28" s="11">
        <v>128.00800000000001</v>
      </c>
      <c r="AB28" s="11">
        <v>232.923</v>
      </c>
      <c r="AC28" s="11">
        <v>169.411</v>
      </c>
      <c r="AD28" s="11">
        <v>98.421999999999997</v>
      </c>
      <c r="AE28" s="11">
        <v>126.919</v>
      </c>
      <c r="AF28" s="11">
        <v>27.068000000000001</v>
      </c>
      <c r="AG28" s="11">
        <v>137.93899999999999</v>
      </c>
      <c r="AH28" s="127">
        <v>180.38399999999999</v>
      </c>
      <c r="AI28" s="173">
        <v>64.040000000000006</v>
      </c>
      <c r="AJ28" s="173">
        <v>169.79599999999999</v>
      </c>
      <c r="AK28" s="173">
        <v>183.76300000000001</v>
      </c>
      <c r="AL28" s="173">
        <v>103.48099999999999</v>
      </c>
      <c r="AM28" s="173">
        <v>189.721</v>
      </c>
      <c r="AN28" s="173"/>
      <c r="AO28" s="173"/>
      <c r="AP28" s="173"/>
      <c r="AQ28" s="173"/>
      <c r="AR28" s="173"/>
      <c r="AS28" s="173"/>
      <c r="AT28" s="173"/>
      <c r="AU28" s="173"/>
      <c r="AV28" s="173"/>
      <c r="AW28" s="173"/>
      <c r="AX28" s="173"/>
      <c r="AY28" s="173"/>
    </row>
    <row r="29" spans="1:51" ht="15" x14ac:dyDescent="0.25">
      <c r="A29" s="184">
        <v>44713</v>
      </c>
      <c r="B29" s="163"/>
      <c r="C29" s="163"/>
      <c r="D29" s="159">
        <v>299.23</v>
      </c>
      <c r="E29" s="11">
        <v>555.33100000000002</v>
      </c>
      <c r="F29" s="11">
        <v>381.733</v>
      </c>
      <c r="G29" s="11">
        <v>209.91900000000001</v>
      </c>
      <c r="H29" s="11">
        <v>870.87699999999995</v>
      </c>
      <c r="I29" s="11">
        <v>199.54300000000001</v>
      </c>
      <c r="J29" s="11">
        <v>135.19</v>
      </c>
      <c r="K29" s="11">
        <v>246.06299999999999</v>
      </c>
      <c r="L29" s="11">
        <v>258.65699999999998</v>
      </c>
      <c r="M29" s="11">
        <v>365.92099999999999</v>
      </c>
      <c r="N29" s="11">
        <v>60.124000000000002</v>
      </c>
      <c r="O29" s="11">
        <v>349.95100000000002</v>
      </c>
      <c r="P29" s="11">
        <v>160.02799999999999</v>
      </c>
      <c r="Q29" s="11">
        <v>395.35399999999998</v>
      </c>
      <c r="R29" s="11">
        <v>571.03700000000003</v>
      </c>
      <c r="S29" s="11">
        <v>705.73800000000006</v>
      </c>
      <c r="T29" s="11">
        <v>309.041</v>
      </c>
      <c r="U29" s="11">
        <v>531.13499999999999</v>
      </c>
      <c r="V29" s="11">
        <v>225.05199999999999</v>
      </c>
      <c r="W29" s="11">
        <v>123.295</v>
      </c>
      <c r="X29" s="11">
        <v>187.648</v>
      </c>
      <c r="Y29" s="11">
        <v>219.054</v>
      </c>
      <c r="Z29" s="11">
        <v>238.126</v>
      </c>
      <c r="AA29" s="11">
        <v>351.24799999999999</v>
      </c>
      <c r="AB29" s="11">
        <v>280.32600000000002</v>
      </c>
      <c r="AC29" s="11">
        <v>68.179000000000002</v>
      </c>
      <c r="AD29" s="11">
        <v>261.995</v>
      </c>
      <c r="AE29" s="11">
        <v>439.983</v>
      </c>
      <c r="AF29" s="11">
        <v>200.07</v>
      </c>
      <c r="AG29" s="11">
        <v>372.96199999999999</v>
      </c>
      <c r="AH29" s="127">
        <v>207.77</v>
      </c>
      <c r="AI29" s="173">
        <v>95.978999999999999</v>
      </c>
      <c r="AJ29" s="173">
        <v>443.99099999999999</v>
      </c>
      <c r="AK29" s="173">
        <v>297.09500000000003</v>
      </c>
      <c r="AL29" s="173">
        <v>177.93600000000001</v>
      </c>
      <c r="AM29" s="173">
        <v>426.20100000000002</v>
      </c>
      <c r="AN29" s="173"/>
      <c r="AO29" s="173"/>
      <c r="AP29" s="173"/>
      <c r="AQ29" s="173"/>
      <c r="AR29" s="173"/>
      <c r="AS29" s="173"/>
      <c r="AT29" s="173"/>
      <c r="AU29" s="173"/>
      <c r="AV29" s="173"/>
      <c r="AW29" s="173"/>
      <c r="AX29" s="173"/>
      <c r="AY29" s="173"/>
    </row>
    <row r="30" spans="1:51" ht="15" x14ac:dyDescent="0.25">
      <c r="A30" s="184">
        <v>44743</v>
      </c>
      <c r="B30" s="145"/>
      <c r="C30" s="145"/>
      <c r="D30" s="159">
        <v>177.52</v>
      </c>
      <c r="E30" s="11">
        <v>412.05099999999999</v>
      </c>
      <c r="F30" s="11">
        <v>248.547</v>
      </c>
      <c r="G30" s="11">
        <v>85.77</v>
      </c>
      <c r="H30" s="11">
        <v>315.85300000000001</v>
      </c>
      <c r="I30" s="11">
        <v>86.131</v>
      </c>
      <c r="J30" s="11">
        <v>26.709</v>
      </c>
      <c r="K30" s="11">
        <v>152.65600000000001</v>
      </c>
      <c r="L30" s="11">
        <v>168.214</v>
      </c>
      <c r="M30" s="11">
        <v>179.21100000000001</v>
      </c>
      <c r="N30" s="11">
        <v>34.652999999999999</v>
      </c>
      <c r="O30" s="11">
        <v>227.114</v>
      </c>
      <c r="P30" s="11">
        <v>31.79</v>
      </c>
      <c r="Q30" s="11">
        <v>423.37900000000002</v>
      </c>
      <c r="R30" s="11">
        <v>297.33300000000003</v>
      </c>
      <c r="S30" s="11">
        <v>325.01400000000001</v>
      </c>
      <c r="T30" s="11">
        <v>355.47</v>
      </c>
      <c r="U30" s="11">
        <v>333.99400000000003</v>
      </c>
      <c r="V30" s="11">
        <v>69.537000000000006</v>
      </c>
      <c r="W30" s="11">
        <v>34.5</v>
      </c>
      <c r="X30" s="11">
        <v>80.194999999999993</v>
      </c>
      <c r="Y30" s="11">
        <v>77.963999999999999</v>
      </c>
      <c r="Z30" s="11">
        <v>174.97300000000001</v>
      </c>
      <c r="AA30" s="11">
        <v>272.83300000000003</v>
      </c>
      <c r="AB30" s="11">
        <v>79.213999999999999</v>
      </c>
      <c r="AC30" s="11">
        <v>12.337999999999999</v>
      </c>
      <c r="AD30" s="11">
        <v>203.608</v>
      </c>
      <c r="AE30" s="11">
        <v>359.495</v>
      </c>
      <c r="AF30" s="11">
        <v>179.86799999999999</v>
      </c>
      <c r="AG30" s="11">
        <v>618.77300000000002</v>
      </c>
      <c r="AH30" s="127">
        <v>78.471999999999994</v>
      </c>
      <c r="AI30" s="173">
        <v>38.484999999999999</v>
      </c>
      <c r="AJ30" s="173">
        <v>288.71300000000002</v>
      </c>
      <c r="AK30" s="173">
        <v>139.19300000000001</v>
      </c>
      <c r="AL30" s="173">
        <v>73.697999999999993</v>
      </c>
      <c r="AM30" s="173">
        <v>473.81900000000002</v>
      </c>
      <c r="AN30" s="173"/>
      <c r="AO30" s="173"/>
      <c r="AP30" s="173"/>
      <c r="AQ30" s="173"/>
      <c r="AR30" s="173"/>
      <c r="AS30" s="173"/>
      <c r="AT30" s="173"/>
      <c r="AU30" s="173"/>
      <c r="AV30" s="173"/>
      <c r="AW30" s="173"/>
      <c r="AX30" s="173"/>
      <c r="AY30" s="173"/>
    </row>
    <row r="31" spans="1:51" ht="15" x14ac:dyDescent="0.25">
      <c r="A31" s="184">
        <v>44774</v>
      </c>
      <c r="B31" s="145"/>
      <c r="C31" s="145"/>
      <c r="D31" s="159">
        <v>76.510000000000005</v>
      </c>
      <c r="E31" s="11">
        <v>165.11199999999999</v>
      </c>
      <c r="F31" s="11">
        <v>90.935000000000002</v>
      </c>
      <c r="G31" s="11">
        <v>43.88</v>
      </c>
      <c r="H31" s="11">
        <v>111.798</v>
      </c>
      <c r="I31" s="11">
        <v>60.228999999999999</v>
      </c>
      <c r="J31" s="11">
        <v>24.36</v>
      </c>
      <c r="K31" s="11">
        <v>60.219000000000001</v>
      </c>
      <c r="L31" s="11">
        <v>56.073</v>
      </c>
      <c r="M31" s="11">
        <v>76.055000000000007</v>
      </c>
      <c r="N31" s="11">
        <v>21.44</v>
      </c>
      <c r="O31" s="11">
        <v>184.02500000000001</v>
      </c>
      <c r="P31" s="11">
        <v>27.521000000000001</v>
      </c>
      <c r="Q31" s="11">
        <v>150.78299999999999</v>
      </c>
      <c r="R31" s="11">
        <v>93.43</v>
      </c>
      <c r="S31" s="11">
        <v>154.249</v>
      </c>
      <c r="T31" s="11">
        <v>120.75700000000001</v>
      </c>
      <c r="U31" s="11">
        <v>116.262</v>
      </c>
      <c r="V31" s="11">
        <v>38.813000000000002</v>
      </c>
      <c r="W31" s="11">
        <v>21.457999999999998</v>
      </c>
      <c r="X31" s="11">
        <v>34.356000000000002</v>
      </c>
      <c r="Y31" s="11">
        <v>35.207999999999998</v>
      </c>
      <c r="Z31" s="11">
        <v>67.872</v>
      </c>
      <c r="AA31" s="11">
        <v>86.314999999999998</v>
      </c>
      <c r="AB31" s="11">
        <v>46.061</v>
      </c>
      <c r="AC31" s="11">
        <v>28.620999999999999</v>
      </c>
      <c r="AD31" s="11">
        <v>63.131</v>
      </c>
      <c r="AE31" s="11">
        <v>114.033</v>
      </c>
      <c r="AF31" s="11">
        <v>59.734999999999999</v>
      </c>
      <c r="AG31" s="11">
        <v>183.55600000000001</v>
      </c>
      <c r="AH31" s="127">
        <v>39.585999999999999</v>
      </c>
      <c r="AI31" s="173">
        <v>24.122</v>
      </c>
      <c r="AJ31" s="173">
        <v>97.978999999999999</v>
      </c>
      <c r="AK31" s="173">
        <v>54.042999999999999</v>
      </c>
      <c r="AL31" s="173">
        <v>34.512</v>
      </c>
      <c r="AM31" s="173">
        <v>188.702</v>
      </c>
      <c r="AN31" s="173"/>
      <c r="AO31" s="173"/>
      <c r="AP31" s="173"/>
      <c r="AQ31" s="173"/>
      <c r="AR31" s="173"/>
      <c r="AS31" s="173"/>
      <c r="AT31" s="173"/>
      <c r="AU31" s="173"/>
      <c r="AV31" s="173"/>
      <c r="AW31" s="173"/>
      <c r="AX31" s="173"/>
      <c r="AY31" s="173"/>
    </row>
    <row r="32" spans="1:51" ht="15" x14ac:dyDescent="0.25">
      <c r="A32" s="184">
        <v>44805</v>
      </c>
      <c r="B32" s="145"/>
      <c r="C32" s="145"/>
      <c r="D32" s="159">
        <v>45.87</v>
      </c>
      <c r="E32" s="11">
        <v>85.543000000000006</v>
      </c>
      <c r="F32" s="11">
        <v>64.936999999999998</v>
      </c>
      <c r="G32" s="11">
        <v>43.530999999999999</v>
      </c>
      <c r="H32" s="11">
        <v>66.703999999999994</v>
      </c>
      <c r="I32" s="11">
        <v>40.893999999999998</v>
      </c>
      <c r="J32" s="11">
        <v>22.289000000000001</v>
      </c>
      <c r="K32" s="11">
        <v>45.116</v>
      </c>
      <c r="L32" s="11">
        <v>42.01</v>
      </c>
      <c r="M32" s="11">
        <v>61.021999999999998</v>
      </c>
      <c r="N32" s="11">
        <v>24.719000000000001</v>
      </c>
      <c r="O32" s="11">
        <v>70.287000000000006</v>
      </c>
      <c r="P32" s="11">
        <v>26.260999999999999</v>
      </c>
      <c r="Q32" s="11">
        <v>63.445</v>
      </c>
      <c r="R32" s="11">
        <v>55.570999999999998</v>
      </c>
      <c r="S32" s="11">
        <v>95.341999999999999</v>
      </c>
      <c r="T32" s="11">
        <v>57.378</v>
      </c>
      <c r="U32" s="11">
        <v>78.644000000000005</v>
      </c>
      <c r="V32" s="11">
        <v>42.951999999999998</v>
      </c>
      <c r="W32" s="11">
        <v>20.062000000000001</v>
      </c>
      <c r="X32" s="11">
        <v>34.762</v>
      </c>
      <c r="Y32" s="11">
        <v>34.878999999999998</v>
      </c>
      <c r="Z32" s="11">
        <v>54.896000000000001</v>
      </c>
      <c r="AA32" s="11">
        <v>47.969000000000001</v>
      </c>
      <c r="AB32" s="11">
        <v>37.365000000000002</v>
      </c>
      <c r="AC32" s="11">
        <v>26.649000000000001</v>
      </c>
      <c r="AD32" s="11">
        <v>45.670999999999999</v>
      </c>
      <c r="AE32" s="11">
        <v>53.42</v>
      </c>
      <c r="AF32" s="11">
        <v>39.588000000000001</v>
      </c>
      <c r="AG32" s="11">
        <v>79.790000000000006</v>
      </c>
      <c r="AH32" s="127">
        <v>31.007999999999999</v>
      </c>
      <c r="AI32" s="173">
        <v>29.652000000000001</v>
      </c>
      <c r="AJ32" s="173">
        <v>66.745000000000005</v>
      </c>
      <c r="AK32" s="173">
        <v>41.003999999999998</v>
      </c>
      <c r="AL32" s="173">
        <v>24.015999999999998</v>
      </c>
      <c r="AM32" s="173">
        <v>89.429000000000002</v>
      </c>
      <c r="AN32" s="173"/>
      <c r="AO32" s="173"/>
      <c r="AP32" s="173"/>
      <c r="AQ32" s="173"/>
      <c r="AR32" s="173"/>
      <c r="AS32" s="173"/>
      <c r="AT32" s="173"/>
      <c r="AU32" s="173"/>
      <c r="AV32" s="173"/>
      <c r="AW32" s="173"/>
      <c r="AX32" s="173"/>
      <c r="AY32" s="173"/>
    </row>
    <row r="33" spans="1:51" ht="15" x14ac:dyDescent="0.25">
      <c r="A33" s="184">
        <v>44835</v>
      </c>
      <c r="B33" s="148"/>
      <c r="C33" s="148"/>
      <c r="D33" s="146">
        <v>48.63</v>
      </c>
      <c r="E33" s="11">
        <v>81.341999999999999</v>
      </c>
      <c r="F33" s="11">
        <v>70.551000000000002</v>
      </c>
      <c r="G33" s="11">
        <v>47.436</v>
      </c>
      <c r="H33" s="11">
        <v>69.352000000000004</v>
      </c>
      <c r="I33" s="11">
        <v>33.801000000000002</v>
      </c>
      <c r="J33" s="11">
        <v>23.611999999999998</v>
      </c>
      <c r="K33" s="11">
        <v>42.097000000000001</v>
      </c>
      <c r="L33" s="11">
        <v>47.72</v>
      </c>
      <c r="M33" s="11">
        <v>40.636000000000003</v>
      </c>
      <c r="N33" s="11">
        <v>23.54</v>
      </c>
      <c r="O33" s="11">
        <v>53.533999999999999</v>
      </c>
      <c r="P33" s="11">
        <v>37.228000000000002</v>
      </c>
      <c r="Q33" s="11">
        <v>54.518000000000001</v>
      </c>
      <c r="R33" s="11">
        <v>52.165999999999997</v>
      </c>
      <c r="S33" s="11">
        <v>84.447999999999993</v>
      </c>
      <c r="T33" s="11">
        <v>54.814999999999998</v>
      </c>
      <c r="U33" s="11">
        <v>51.774999999999999</v>
      </c>
      <c r="V33" s="11">
        <v>39.908999999999999</v>
      </c>
      <c r="W33" s="11">
        <v>22.463000000000001</v>
      </c>
      <c r="X33" s="11">
        <v>35.420999999999999</v>
      </c>
      <c r="Y33" s="11">
        <v>28.346</v>
      </c>
      <c r="Z33" s="11">
        <v>49.082999999999998</v>
      </c>
      <c r="AA33" s="11">
        <v>46.731000000000002</v>
      </c>
      <c r="AB33" s="11">
        <v>53.92</v>
      </c>
      <c r="AC33" s="11">
        <v>43.421999999999997</v>
      </c>
      <c r="AD33" s="11">
        <v>40.472000000000001</v>
      </c>
      <c r="AE33" s="11">
        <v>51.793999999999997</v>
      </c>
      <c r="AF33" s="11">
        <v>33.137</v>
      </c>
      <c r="AG33" s="11">
        <v>66.870999999999995</v>
      </c>
      <c r="AH33" s="127">
        <v>32.124000000000002</v>
      </c>
      <c r="AI33" s="173">
        <v>34.536999999999999</v>
      </c>
      <c r="AJ33" s="173">
        <v>116.346</v>
      </c>
      <c r="AK33" s="173">
        <v>40.128</v>
      </c>
      <c r="AL33" s="173">
        <v>31.484000000000002</v>
      </c>
      <c r="AM33" s="173">
        <v>115.884</v>
      </c>
      <c r="AN33" s="173"/>
      <c r="AO33" s="173"/>
      <c r="AP33" s="173"/>
      <c r="AQ33" s="173"/>
      <c r="AR33" s="173"/>
      <c r="AS33" s="173"/>
      <c r="AT33" s="173"/>
      <c r="AU33" s="173"/>
      <c r="AV33" s="173"/>
      <c r="AW33" s="173"/>
      <c r="AX33" s="173"/>
      <c r="AY33" s="173"/>
    </row>
    <row r="34" spans="1:51" ht="15" x14ac:dyDescent="0.25">
      <c r="A34" s="184">
        <v>44866</v>
      </c>
      <c r="B34" s="145"/>
      <c r="C34" s="145"/>
      <c r="D34" s="146">
        <v>42.1</v>
      </c>
      <c r="E34" s="11">
        <v>63.564999999999998</v>
      </c>
      <c r="F34" s="11">
        <v>46.962000000000003</v>
      </c>
      <c r="G34" s="11">
        <v>45.509</v>
      </c>
      <c r="H34" s="11">
        <v>58.970999999999997</v>
      </c>
      <c r="I34" s="11">
        <v>33.94</v>
      </c>
      <c r="J34" s="11">
        <v>26.462</v>
      </c>
      <c r="K34" s="11">
        <v>36.579000000000001</v>
      </c>
      <c r="L34" s="11">
        <v>41.362000000000002</v>
      </c>
      <c r="M34" s="11">
        <v>40.822000000000003</v>
      </c>
      <c r="N34" s="11">
        <v>25.42</v>
      </c>
      <c r="O34" s="11">
        <v>44.323999999999998</v>
      </c>
      <c r="P34" s="11">
        <v>34.521999999999998</v>
      </c>
      <c r="Q34" s="11">
        <v>48.003999999999998</v>
      </c>
      <c r="R34" s="11">
        <v>49.956000000000003</v>
      </c>
      <c r="S34" s="11">
        <v>57.439</v>
      </c>
      <c r="T34" s="11">
        <v>44.506999999999998</v>
      </c>
      <c r="U34" s="11">
        <v>45.313000000000002</v>
      </c>
      <c r="V34" s="11">
        <v>35.837000000000003</v>
      </c>
      <c r="W34" s="11">
        <v>31.582999999999998</v>
      </c>
      <c r="X34" s="11">
        <v>30.757999999999999</v>
      </c>
      <c r="Y34" s="11">
        <v>29.614999999999998</v>
      </c>
      <c r="Z34" s="11">
        <v>49.131</v>
      </c>
      <c r="AA34" s="11">
        <v>41.884999999999998</v>
      </c>
      <c r="AB34" s="11">
        <v>40.825000000000003</v>
      </c>
      <c r="AC34" s="11">
        <v>36.798000000000002</v>
      </c>
      <c r="AD34" s="11">
        <v>41.518000000000001</v>
      </c>
      <c r="AE34" s="11">
        <v>48.555</v>
      </c>
      <c r="AF34" s="11">
        <v>34.101999999999997</v>
      </c>
      <c r="AG34" s="11">
        <v>56.314999999999998</v>
      </c>
      <c r="AH34" s="127">
        <v>38.610999999999997</v>
      </c>
      <c r="AI34" s="173">
        <v>29.841999999999999</v>
      </c>
      <c r="AJ34" s="173">
        <v>60.636000000000003</v>
      </c>
      <c r="AK34" s="173">
        <v>38.338999999999999</v>
      </c>
      <c r="AL34" s="173">
        <v>36.082000000000001</v>
      </c>
      <c r="AM34" s="173">
        <v>62.963999999999999</v>
      </c>
      <c r="AN34" s="173"/>
      <c r="AO34" s="173"/>
      <c r="AP34" s="173"/>
      <c r="AQ34" s="173"/>
      <c r="AR34" s="173"/>
      <c r="AS34" s="173"/>
      <c r="AT34" s="173"/>
      <c r="AU34" s="173"/>
      <c r="AV34" s="173"/>
      <c r="AW34" s="173"/>
      <c r="AX34" s="173"/>
      <c r="AY34" s="173"/>
    </row>
    <row r="35" spans="1:51" ht="15" x14ac:dyDescent="0.25">
      <c r="A35" s="184">
        <v>44896</v>
      </c>
      <c r="B35" s="145"/>
      <c r="C35" s="145"/>
      <c r="D35" s="146">
        <v>31.99</v>
      </c>
      <c r="E35" s="11">
        <v>48.09</v>
      </c>
      <c r="F35" s="11">
        <v>38.509</v>
      </c>
      <c r="G35" s="11">
        <v>32.210999999999999</v>
      </c>
      <c r="H35" s="11">
        <v>47.405000000000001</v>
      </c>
      <c r="I35" s="11">
        <v>30.175000000000001</v>
      </c>
      <c r="J35" s="11">
        <v>22.981000000000002</v>
      </c>
      <c r="K35" s="11">
        <v>31.286000000000001</v>
      </c>
      <c r="L35" s="11">
        <v>33.08</v>
      </c>
      <c r="M35" s="11">
        <v>35.337000000000003</v>
      </c>
      <c r="N35" s="11">
        <v>21.896000000000001</v>
      </c>
      <c r="O35" s="11">
        <v>37.406999999999996</v>
      </c>
      <c r="P35" s="11">
        <v>27.689</v>
      </c>
      <c r="Q35" s="11">
        <v>46.707999999999998</v>
      </c>
      <c r="R35" s="11">
        <v>46.551000000000002</v>
      </c>
      <c r="S35" s="11">
        <v>46.796999999999997</v>
      </c>
      <c r="T35" s="11">
        <v>39.360999999999997</v>
      </c>
      <c r="U35" s="11">
        <v>39.496000000000002</v>
      </c>
      <c r="V35" s="11">
        <v>29.567</v>
      </c>
      <c r="W35" s="11">
        <v>24.353000000000002</v>
      </c>
      <c r="X35" s="11">
        <v>25.382000000000001</v>
      </c>
      <c r="Y35" s="11">
        <v>25.312000000000001</v>
      </c>
      <c r="Z35" s="11">
        <v>35.110999999999997</v>
      </c>
      <c r="AA35" s="11">
        <v>36.576999999999998</v>
      </c>
      <c r="AB35" s="11">
        <v>35.637</v>
      </c>
      <c r="AC35" s="11">
        <v>26.93</v>
      </c>
      <c r="AD35" s="11">
        <v>33.064999999999998</v>
      </c>
      <c r="AE35" s="11">
        <v>39.098999999999997</v>
      </c>
      <c r="AF35" s="11">
        <v>28.753</v>
      </c>
      <c r="AG35" s="11">
        <v>46.116999999999997</v>
      </c>
      <c r="AH35" s="127">
        <v>32.655999999999999</v>
      </c>
      <c r="AI35" s="173">
        <v>23.538</v>
      </c>
      <c r="AJ35" s="173">
        <v>46.058</v>
      </c>
      <c r="AK35" s="173">
        <v>34.801000000000002</v>
      </c>
      <c r="AL35" s="173">
        <v>31.733000000000001</v>
      </c>
      <c r="AM35" s="173">
        <v>48.664000000000001</v>
      </c>
      <c r="AN35" s="173"/>
      <c r="AO35" s="173"/>
      <c r="AP35" s="173"/>
      <c r="AQ35" s="173"/>
      <c r="AR35" s="173"/>
      <c r="AS35" s="173"/>
      <c r="AT35" s="173"/>
      <c r="AU35" s="173"/>
      <c r="AV35" s="173"/>
      <c r="AW35" s="173"/>
      <c r="AX35" s="173"/>
      <c r="AY35" s="173"/>
    </row>
    <row r="36" spans="1:51" ht="15" x14ac:dyDescent="0.25">
      <c r="A36" s="184">
        <v>44927</v>
      </c>
      <c r="B36" s="145"/>
      <c r="C36" s="145"/>
      <c r="D36" s="148">
        <v>30.31</v>
      </c>
      <c r="E36" s="11">
        <v>41.509</v>
      </c>
      <c r="F36" s="11">
        <v>33.264000000000003</v>
      </c>
      <c r="G36" s="11">
        <v>27.617000000000001</v>
      </c>
      <c r="H36" s="11">
        <v>40.893000000000001</v>
      </c>
      <c r="I36" s="11">
        <v>26.454000000000001</v>
      </c>
      <c r="J36" s="11">
        <v>20.172999999999998</v>
      </c>
      <c r="K36" s="11">
        <v>27.15</v>
      </c>
      <c r="L36" s="11">
        <v>28.010999999999999</v>
      </c>
      <c r="M36" s="11">
        <v>30.39</v>
      </c>
      <c r="N36" s="11">
        <v>19.725000000000001</v>
      </c>
      <c r="O36" s="11">
        <v>32.578000000000003</v>
      </c>
      <c r="P36" s="11">
        <v>24.119</v>
      </c>
      <c r="Q36" s="11">
        <v>36.884999999999998</v>
      </c>
      <c r="R36" s="11">
        <v>45.566000000000003</v>
      </c>
      <c r="S36" s="11">
        <v>40.307000000000002</v>
      </c>
      <c r="T36" s="11">
        <v>33.518000000000001</v>
      </c>
      <c r="U36" s="11">
        <v>34.671999999999997</v>
      </c>
      <c r="V36" s="11">
        <v>25.748999999999999</v>
      </c>
      <c r="W36" s="11">
        <v>20.093</v>
      </c>
      <c r="X36" s="11">
        <v>22.106000000000002</v>
      </c>
      <c r="Y36" s="11">
        <v>22.523</v>
      </c>
      <c r="Z36" s="11">
        <v>29.486999999999998</v>
      </c>
      <c r="AA36" s="11">
        <v>36.003999999999998</v>
      </c>
      <c r="AB36" s="11">
        <v>32.689</v>
      </c>
      <c r="AC36" s="11">
        <v>22.324999999999999</v>
      </c>
      <c r="AD36" s="11">
        <v>30.041</v>
      </c>
      <c r="AE36" s="11">
        <v>33.537999999999997</v>
      </c>
      <c r="AF36" s="11">
        <v>25.986999999999998</v>
      </c>
      <c r="AG36" s="10">
        <v>41.195999999999998</v>
      </c>
      <c r="AH36" s="10">
        <v>27.594000000000001</v>
      </c>
      <c r="AI36" s="173">
        <v>20.81</v>
      </c>
      <c r="AJ36" s="173">
        <v>41.628999999999998</v>
      </c>
      <c r="AK36" s="173">
        <v>38.762</v>
      </c>
      <c r="AL36" s="173">
        <v>29.18</v>
      </c>
      <c r="AM36" s="173">
        <v>43.13</v>
      </c>
      <c r="AN36" s="173"/>
      <c r="AO36" s="173"/>
      <c r="AP36" s="173"/>
      <c r="AQ36" s="173"/>
      <c r="AR36" s="173"/>
      <c r="AS36" s="173"/>
      <c r="AT36" s="173"/>
      <c r="AU36" s="173"/>
      <c r="AV36" s="173"/>
      <c r="AW36" s="173"/>
      <c r="AX36" s="173"/>
      <c r="AY36" s="173"/>
    </row>
    <row r="37" spans="1:51" ht="15" x14ac:dyDescent="0.25">
      <c r="A37" s="184">
        <v>44958</v>
      </c>
      <c r="B37" s="147"/>
      <c r="C37" s="147"/>
      <c r="D37" s="148">
        <v>27.66</v>
      </c>
      <c r="E37" s="11">
        <v>35.06</v>
      </c>
      <c r="F37" s="11">
        <v>28.652999999999999</v>
      </c>
      <c r="G37" s="11">
        <v>59.152999999999999</v>
      </c>
      <c r="H37" s="11">
        <v>36.027999999999999</v>
      </c>
      <c r="I37" s="11">
        <v>22.6</v>
      </c>
      <c r="J37" s="11">
        <v>19.126999999999999</v>
      </c>
      <c r="K37" s="11">
        <v>24</v>
      </c>
      <c r="L37" s="11">
        <v>27.998000000000001</v>
      </c>
      <c r="M37" s="11">
        <v>26.292999999999999</v>
      </c>
      <c r="N37" s="11">
        <v>18.484999999999999</v>
      </c>
      <c r="O37" s="11">
        <v>27.478999999999999</v>
      </c>
      <c r="P37" s="11">
        <v>31.550999999999998</v>
      </c>
      <c r="Q37" s="11">
        <v>39.777999999999999</v>
      </c>
      <c r="R37" s="11">
        <v>36.768999999999998</v>
      </c>
      <c r="S37" s="11">
        <v>33.634999999999998</v>
      </c>
      <c r="T37" s="11">
        <v>30.206</v>
      </c>
      <c r="U37" s="11">
        <v>33.442</v>
      </c>
      <c r="V37" s="11">
        <v>22.31</v>
      </c>
      <c r="W37" s="11">
        <v>17.437999999999999</v>
      </c>
      <c r="X37" s="11">
        <v>27.69</v>
      </c>
      <c r="Y37" s="11">
        <v>20.798999999999999</v>
      </c>
      <c r="Z37" s="11">
        <v>25.933</v>
      </c>
      <c r="AA37" s="11">
        <v>30.007000000000001</v>
      </c>
      <c r="AB37" s="11">
        <v>29.905000000000001</v>
      </c>
      <c r="AC37" s="11">
        <v>18.991</v>
      </c>
      <c r="AD37" s="11">
        <v>27.727</v>
      </c>
      <c r="AE37" s="11">
        <v>28.161999999999999</v>
      </c>
      <c r="AF37" s="11">
        <v>24.349</v>
      </c>
      <c r="AG37" s="10">
        <v>36.857999999999997</v>
      </c>
      <c r="AH37" s="10">
        <v>24.08</v>
      </c>
      <c r="AI37" s="173">
        <v>24.616</v>
      </c>
      <c r="AJ37" s="173">
        <v>43.746000000000002</v>
      </c>
      <c r="AK37" s="173">
        <v>31.863</v>
      </c>
      <c r="AL37" s="173">
        <v>27.888000000000002</v>
      </c>
      <c r="AM37" s="173">
        <v>37.088000000000001</v>
      </c>
      <c r="AN37" s="173"/>
      <c r="AO37" s="173"/>
      <c r="AP37" s="173"/>
      <c r="AQ37" s="173"/>
      <c r="AR37" s="173"/>
      <c r="AS37" s="173"/>
      <c r="AT37" s="173"/>
      <c r="AU37" s="173"/>
      <c r="AV37" s="173"/>
      <c r="AW37" s="173"/>
      <c r="AX37" s="173"/>
      <c r="AY37" s="173"/>
    </row>
    <row r="38" spans="1:51" ht="15" x14ac:dyDescent="0.25">
      <c r="A38" s="184">
        <v>44986</v>
      </c>
      <c r="B38" s="147"/>
      <c r="C38" s="147"/>
      <c r="D38" s="148">
        <v>52.6</v>
      </c>
      <c r="E38" s="11">
        <v>44.279000000000003</v>
      </c>
      <c r="F38" s="11">
        <v>36.911999999999999</v>
      </c>
      <c r="G38" s="11">
        <v>123.661</v>
      </c>
      <c r="H38" s="11">
        <v>50.851999999999997</v>
      </c>
      <c r="I38" s="11">
        <v>36.097000000000001</v>
      </c>
      <c r="J38" s="11">
        <v>51.595999999999997</v>
      </c>
      <c r="K38" s="11">
        <v>42.195</v>
      </c>
      <c r="L38" s="11">
        <v>35.557000000000002</v>
      </c>
      <c r="M38" s="11">
        <v>47.947000000000003</v>
      </c>
      <c r="N38" s="11">
        <v>38.606999999999999</v>
      </c>
      <c r="O38" s="11">
        <v>48.975999999999999</v>
      </c>
      <c r="P38" s="11">
        <v>61.610999999999997</v>
      </c>
      <c r="Q38" s="11">
        <v>56.076999999999998</v>
      </c>
      <c r="R38" s="11">
        <v>59.935000000000002</v>
      </c>
      <c r="S38" s="11">
        <v>50.814999999999998</v>
      </c>
      <c r="T38" s="11">
        <v>47.534999999999997</v>
      </c>
      <c r="U38" s="11">
        <v>43.353000000000002</v>
      </c>
      <c r="V38" s="11">
        <v>35.652000000000001</v>
      </c>
      <c r="W38" s="11">
        <v>26.114000000000001</v>
      </c>
      <c r="X38" s="11">
        <v>36.171999999999997</v>
      </c>
      <c r="Y38" s="11">
        <v>50.713000000000001</v>
      </c>
      <c r="Z38" s="11">
        <v>46.542000000000002</v>
      </c>
      <c r="AA38" s="11">
        <v>38.57</v>
      </c>
      <c r="AB38" s="11">
        <v>65.016000000000005</v>
      </c>
      <c r="AC38" s="11">
        <v>27.138999999999999</v>
      </c>
      <c r="AD38" s="11">
        <v>47.476999999999997</v>
      </c>
      <c r="AE38" s="11">
        <v>38.069000000000003</v>
      </c>
      <c r="AF38" s="11">
        <v>32.277999999999999</v>
      </c>
      <c r="AG38" s="10">
        <v>64.581000000000003</v>
      </c>
      <c r="AH38" s="10">
        <v>38.054000000000002</v>
      </c>
      <c r="AI38" s="173">
        <v>38.473999999999997</v>
      </c>
      <c r="AJ38" s="173">
        <v>73.334999999999994</v>
      </c>
      <c r="AK38" s="173">
        <v>47.465000000000003</v>
      </c>
      <c r="AL38" s="173">
        <v>45.540999999999997</v>
      </c>
      <c r="AM38" s="173">
        <v>51.231999999999999</v>
      </c>
      <c r="AN38" s="173"/>
      <c r="AO38" s="173"/>
      <c r="AP38" s="173"/>
      <c r="AQ38" s="173"/>
      <c r="AR38" s="173"/>
      <c r="AS38" s="173"/>
      <c r="AT38" s="173"/>
      <c r="AU38" s="173"/>
      <c r="AV38" s="173"/>
      <c r="AW38" s="173"/>
      <c r="AX38" s="173"/>
      <c r="AY38" s="173"/>
    </row>
    <row r="39" spans="1:51" ht="15" x14ac:dyDescent="0.25">
      <c r="A39" s="184">
        <v>45017</v>
      </c>
      <c r="B39" s="147"/>
      <c r="C39" s="147"/>
      <c r="D39" s="148">
        <v>85.43</v>
      </c>
      <c r="E39" s="11">
        <v>56.500999999999998</v>
      </c>
      <c r="F39" s="11">
        <v>88.807000000000002</v>
      </c>
      <c r="G39" s="11">
        <v>202.30699999999999</v>
      </c>
      <c r="H39" s="11">
        <v>91.826999999999998</v>
      </c>
      <c r="I39" s="11">
        <v>70.028000000000006</v>
      </c>
      <c r="J39" s="11">
        <v>104.10299999999999</v>
      </c>
      <c r="K39" s="11">
        <v>86.453000000000003</v>
      </c>
      <c r="L39" s="11">
        <v>58.244999999999997</v>
      </c>
      <c r="M39" s="11">
        <v>63.951000000000001</v>
      </c>
      <c r="N39" s="11">
        <v>62.511000000000003</v>
      </c>
      <c r="O39" s="11">
        <v>85.62</v>
      </c>
      <c r="P39" s="11">
        <v>60.542999999999999</v>
      </c>
      <c r="Q39" s="11">
        <v>110.092</v>
      </c>
      <c r="R39" s="11">
        <v>86.974999999999994</v>
      </c>
      <c r="S39" s="11">
        <v>83.02</v>
      </c>
      <c r="T39" s="11">
        <v>62.386000000000003</v>
      </c>
      <c r="U39" s="11">
        <v>77.84</v>
      </c>
      <c r="V39" s="11">
        <v>45.325000000000003</v>
      </c>
      <c r="W39" s="11">
        <v>54.606000000000002</v>
      </c>
      <c r="X39" s="11">
        <v>59.710999999999999</v>
      </c>
      <c r="Y39" s="11">
        <v>105.761</v>
      </c>
      <c r="Z39" s="11">
        <v>69.682000000000002</v>
      </c>
      <c r="AA39" s="11">
        <v>94.084999999999994</v>
      </c>
      <c r="AB39" s="11">
        <v>68.887</v>
      </c>
      <c r="AC39" s="11">
        <v>32.005000000000003</v>
      </c>
      <c r="AD39" s="11">
        <v>74.908000000000001</v>
      </c>
      <c r="AE39" s="11">
        <v>50.536000000000001</v>
      </c>
      <c r="AF39" s="11">
        <v>55.585999999999999</v>
      </c>
      <c r="AG39" s="10">
        <v>126.63</v>
      </c>
      <c r="AH39" s="10">
        <v>44.942</v>
      </c>
      <c r="AI39" s="173">
        <v>65.765000000000001</v>
      </c>
      <c r="AJ39" s="173">
        <v>81.852000000000004</v>
      </c>
      <c r="AK39" s="173">
        <v>52.834000000000003</v>
      </c>
      <c r="AL39" s="173">
        <v>50.421999999999997</v>
      </c>
      <c r="AM39" s="173">
        <v>57.521000000000001</v>
      </c>
      <c r="AN39" s="173"/>
      <c r="AO39" s="173"/>
      <c r="AP39" s="173"/>
      <c r="AQ39" s="173"/>
      <c r="AR39" s="173"/>
      <c r="AS39" s="173"/>
      <c r="AT39" s="173"/>
      <c r="AU39" s="173"/>
      <c r="AV39" s="173"/>
      <c r="AW39" s="173"/>
      <c r="AX39" s="173"/>
      <c r="AY39" s="173"/>
    </row>
    <row r="40" spans="1:51" ht="15" x14ac:dyDescent="0.25">
      <c r="A40" s="184">
        <v>45047</v>
      </c>
      <c r="B40" s="147"/>
      <c r="C40" s="147"/>
      <c r="D40" s="148">
        <v>163.75</v>
      </c>
      <c r="E40" s="11">
        <v>160.75899999999999</v>
      </c>
      <c r="F40" s="10">
        <v>226.114</v>
      </c>
      <c r="G40" s="10">
        <v>296.45299999999997</v>
      </c>
      <c r="H40" s="10">
        <v>276.11</v>
      </c>
      <c r="I40" s="10">
        <v>109.851</v>
      </c>
      <c r="J40" s="10">
        <v>136.70099999999999</v>
      </c>
      <c r="K40" s="10">
        <v>83.215999999999994</v>
      </c>
      <c r="L40" s="10">
        <v>91.634</v>
      </c>
      <c r="M40" s="10">
        <v>148.24</v>
      </c>
      <c r="N40" s="10">
        <v>171.553</v>
      </c>
      <c r="O40" s="10">
        <v>176.01300000000001</v>
      </c>
      <c r="P40" s="10">
        <v>58.002000000000002</v>
      </c>
      <c r="Q40" s="10">
        <v>147.88</v>
      </c>
      <c r="R40" s="10">
        <v>329.79300000000001</v>
      </c>
      <c r="S40" s="10">
        <v>152.98699999999999</v>
      </c>
      <c r="T40" s="10">
        <v>162.851</v>
      </c>
      <c r="U40" s="10">
        <v>162.685</v>
      </c>
      <c r="V40" s="10">
        <v>95.924999999999997</v>
      </c>
      <c r="W40" s="10">
        <v>46.143000000000001</v>
      </c>
      <c r="X40" s="10">
        <v>58.097000000000001</v>
      </c>
      <c r="Y40" s="10">
        <v>97.915999999999997</v>
      </c>
      <c r="Z40" s="10">
        <v>127.298</v>
      </c>
      <c r="AA40" s="10">
        <v>221.04599999999999</v>
      </c>
      <c r="AB40" s="10">
        <v>170.29499999999999</v>
      </c>
      <c r="AC40" s="10">
        <v>99.506</v>
      </c>
      <c r="AD40" s="10">
        <v>125.486</v>
      </c>
      <c r="AE40" s="10">
        <v>25.167999999999999</v>
      </c>
      <c r="AF40" s="10">
        <v>138.572</v>
      </c>
      <c r="AG40" s="10">
        <v>179.76599999999999</v>
      </c>
      <c r="AH40" s="10">
        <v>66.674000000000007</v>
      </c>
      <c r="AI40" s="173">
        <v>153.61000000000001</v>
      </c>
      <c r="AJ40" s="173">
        <v>183.00700000000001</v>
      </c>
      <c r="AK40" s="173">
        <v>105.003</v>
      </c>
      <c r="AL40" s="173">
        <v>188.04300000000001</v>
      </c>
      <c r="AM40" s="173">
        <v>121.768</v>
      </c>
      <c r="AN40" s="173"/>
      <c r="AO40" s="173"/>
      <c r="AP40" s="173"/>
      <c r="AQ40" s="173"/>
      <c r="AR40" s="173"/>
      <c r="AS40" s="173"/>
      <c r="AT40" s="173"/>
      <c r="AU40" s="173"/>
      <c r="AV40" s="173"/>
      <c r="AW40" s="173"/>
      <c r="AX40" s="173"/>
      <c r="AY40" s="173"/>
    </row>
    <row r="41" spans="1:51" ht="15" x14ac:dyDescent="0.25">
      <c r="A41" s="184">
        <v>45078</v>
      </c>
      <c r="B41" s="147"/>
      <c r="C41" s="147"/>
      <c r="D41" s="148">
        <v>299.23</v>
      </c>
      <c r="E41" s="11">
        <v>383.41399999999999</v>
      </c>
      <c r="F41" s="10">
        <v>210.94</v>
      </c>
      <c r="G41" s="10">
        <v>873.91200000000003</v>
      </c>
      <c r="H41" s="10">
        <v>199.453</v>
      </c>
      <c r="I41" s="10">
        <v>137.01900000000001</v>
      </c>
      <c r="J41" s="10">
        <v>245.03700000000001</v>
      </c>
      <c r="K41" s="10">
        <v>249.976</v>
      </c>
      <c r="L41" s="10">
        <v>366.30900000000003</v>
      </c>
      <c r="M41" s="10">
        <v>59.987000000000002</v>
      </c>
      <c r="N41" s="10">
        <v>350.29899999999998</v>
      </c>
      <c r="O41" s="10">
        <v>165.267</v>
      </c>
      <c r="P41" s="10">
        <v>396.94799999999998</v>
      </c>
      <c r="Q41" s="10">
        <v>570.32500000000005</v>
      </c>
      <c r="R41" s="10">
        <v>706.54</v>
      </c>
      <c r="S41" s="10">
        <v>307.863</v>
      </c>
      <c r="T41" s="10">
        <v>533.846</v>
      </c>
      <c r="U41" s="10">
        <v>225.166</v>
      </c>
      <c r="V41" s="10">
        <v>124.624</v>
      </c>
      <c r="W41" s="10">
        <v>184.84899999999999</v>
      </c>
      <c r="X41" s="10">
        <v>218.15199999999999</v>
      </c>
      <c r="Y41" s="10">
        <v>237.47900000000001</v>
      </c>
      <c r="Z41" s="10">
        <v>350.84800000000001</v>
      </c>
      <c r="AA41" s="10">
        <v>287.63200000000001</v>
      </c>
      <c r="AB41" s="10">
        <v>68.510000000000005</v>
      </c>
      <c r="AC41" s="10">
        <v>263.48899999999998</v>
      </c>
      <c r="AD41" s="10">
        <v>438.43900000000002</v>
      </c>
      <c r="AE41" s="10">
        <v>191.88900000000001</v>
      </c>
      <c r="AF41" s="10">
        <v>374.39699999999999</v>
      </c>
      <c r="AG41" s="10">
        <v>207.32</v>
      </c>
      <c r="AH41" s="10">
        <v>97.674000000000007</v>
      </c>
      <c r="AI41" s="173">
        <v>447.60300000000001</v>
      </c>
      <c r="AJ41" s="173">
        <v>296.49700000000001</v>
      </c>
      <c r="AK41" s="173">
        <v>179.05600000000001</v>
      </c>
      <c r="AL41" s="173">
        <v>425.03699999999998</v>
      </c>
      <c r="AM41" s="173">
        <v>548.63</v>
      </c>
      <c r="AN41" s="173"/>
      <c r="AO41" s="173"/>
      <c r="AP41" s="173"/>
      <c r="AQ41" s="173"/>
      <c r="AR41" s="173"/>
      <c r="AS41" s="173"/>
      <c r="AT41" s="173"/>
      <c r="AU41" s="173"/>
      <c r="AV41" s="173"/>
      <c r="AW41" s="173"/>
      <c r="AX41" s="173"/>
      <c r="AY41" s="173"/>
    </row>
    <row r="42" spans="1:51" ht="15" x14ac:dyDescent="0.25">
      <c r="A42" s="184">
        <v>45108</v>
      </c>
      <c r="B42" s="147"/>
      <c r="C42" s="147"/>
      <c r="D42" s="148">
        <v>177.52</v>
      </c>
      <c r="E42" s="11">
        <v>249.185</v>
      </c>
      <c r="F42" s="10">
        <v>86.224000000000004</v>
      </c>
      <c r="G42" s="10">
        <v>330.07799999999997</v>
      </c>
      <c r="H42" s="10">
        <v>86.046999999999997</v>
      </c>
      <c r="I42" s="10">
        <v>27.712</v>
      </c>
      <c r="J42" s="10">
        <v>152.16800000000001</v>
      </c>
      <c r="K42" s="10">
        <v>178.25899999999999</v>
      </c>
      <c r="L42" s="10">
        <v>179.26</v>
      </c>
      <c r="M42" s="10">
        <v>34.503</v>
      </c>
      <c r="N42" s="10">
        <v>227.102</v>
      </c>
      <c r="O42" s="10">
        <v>33.869</v>
      </c>
      <c r="P42" s="10">
        <v>423.995</v>
      </c>
      <c r="Q42" s="10">
        <v>297.06</v>
      </c>
      <c r="R42" s="10">
        <v>325.15699999999998</v>
      </c>
      <c r="S42" s="10">
        <v>359.41899999999998</v>
      </c>
      <c r="T42" s="10">
        <v>334.83800000000002</v>
      </c>
      <c r="U42" s="10">
        <v>69.528000000000006</v>
      </c>
      <c r="V42" s="10">
        <v>35.090000000000003</v>
      </c>
      <c r="W42" s="10">
        <v>85.21</v>
      </c>
      <c r="X42" s="10">
        <v>77.488</v>
      </c>
      <c r="Y42" s="10">
        <v>174.601</v>
      </c>
      <c r="Z42" s="10">
        <v>272.60000000000002</v>
      </c>
      <c r="AA42" s="10">
        <v>83.849000000000004</v>
      </c>
      <c r="AB42" s="10">
        <v>12.493</v>
      </c>
      <c r="AC42" s="10">
        <v>204.18600000000001</v>
      </c>
      <c r="AD42" s="10">
        <v>358.88400000000001</v>
      </c>
      <c r="AE42" s="10">
        <v>189.304</v>
      </c>
      <c r="AF42" s="10">
        <v>619.69299999999998</v>
      </c>
      <c r="AG42" s="10">
        <v>78.19</v>
      </c>
      <c r="AH42" s="10">
        <v>39.497</v>
      </c>
      <c r="AI42" s="173">
        <v>296.83699999999999</v>
      </c>
      <c r="AJ42" s="173">
        <v>138.87899999999999</v>
      </c>
      <c r="AK42" s="173">
        <v>74.156000000000006</v>
      </c>
      <c r="AL42" s="173">
        <v>473.33100000000002</v>
      </c>
      <c r="AM42" s="173">
        <v>426.77600000000001</v>
      </c>
      <c r="AN42" s="173"/>
      <c r="AO42" s="173"/>
      <c r="AP42" s="173"/>
      <c r="AQ42" s="173"/>
      <c r="AR42" s="173"/>
      <c r="AS42" s="173"/>
      <c r="AT42" s="173"/>
      <c r="AU42" s="173"/>
      <c r="AV42" s="173"/>
      <c r="AW42" s="173"/>
      <c r="AX42" s="173"/>
      <c r="AY42" s="173"/>
    </row>
    <row r="43" spans="1:51" ht="15" x14ac:dyDescent="0.25">
      <c r="A43" s="184">
        <v>45139</v>
      </c>
      <c r="B43" s="147"/>
      <c r="C43" s="147"/>
      <c r="D43" s="148">
        <v>76.510000000000005</v>
      </c>
      <c r="E43" s="11">
        <v>91.284000000000006</v>
      </c>
      <c r="F43" s="10">
        <v>44.194000000000003</v>
      </c>
      <c r="G43" s="10">
        <v>115.241</v>
      </c>
      <c r="H43" s="10">
        <v>60.156999999999996</v>
      </c>
      <c r="I43" s="10">
        <v>25.186</v>
      </c>
      <c r="J43" s="10">
        <v>59.899000000000001</v>
      </c>
      <c r="K43" s="10">
        <v>57.716000000000001</v>
      </c>
      <c r="L43" s="10">
        <v>76.061000000000007</v>
      </c>
      <c r="M43" s="10">
        <v>21.295000000000002</v>
      </c>
      <c r="N43" s="10">
        <v>183.95500000000001</v>
      </c>
      <c r="O43" s="10">
        <v>27.521000000000001</v>
      </c>
      <c r="P43" s="10">
        <v>150.946</v>
      </c>
      <c r="Q43" s="10">
        <v>93.266999999999996</v>
      </c>
      <c r="R43" s="10">
        <v>154.285</v>
      </c>
      <c r="S43" s="10">
        <v>126.345</v>
      </c>
      <c r="T43" s="10">
        <v>116.697</v>
      </c>
      <c r="U43" s="10">
        <v>38.799999999999997</v>
      </c>
      <c r="V43" s="10">
        <v>21.896000000000001</v>
      </c>
      <c r="W43" s="10">
        <v>35.290999999999997</v>
      </c>
      <c r="X43" s="10">
        <v>34.834000000000003</v>
      </c>
      <c r="Y43" s="10">
        <v>67.591999999999999</v>
      </c>
      <c r="Z43" s="10">
        <v>86.114000000000004</v>
      </c>
      <c r="AA43" s="10">
        <v>46.533999999999999</v>
      </c>
      <c r="AB43" s="10">
        <v>28.759</v>
      </c>
      <c r="AC43" s="10">
        <v>63.344000000000001</v>
      </c>
      <c r="AD43" s="10">
        <v>113.73699999999999</v>
      </c>
      <c r="AE43" s="10">
        <v>61.081000000000003</v>
      </c>
      <c r="AF43" s="10">
        <v>183.68799999999999</v>
      </c>
      <c r="AG43" s="10">
        <v>39.36</v>
      </c>
      <c r="AH43" s="10">
        <v>24.934000000000001</v>
      </c>
      <c r="AI43" s="173">
        <v>99.120999999999995</v>
      </c>
      <c r="AJ43" s="173">
        <v>53.814999999999998</v>
      </c>
      <c r="AK43" s="173">
        <v>34.843000000000004</v>
      </c>
      <c r="AL43" s="173">
        <v>188.44499999999999</v>
      </c>
      <c r="AM43" s="173">
        <v>169.17699999999999</v>
      </c>
      <c r="AN43" s="173"/>
      <c r="AO43" s="173"/>
      <c r="AP43" s="173"/>
      <c r="AQ43" s="173"/>
      <c r="AR43" s="173"/>
      <c r="AS43" s="173"/>
      <c r="AT43" s="173"/>
      <c r="AU43" s="173"/>
      <c r="AV43" s="173"/>
      <c r="AW43" s="173"/>
      <c r="AX43" s="173"/>
      <c r="AY43" s="173"/>
    </row>
    <row r="44" spans="1:51" ht="15" x14ac:dyDescent="0.25">
      <c r="A44" s="184">
        <v>45170</v>
      </c>
      <c r="B44" s="147"/>
      <c r="C44" s="147"/>
      <c r="D44" s="148">
        <v>45.87</v>
      </c>
      <c r="E44" s="11">
        <v>65.23</v>
      </c>
      <c r="F44" s="10">
        <v>43.822000000000003</v>
      </c>
      <c r="G44" s="10">
        <v>67.778000000000006</v>
      </c>
      <c r="H44" s="10">
        <v>40.837000000000003</v>
      </c>
      <c r="I44" s="10">
        <v>23</v>
      </c>
      <c r="J44" s="10">
        <v>44.853999999999999</v>
      </c>
      <c r="K44" s="10">
        <v>40.481999999999999</v>
      </c>
      <c r="L44" s="10">
        <v>61.027000000000001</v>
      </c>
      <c r="M44" s="10">
        <v>24.6</v>
      </c>
      <c r="N44" s="10">
        <v>70.177999999999997</v>
      </c>
      <c r="O44" s="10">
        <v>26.062000000000001</v>
      </c>
      <c r="P44" s="10">
        <v>63.546999999999997</v>
      </c>
      <c r="Q44" s="10">
        <v>55.445</v>
      </c>
      <c r="R44" s="10">
        <v>95.364999999999995</v>
      </c>
      <c r="S44" s="10">
        <v>58.231000000000002</v>
      </c>
      <c r="T44" s="10">
        <v>78.995999999999995</v>
      </c>
      <c r="U44" s="10">
        <v>42.953000000000003</v>
      </c>
      <c r="V44" s="10">
        <v>20.437000000000001</v>
      </c>
      <c r="W44" s="10">
        <v>34.542999999999999</v>
      </c>
      <c r="X44" s="10">
        <v>34.56</v>
      </c>
      <c r="Y44" s="10">
        <v>54.658999999999999</v>
      </c>
      <c r="Z44" s="10">
        <v>47.802</v>
      </c>
      <c r="AA44" s="10">
        <v>37.186</v>
      </c>
      <c r="AB44" s="10">
        <v>26.763999999999999</v>
      </c>
      <c r="AC44" s="10">
        <v>45.838000000000001</v>
      </c>
      <c r="AD44" s="10">
        <v>53.192999999999998</v>
      </c>
      <c r="AE44" s="10">
        <v>40.167999999999999</v>
      </c>
      <c r="AF44" s="10">
        <v>79.84</v>
      </c>
      <c r="AG44" s="10">
        <v>30.82</v>
      </c>
      <c r="AH44" s="10">
        <v>30.373999999999999</v>
      </c>
      <c r="AI44" s="173">
        <v>67.037000000000006</v>
      </c>
      <c r="AJ44" s="173">
        <v>40.811999999999998</v>
      </c>
      <c r="AK44" s="173">
        <v>24.295000000000002</v>
      </c>
      <c r="AL44" s="173">
        <v>89.245000000000005</v>
      </c>
      <c r="AM44" s="173">
        <v>87.081000000000003</v>
      </c>
      <c r="AN44" s="173"/>
      <c r="AO44" s="173"/>
      <c r="AP44" s="173"/>
      <c r="AQ44" s="173"/>
      <c r="AR44" s="173"/>
      <c r="AS44" s="173"/>
      <c r="AT44" s="173"/>
      <c r="AU44" s="173"/>
      <c r="AV44" s="173"/>
      <c r="AW44" s="173"/>
      <c r="AX44" s="173"/>
      <c r="AY44" s="173"/>
    </row>
    <row r="45" spans="1:51" ht="15" x14ac:dyDescent="0.25">
      <c r="A45" s="184">
        <v>45200</v>
      </c>
      <c r="B45" s="147"/>
      <c r="C45" s="147"/>
      <c r="D45" s="148">
        <v>48.63</v>
      </c>
      <c r="E45" s="11">
        <v>70.826999999999998</v>
      </c>
      <c r="F45" s="10">
        <v>47.715000000000003</v>
      </c>
      <c r="G45" s="10">
        <v>69.325999999999993</v>
      </c>
      <c r="H45" s="10">
        <v>33.750999999999998</v>
      </c>
      <c r="I45" s="10">
        <v>24.273</v>
      </c>
      <c r="J45" s="10">
        <v>41.863999999999997</v>
      </c>
      <c r="K45" s="10">
        <v>48.89</v>
      </c>
      <c r="L45" s="10">
        <v>40.639000000000003</v>
      </c>
      <c r="M45" s="10">
        <v>23.431999999999999</v>
      </c>
      <c r="N45" s="10">
        <v>53.433999999999997</v>
      </c>
      <c r="O45" s="10">
        <v>36.746000000000002</v>
      </c>
      <c r="P45" s="10">
        <v>54.615000000000002</v>
      </c>
      <c r="Q45" s="10">
        <v>52.055999999999997</v>
      </c>
      <c r="R45" s="10">
        <v>84.471000000000004</v>
      </c>
      <c r="S45" s="10">
        <v>55.212000000000003</v>
      </c>
      <c r="T45" s="10">
        <v>52.082999999999998</v>
      </c>
      <c r="U45" s="10">
        <v>39.908000000000001</v>
      </c>
      <c r="V45" s="10">
        <v>22.815000000000001</v>
      </c>
      <c r="W45" s="10">
        <v>35.329000000000001</v>
      </c>
      <c r="X45" s="10">
        <v>28.062000000000001</v>
      </c>
      <c r="Y45" s="10">
        <v>48.871000000000002</v>
      </c>
      <c r="Z45" s="10">
        <v>46.58</v>
      </c>
      <c r="AA45" s="10">
        <v>54.158000000000001</v>
      </c>
      <c r="AB45" s="10">
        <v>43.573999999999998</v>
      </c>
      <c r="AC45" s="10">
        <v>40.622999999999998</v>
      </c>
      <c r="AD45" s="10">
        <v>51.578000000000003</v>
      </c>
      <c r="AE45" s="10">
        <v>33.179000000000002</v>
      </c>
      <c r="AF45" s="10">
        <v>66.914000000000001</v>
      </c>
      <c r="AG45" s="10">
        <v>31.952999999999999</v>
      </c>
      <c r="AH45" s="10">
        <v>35.232999999999997</v>
      </c>
      <c r="AI45" s="173">
        <v>117.187</v>
      </c>
      <c r="AJ45" s="173">
        <v>39.953000000000003</v>
      </c>
      <c r="AK45" s="173">
        <v>31.751999999999999</v>
      </c>
      <c r="AL45" s="173">
        <v>115.67100000000001</v>
      </c>
      <c r="AM45" s="173">
        <v>81.206999999999994</v>
      </c>
      <c r="AN45" s="173"/>
      <c r="AO45" s="173"/>
      <c r="AP45" s="173"/>
      <c r="AQ45" s="173"/>
      <c r="AR45" s="173"/>
      <c r="AS45" s="173"/>
      <c r="AT45" s="173"/>
      <c r="AU45" s="173"/>
      <c r="AV45" s="173"/>
      <c r="AW45" s="173"/>
      <c r="AX45" s="173"/>
      <c r="AY45" s="173"/>
    </row>
    <row r="46" spans="1:51" ht="15" x14ac:dyDescent="0.25">
      <c r="A46" s="184">
        <v>45231</v>
      </c>
      <c r="B46" s="147"/>
      <c r="C46" s="147"/>
      <c r="D46" s="148">
        <v>42.1</v>
      </c>
      <c r="E46" s="11">
        <v>47.179000000000002</v>
      </c>
      <c r="F46" s="10">
        <v>45.744999999999997</v>
      </c>
      <c r="G46" s="10">
        <v>59.823</v>
      </c>
      <c r="H46" s="10">
        <v>33.899000000000001</v>
      </c>
      <c r="I46" s="10">
        <v>27.045000000000002</v>
      </c>
      <c r="J46" s="10">
        <v>36.381</v>
      </c>
      <c r="K46" s="10">
        <v>41.44</v>
      </c>
      <c r="L46" s="10">
        <v>40.825000000000003</v>
      </c>
      <c r="M46" s="10">
        <v>25.329000000000001</v>
      </c>
      <c r="N46" s="10">
        <v>44.24</v>
      </c>
      <c r="O46" s="10">
        <v>34.677</v>
      </c>
      <c r="P46" s="10">
        <v>48.088999999999999</v>
      </c>
      <c r="Q46" s="10">
        <v>49.857999999999997</v>
      </c>
      <c r="R46" s="10">
        <v>57.454999999999998</v>
      </c>
      <c r="S46" s="10">
        <v>44.923000000000002</v>
      </c>
      <c r="T46" s="10">
        <v>45.581000000000003</v>
      </c>
      <c r="U46" s="10">
        <v>35.835000000000001</v>
      </c>
      <c r="V46" s="10">
        <v>31.911999999999999</v>
      </c>
      <c r="W46" s="10">
        <v>30.829000000000001</v>
      </c>
      <c r="X46" s="10">
        <v>29.372</v>
      </c>
      <c r="Y46" s="10">
        <v>48.94</v>
      </c>
      <c r="Z46" s="10">
        <v>41.753</v>
      </c>
      <c r="AA46" s="10">
        <v>41.01</v>
      </c>
      <c r="AB46" s="10">
        <v>36.909999999999997</v>
      </c>
      <c r="AC46" s="10">
        <v>41.652999999999999</v>
      </c>
      <c r="AD46" s="10">
        <v>48.375</v>
      </c>
      <c r="AE46" s="10">
        <v>34.125999999999998</v>
      </c>
      <c r="AF46" s="10">
        <v>56.347999999999999</v>
      </c>
      <c r="AG46" s="10">
        <v>38.459000000000003</v>
      </c>
      <c r="AH46" s="10">
        <v>30.428000000000001</v>
      </c>
      <c r="AI46" s="173">
        <v>61.805</v>
      </c>
      <c r="AJ46" s="173">
        <v>38.191000000000003</v>
      </c>
      <c r="AK46" s="173">
        <v>36.331000000000003</v>
      </c>
      <c r="AL46" s="173">
        <v>62.832000000000001</v>
      </c>
      <c r="AM46" s="173">
        <v>64.841999999999999</v>
      </c>
      <c r="AN46" s="173"/>
      <c r="AO46" s="173"/>
      <c r="AP46" s="173"/>
      <c r="AQ46" s="173"/>
      <c r="AR46" s="173"/>
      <c r="AS46" s="173"/>
      <c r="AT46" s="173"/>
      <c r="AU46" s="173"/>
      <c r="AV46" s="173"/>
      <c r="AW46" s="173"/>
      <c r="AX46" s="173"/>
      <c r="AY46" s="173"/>
    </row>
    <row r="47" spans="1:51" ht="15" x14ac:dyDescent="0.25">
      <c r="A47" s="184">
        <v>45261</v>
      </c>
      <c r="B47" s="147"/>
      <c r="C47" s="147"/>
      <c r="D47" s="148">
        <v>31.99</v>
      </c>
      <c r="E47" s="11">
        <v>38.709000000000003</v>
      </c>
      <c r="F47" s="10">
        <v>32.417999999999999</v>
      </c>
      <c r="G47" s="10">
        <v>47.746000000000002</v>
      </c>
      <c r="H47" s="10">
        <v>30.138999999999999</v>
      </c>
      <c r="I47" s="10">
        <v>23.524000000000001</v>
      </c>
      <c r="J47" s="10">
        <v>31.105</v>
      </c>
      <c r="K47" s="10">
        <v>33.161000000000001</v>
      </c>
      <c r="L47" s="10">
        <v>35.341999999999999</v>
      </c>
      <c r="M47" s="10">
        <v>21.814</v>
      </c>
      <c r="N47" s="10">
        <v>37.332000000000001</v>
      </c>
      <c r="O47" s="10">
        <v>27.606999999999999</v>
      </c>
      <c r="P47" s="10">
        <v>46.792000000000002</v>
      </c>
      <c r="Q47" s="10">
        <v>46.460999999999999</v>
      </c>
      <c r="R47" s="10">
        <v>46.811999999999998</v>
      </c>
      <c r="S47" s="10">
        <v>39.554000000000002</v>
      </c>
      <c r="T47" s="10">
        <v>39.747</v>
      </c>
      <c r="U47" s="10">
        <v>29.567</v>
      </c>
      <c r="V47" s="10">
        <v>24.649000000000001</v>
      </c>
      <c r="W47" s="10">
        <v>25.324000000000002</v>
      </c>
      <c r="X47" s="10">
        <v>25.088999999999999</v>
      </c>
      <c r="Y47" s="10">
        <v>34.948999999999998</v>
      </c>
      <c r="Z47" s="10">
        <v>36.456000000000003</v>
      </c>
      <c r="AA47" s="10">
        <v>35.670999999999999</v>
      </c>
      <c r="AB47" s="10">
        <v>27.032</v>
      </c>
      <c r="AC47" s="10">
        <v>33.186</v>
      </c>
      <c r="AD47" s="10">
        <v>38.941000000000003</v>
      </c>
      <c r="AE47" s="10">
        <v>28.789000000000001</v>
      </c>
      <c r="AF47" s="10">
        <v>46.146999999999998</v>
      </c>
      <c r="AG47" s="10">
        <v>32.518999999999998</v>
      </c>
      <c r="AH47" s="10">
        <v>24.081</v>
      </c>
      <c r="AI47" s="173">
        <v>46.267000000000003</v>
      </c>
      <c r="AJ47" s="173">
        <v>34.664000000000001</v>
      </c>
      <c r="AK47" s="173">
        <v>31.962</v>
      </c>
      <c r="AL47" s="173">
        <v>48.548000000000002</v>
      </c>
      <c r="AM47" s="173">
        <v>48.405000000000001</v>
      </c>
      <c r="AN47" s="173"/>
      <c r="AO47" s="173"/>
      <c r="AP47" s="173"/>
      <c r="AQ47" s="173"/>
      <c r="AR47" s="173"/>
      <c r="AS47" s="173"/>
      <c r="AT47" s="173"/>
      <c r="AU47" s="173"/>
      <c r="AV47" s="173"/>
      <c r="AW47" s="173"/>
      <c r="AX47" s="173"/>
      <c r="AY47" s="173"/>
    </row>
    <row r="48" spans="1:51" ht="15" x14ac:dyDescent="0.25">
      <c r="A48" s="184">
        <v>45292</v>
      </c>
      <c r="B48" s="147"/>
      <c r="C48" s="147"/>
      <c r="D48" s="148">
        <v>30.31</v>
      </c>
      <c r="E48" s="11">
        <v>33.444000000000003</v>
      </c>
      <c r="F48" s="10">
        <v>27.806000000000001</v>
      </c>
      <c r="G48" s="10">
        <v>41.131999999999998</v>
      </c>
      <c r="H48" s="10">
        <v>26.423999999999999</v>
      </c>
      <c r="I48" s="10">
        <v>20.666</v>
      </c>
      <c r="J48" s="10">
        <v>26.991</v>
      </c>
      <c r="K48" s="10">
        <v>27.96</v>
      </c>
      <c r="L48" s="10">
        <v>30.396999999999998</v>
      </c>
      <c r="M48" s="10">
        <v>19.654</v>
      </c>
      <c r="N48" s="10">
        <v>32.512999999999998</v>
      </c>
      <c r="O48" s="10">
        <v>24.052</v>
      </c>
      <c r="P48" s="10">
        <v>36.962000000000003</v>
      </c>
      <c r="Q48" s="10">
        <v>45.488</v>
      </c>
      <c r="R48" s="10">
        <v>40.320999999999998</v>
      </c>
      <c r="S48" s="10">
        <v>33.677999999999997</v>
      </c>
      <c r="T48" s="10">
        <v>34.9</v>
      </c>
      <c r="U48" s="10">
        <v>25.751000000000001</v>
      </c>
      <c r="V48" s="10">
        <v>20.361000000000001</v>
      </c>
      <c r="W48" s="10">
        <v>22.007000000000001</v>
      </c>
      <c r="X48" s="10">
        <v>22.324000000000002</v>
      </c>
      <c r="Y48" s="10">
        <v>29.344999999999999</v>
      </c>
      <c r="Z48" s="10">
        <v>35.896000000000001</v>
      </c>
      <c r="AA48" s="10">
        <v>32.902000000000001</v>
      </c>
      <c r="AB48" s="10">
        <v>22.422000000000001</v>
      </c>
      <c r="AC48" s="10">
        <v>30.152999999999999</v>
      </c>
      <c r="AD48" s="10">
        <v>33.398000000000003</v>
      </c>
      <c r="AE48" s="10">
        <v>25.954000000000001</v>
      </c>
      <c r="AF48" s="10">
        <v>41.223999999999997</v>
      </c>
      <c r="AG48" s="10">
        <v>27.477</v>
      </c>
      <c r="AH48" s="10">
        <v>21.302</v>
      </c>
      <c r="AI48" s="173">
        <v>41.683999999999997</v>
      </c>
      <c r="AJ48" s="173">
        <v>38.633000000000003</v>
      </c>
      <c r="AK48" s="173">
        <v>29.382000000000001</v>
      </c>
      <c r="AL48" s="173">
        <v>43.027000000000001</v>
      </c>
      <c r="AM48" s="173">
        <v>41.573999999999998</v>
      </c>
      <c r="AN48" s="173"/>
      <c r="AO48" s="173"/>
      <c r="AP48" s="173"/>
      <c r="AQ48" s="173"/>
      <c r="AR48" s="173"/>
      <c r="AS48" s="173"/>
      <c r="AT48" s="173"/>
      <c r="AU48" s="173"/>
      <c r="AV48" s="173"/>
      <c r="AW48" s="173"/>
      <c r="AX48" s="173"/>
      <c r="AY48" s="173"/>
    </row>
    <row r="49" spans="1:1005" ht="15" x14ac:dyDescent="0.25">
      <c r="A49" s="184">
        <v>45323</v>
      </c>
      <c r="B49" s="147"/>
      <c r="C49" s="147"/>
      <c r="D49" s="148">
        <v>27.66</v>
      </c>
      <c r="E49" s="11">
        <v>29.922000000000001</v>
      </c>
      <c r="F49" s="10">
        <v>64.474000000000004</v>
      </c>
      <c r="G49" s="10">
        <v>37.54</v>
      </c>
      <c r="H49" s="10">
        <v>23.443000000000001</v>
      </c>
      <c r="I49" s="10">
        <v>20.431999999999999</v>
      </c>
      <c r="J49" s="10">
        <v>24.885999999999999</v>
      </c>
      <c r="K49" s="10">
        <v>28.95</v>
      </c>
      <c r="L49" s="10">
        <v>27.29</v>
      </c>
      <c r="M49" s="10">
        <v>19.154</v>
      </c>
      <c r="N49" s="10">
        <v>28.46</v>
      </c>
      <c r="O49" s="10">
        <v>32.405000000000001</v>
      </c>
      <c r="P49" s="10">
        <v>41.475000000000001</v>
      </c>
      <c r="Q49" s="10">
        <v>38.021000000000001</v>
      </c>
      <c r="R49" s="10">
        <v>34.878</v>
      </c>
      <c r="S49" s="10">
        <v>31.376000000000001</v>
      </c>
      <c r="T49" s="10">
        <v>34.991999999999997</v>
      </c>
      <c r="U49" s="10">
        <v>23.280999999999999</v>
      </c>
      <c r="V49" s="10">
        <v>18.425999999999998</v>
      </c>
      <c r="W49" s="10">
        <v>28.463999999999999</v>
      </c>
      <c r="X49" s="10">
        <v>21.449000000000002</v>
      </c>
      <c r="Y49" s="10">
        <v>26.805</v>
      </c>
      <c r="Z49" s="10">
        <v>31.029</v>
      </c>
      <c r="AA49" s="10">
        <v>30.981999999999999</v>
      </c>
      <c r="AB49" s="10">
        <v>19.806000000000001</v>
      </c>
      <c r="AC49" s="10">
        <v>29.172999999999998</v>
      </c>
      <c r="AD49" s="10">
        <v>29.085000000000001</v>
      </c>
      <c r="AE49" s="10">
        <v>25.312000000000001</v>
      </c>
      <c r="AF49" s="10">
        <v>38.246000000000002</v>
      </c>
      <c r="AG49" s="10">
        <v>24.896999999999998</v>
      </c>
      <c r="AH49" s="10">
        <v>26.22</v>
      </c>
      <c r="AI49" s="173">
        <v>45.335999999999999</v>
      </c>
      <c r="AJ49" s="173">
        <v>33.427999999999997</v>
      </c>
      <c r="AK49" s="173">
        <v>29.594000000000001</v>
      </c>
      <c r="AL49" s="173">
        <v>38.418999999999997</v>
      </c>
      <c r="AM49" s="173">
        <v>36.384999999999998</v>
      </c>
      <c r="AN49" s="173"/>
      <c r="AO49" s="173"/>
      <c r="AP49" s="173"/>
      <c r="AQ49" s="173"/>
      <c r="AR49" s="173"/>
      <c r="AS49" s="173"/>
      <c r="AT49" s="173"/>
      <c r="AU49" s="173"/>
      <c r="AV49" s="173"/>
      <c r="AW49" s="173"/>
      <c r="AX49" s="173"/>
      <c r="AY49" s="173"/>
    </row>
    <row r="50" spans="1:1005" ht="15" x14ac:dyDescent="0.25">
      <c r="A50" s="184">
        <v>45352</v>
      </c>
      <c r="B50" s="147"/>
      <c r="C50" s="147"/>
      <c r="D50" s="148">
        <v>52.6</v>
      </c>
      <c r="E50" s="11">
        <v>37.134999999999998</v>
      </c>
      <c r="F50" s="10">
        <v>123.649</v>
      </c>
      <c r="G50" s="10">
        <v>50.872</v>
      </c>
      <c r="H50" s="10">
        <v>36.414000000000001</v>
      </c>
      <c r="I50" s="10">
        <v>52.902000000000001</v>
      </c>
      <c r="J50" s="10">
        <v>42.603999999999999</v>
      </c>
      <c r="K50" s="10">
        <v>35.414999999999999</v>
      </c>
      <c r="L50" s="10">
        <v>48.593000000000004</v>
      </c>
      <c r="M50" s="10">
        <v>40.548999999999999</v>
      </c>
      <c r="N50" s="10">
        <v>49.262999999999998</v>
      </c>
      <c r="O50" s="10">
        <v>61.524000000000001</v>
      </c>
      <c r="P50" s="10">
        <v>56.429000000000002</v>
      </c>
      <c r="Q50" s="10">
        <v>60.945</v>
      </c>
      <c r="R50" s="10">
        <v>52.637</v>
      </c>
      <c r="S50" s="10">
        <v>47.534999999999997</v>
      </c>
      <c r="T50" s="10">
        <v>43.941000000000003</v>
      </c>
      <c r="U50" s="10">
        <v>36.097999999999999</v>
      </c>
      <c r="V50" s="10">
        <v>26.541</v>
      </c>
      <c r="W50" s="10">
        <v>36.055</v>
      </c>
      <c r="X50" s="10">
        <v>52.341000000000001</v>
      </c>
      <c r="Y50" s="10">
        <v>47.088000000000001</v>
      </c>
      <c r="Z50" s="10">
        <v>38.640999999999998</v>
      </c>
      <c r="AA50" s="10">
        <v>64.972999999999999</v>
      </c>
      <c r="AB50" s="10">
        <v>27.478999999999999</v>
      </c>
      <c r="AC50" s="10">
        <v>47.627000000000002</v>
      </c>
      <c r="AD50" s="10">
        <v>38.15</v>
      </c>
      <c r="AE50" s="10">
        <v>32.228999999999999</v>
      </c>
      <c r="AF50" s="10">
        <v>67.069000000000003</v>
      </c>
      <c r="AG50" s="10">
        <v>38.420999999999999</v>
      </c>
      <c r="AH50" s="10">
        <v>38.837000000000003</v>
      </c>
      <c r="AI50" s="173">
        <v>73.337999999999994</v>
      </c>
      <c r="AJ50" s="173">
        <v>47.548000000000002</v>
      </c>
      <c r="AK50" s="173">
        <v>45.741999999999997</v>
      </c>
      <c r="AL50" s="173">
        <v>51.05</v>
      </c>
      <c r="AM50" s="173">
        <v>44.167000000000002</v>
      </c>
      <c r="AN50" s="173"/>
      <c r="AO50" s="173"/>
      <c r="AP50" s="173"/>
      <c r="AQ50" s="173"/>
      <c r="AR50" s="173"/>
      <c r="AS50" s="173"/>
      <c r="AT50" s="173"/>
      <c r="AU50" s="173"/>
      <c r="AV50" s="173"/>
      <c r="AW50" s="173"/>
      <c r="AX50" s="173"/>
      <c r="AY50" s="173"/>
    </row>
    <row r="51" spans="1:1005" ht="15" x14ac:dyDescent="0.25">
      <c r="A51" s="184">
        <v>45383</v>
      </c>
      <c r="B51" s="147"/>
      <c r="C51" s="147"/>
      <c r="D51" s="148">
        <v>85.43</v>
      </c>
      <c r="E51" s="11">
        <v>89.873000000000005</v>
      </c>
      <c r="F51" s="10">
        <v>205.10300000000001</v>
      </c>
      <c r="G51" s="10">
        <v>91.111000000000004</v>
      </c>
      <c r="H51" s="10">
        <v>70.694000000000003</v>
      </c>
      <c r="I51" s="10">
        <v>107.351</v>
      </c>
      <c r="J51" s="10">
        <v>87.570999999999998</v>
      </c>
      <c r="K51" s="10">
        <v>57.432000000000002</v>
      </c>
      <c r="L51" s="10">
        <v>64.891000000000005</v>
      </c>
      <c r="M51" s="10">
        <v>61.591000000000001</v>
      </c>
      <c r="N51" s="10">
        <v>87.165000000000006</v>
      </c>
      <c r="O51" s="10">
        <v>59.637</v>
      </c>
      <c r="P51" s="10">
        <v>111.345</v>
      </c>
      <c r="Q51" s="10">
        <v>89.043999999999997</v>
      </c>
      <c r="R51" s="10">
        <v>83.239000000000004</v>
      </c>
      <c r="S51" s="10">
        <v>61.698</v>
      </c>
      <c r="T51" s="10">
        <v>79.614000000000004</v>
      </c>
      <c r="U51" s="10">
        <v>46.021999999999998</v>
      </c>
      <c r="V51" s="10">
        <v>55.155999999999999</v>
      </c>
      <c r="W51" s="10">
        <v>58.841999999999999</v>
      </c>
      <c r="X51" s="10">
        <v>104.946</v>
      </c>
      <c r="Y51" s="10">
        <v>70.501999999999995</v>
      </c>
      <c r="Z51" s="10">
        <v>95.9</v>
      </c>
      <c r="AA51" s="10">
        <v>68.031000000000006</v>
      </c>
      <c r="AB51" s="10">
        <v>31.896999999999998</v>
      </c>
      <c r="AC51" s="10">
        <v>76.328999999999994</v>
      </c>
      <c r="AD51" s="10">
        <v>51.167000000000002</v>
      </c>
      <c r="AE51" s="10">
        <v>54.868000000000002</v>
      </c>
      <c r="AF51" s="10">
        <v>129.84299999999999</v>
      </c>
      <c r="AG51" s="10">
        <v>44.845999999999997</v>
      </c>
      <c r="AH51" s="10">
        <v>67.847999999999999</v>
      </c>
      <c r="AI51" s="173">
        <v>81.426000000000002</v>
      </c>
      <c r="AJ51" s="173">
        <v>55.215000000000003</v>
      </c>
      <c r="AK51" s="173">
        <v>52.944000000000003</v>
      </c>
      <c r="AL51" s="173">
        <v>58.52</v>
      </c>
      <c r="AM51" s="173">
        <v>55.668999999999997</v>
      </c>
      <c r="AN51" s="173"/>
      <c r="AO51" s="173"/>
      <c r="AP51" s="173"/>
      <c r="AQ51" s="173"/>
      <c r="AR51" s="173"/>
      <c r="AS51" s="173"/>
      <c r="AT51" s="173"/>
      <c r="AU51" s="173"/>
      <c r="AV51" s="173"/>
      <c r="AW51" s="173"/>
      <c r="AX51" s="173"/>
      <c r="AY51" s="173"/>
    </row>
    <row r="52" spans="1:1005" ht="15" x14ac:dyDescent="0.25">
      <c r="A52" s="184">
        <v>45413</v>
      </c>
      <c r="B52" s="147"/>
      <c r="C52" s="147"/>
      <c r="D52" s="148">
        <v>163.75</v>
      </c>
      <c r="E52" s="11">
        <v>236.29</v>
      </c>
      <c r="F52" s="10">
        <v>308.18700000000001</v>
      </c>
      <c r="G52" s="10">
        <v>275.846</v>
      </c>
      <c r="H52" s="10">
        <v>116.21599999999999</v>
      </c>
      <c r="I52" s="10">
        <v>137.839</v>
      </c>
      <c r="J52" s="10">
        <v>86.141000000000005</v>
      </c>
      <c r="K52" s="10">
        <v>90.686999999999998</v>
      </c>
      <c r="L52" s="10">
        <v>151.566</v>
      </c>
      <c r="M52" s="10">
        <v>183.346</v>
      </c>
      <c r="N52" s="10">
        <v>182.48500000000001</v>
      </c>
      <c r="O52" s="10">
        <v>56.56</v>
      </c>
      <c r="P52" s="10">
        <v>153.04300000000001</v>
      </c>
      <c r="Q52" s="10">
        <v>338.35599999999999</v>
      </c>
      <c r="R52" s="10">
        <v>160.114</v>
      </c>
      <c r="S52" s="10">
        <v>162.52699999999999</v>
      </c>
      <c r="T52" s="10">
        <v>170.97499999999999</v>
      </c>
      <c r="U52" s="10">
        <v>101.78</v>
      </c>
      <c r="V52" s="10">
        <v>48.93</v>
      </c>
      <c r="W52" s="10">
        <v>57.238</v>
      </c>
      <c r="X52" s="10">
        <v>99.533000000000001</v>
      </c>
      <c r="Y52" s="10">
        <v>134.89500000000001</v>
      </c>
      <c r="Z52" s="10">
        <v>231.833</v>
      </c>
      <c r="AA52" s="10">
        <v>169.61199999999999</v>
      </c>
      <c r="AB52" s="10">
        <v>105.876</v>
      </c>
      <c r="AC52" s="10">
        <v>134.66300000000001</v>
      </c>
      <c r="AD52" s="10">
        <v>26.327999999999999</v>
      </c>
      <c r="AE52" s="10">
        <v>137.53299999999999</v>
      </c>
      <c r="AF52" s="10">
        <v>178.554</v>
      </c>
      <c r="AG52" s="10">
        <v>69.462999999999994</v>
      </c>
      <c r="AH52" s="10">
        <v>169.42400000000001</v>
      </c>
      <c r="AI52" s="173">
        <v>183.00399999999999</v>
      </c>
      <c r="AJ52" s="173">
        <v>107.97</v>
      </c>
      <c r="AK52" s="173">
        <v>199.21700000000001</v>
      </c>
      <c r="AL52" s="173">
        <v>136.34100000000001</v>
      </c>
      <c r="AM52" s="173">
        <v>160.20699999999999</v>
      </c>
      <c r="AN52" s="173"/>
      <c r="AO52" s="173"/>
      <c r="AP52" s="173"/>
      <c r="AQ52" s="173"/>
      <c r="AR52" s="173"/>
      <c r="AS52" s="173"/>
      <c r="AT52" s="173"/>
      <c r="AU52" s="173"/>
      <c r="AV52" s="173"/>
      <c r="AW52" s="173"/>
      <c r="AX52" s="173"/>
      <c r="AY52" s="173"/>
    </row>
    <row r="53" spans="1:1005" ht="15" x14ac:dyDescent="0.25">
      <c r="A53" s="184">
        <v>45444</v>
      </c>
      <c r="B53" s="147"/>
      <c r="C53" s="147"/>
      <c r="D53" s="148">
        <v>299.23</v>
      </c>
      <c r="E53" s="11">
        <v>206.57499999999999</v>
      </c>
      <c r="F53" s="10">
        <v>874.43899999999996</v>
      </c>
      <c r="G53" s="10">
        <v>200.81</v>
      </c>
      <c r="H53" s="10">
        <v>132.56800000000001</v>
      </c>
      <c r="I53" s="10">
        <v>249.64500000000001</v>
      </c>
      <c r="J53" s="10">
        <v>259.51799999999997</v>
      </c>
      <c r="K53" s="10">
        <v>367.88499999999999</v>
      </c>
      <c r="L53" s="10">
        <v>59.241999999999997</v>
      </c>
      <c r="M53" s="10">
        <v>349.483</v>
      </c>
      <c r="N53" s="10">
        <v>160.654</v>
      </c>
      <c r="O53" s="10">
        <v>398.02300000000002</v>
      </c>
      <c r="P53" s="10">
        <v>582.26599999999996</v>
      </c>
      <c r="Q53" s="10">
        <v>712.51</v>
      </c>
      <c r="R53" s="10">
        <v>311.154</v>
      </c>
      <c r="S53" s="10">
        <v>536.24300000000005</v>
      </c>
      <c r="T53" s="10">
        <v>220.733</v>
      </c>
      <c r="U53" s="10">
        <v>121.91</v>
      </c>
      <c r="V53" s="10">
        <v>189.18</v>
      </c>
      <c r="W53" s="10">
        <v>219.59700000000001</v>
      </c>
      <c r="X53" s="10">
        <v>244.51499999999999</v>
      </c>
      <c r="Y53" s="10">
        <v>361.10700000000003</v>
      </c>
      <c r="Z53" s="10">
        <v>281.29399999999998</v>
      </c>
      <c r="AA53" s="10">
        <v>69.712999999999994</v>
      </c>
      <c r="AB53" s="10">
        <v>272.02199999999999</v>
      </c>
      <c r="AC53" s="10">
        <v>447.59500000000003</v>
      </c>
      <c r="AD53" s="10">
        <v>201.71299999999999</v>
      </c>
      <c r="AE53" s="10">
        <v>376.20299999999997</v>
      </c>
      <c r="AF53" s="10">
        <v>209.48</v>
      </c>
      <c r="AG53" s="10">
        <v>97.224999999999994</v>
      </c>
      <c r="AH53" s="10">
        <v>446.464</v>
      </c>
      <c r="AI53" s="173">
        <v>297.86099999999999</v>
      </c>
      <c r="AJ53" s="173">
        <v>178.84200000000001</v>
      </c>
      <c r="AK53" s="173">
        <v>436.80399999999997</v>
      </c>
      <c r="AL53" s="173">
        <v>556.37900000000002</v>
      </c>
      <c r="AM53" s="173">
        <v>385.32400000000001</v>
      </c>
      <c r="AN53" s="173"/>
      <c r="AO53" s="173"/>
      <c r="AP53" s="173"/>
      <c r="AQ53" s="173"/>
      <c r="AR53" s="173"/>
      <c r="AS53" s="173"/>
      <c r="AT53" s="173"/>
      <c r="AU53" s="173"/>
      <c r="AV53" s="173"/>
      <c r="AW53" s="173"/>
      <c r="AX53" s="173"/>
      <c r="AY53" s="173"/>
    </row>
    <row r="54" spans="1:1005" ht="15" x14ac:dyDescent="0.25">
      <c r="A54" s="184">
        <v>45474</v>
      </c>
      <c r="B54" s="147"/>
      <c r="C54" s="147"/>
      <c r="D54" s="148">
        <v>177.52</v>
      </c>
      <c r="E54" s="11">
        <v>83.722999999999999</v>
      </c>
      <c r="F54" s="10">
        <v>318.01499999999999</v>
      </c>
      <c r="G54" s="10">
        <v>87.968000000000004</v>
      </c>
      <c r="H54" s="10">
        <v>27.375</v>
      </c>
      <c r="I54" s="10">
        <v>149.988</v>
      </c>
      <c r="J54" s="10">
        <v>169.65799999999999</v>
      </c>
      <c r="K54" s="10">
        <v>181.14099999999999</v>
      </c>
      <c r="L54" s="10">
        <v>33.545000000000002</v>
      </c>
      <c r="M54" s="10">
        <v>227.45099999999999</v>
      </c>
      <c r="N54" s="10">
        <v>33.084000000000003</v>
      </c>
      <c r="O54" s="10">
        <v>425.91199999999998</v>
      </c>
      <c r="P54" s="10">
        <v>287.50700000000001</v>
      </c>
      <c r="Q54" s="10">
        <v>316.37400000000002</v>
      </c>
      <c r="R54" s="10">
        <v>357.95299999999997</v>
      </c>
      <c r="S54" s="10">
        <v>336.77300000000002</v>
      </c>
      <c r="T54" s="10">
        <v>67.762</v>
      </c>
      <c r="U54" s="10">
        <v>33.662999999999997</v>
      </c>
      <c r="V54" s="10">
        <v>82.025999999999996</v>
      </c>
      <c r="W54" s="10">
        <v>79.393000000000001</v>
      </c>
      <c r="X54" s="10">
        <v>169.81800000000001</v>
      </c>
      <c r="Y54" s="10">
        <v>260.20699999999999</v>
      </c>
      <c r="Z54" s="10">
        <v>80.784999999999997</v>
      </c>
      <c r="AA54" s="10">
        <v>14.362</v>
      </c>
      <c r="AB54" s="10">
        <v>195.553</v>
      </c>
      <c r="AC54" s="10">
        <v>350.02800000000002</v>
      </c>
      <c r="AD54" s="10">
        <v>181.768</v>
      </c>
      <c r="AE54" s="10">
        <v>622.13</v>
      </c>
      <c r="AF54" s="10">
        <v>75.152000000000001</v>
      </c>
      <c r="AG54" s="10">
        <v>39.234000000000002</v>
      </c>
      <c r="AH54" s="10">
        <v>290.863</v>
      </c>
      <c r="AI54" s="173">
        <v>140.66</v>
      </c>
      <c r="AJ54" s="173">
        <v>72.099999999999994</v>
      </c>
      <c r="AK54" s="173">
        <v>463.88</v>
      </c>
      <c r="AL54" s="173">
        <v>413.68900000000002</v>
      </c>
      <c r="AM54" s="173">
        <v>251.26</v>
      </c>
      <c r="AN54" s="173"/>
      <c r="AO54" s="173"/>
      <c r="AP54" s="173"/>
      <c r="AQ54" s="173"/>
      <c r="AR54" s="173"/>
      <c r="AS54" s="173"/>
      <c r="AT54" s="173"/>
      <c r="AU54" s="173"/>
      <c r="AV54" s="173"/>
      <c r="AW54" s="173"/>
      <c r="AX54" s="173"/>
      <c r="AY54" s="173"/>
    </row>
    <row r="55" spans="1:1005" ht="15" x14ac:dyDescent="0.25">
      <c r="A55" s="184">
        <v>45505</v>
      </c>
      <c r="B55" s="147"/>
      <c r="C55" s="147"/>
      <c r="D55" s="148">
        <v>76.510000000000005</v>
      </c>
      <c r="E55" s="11">
        <v>44.014000000000003</v>
      </c>
      <c r="F55" s="10">
        <v>112.492</v>
      </c>
      <c r="G55" s="10">
        <v>60.8</v>
      </c>
      <c r="H55" s="10">
        <v>25.408000000000001</v>
      </c>
      <c r="I55" s="10">
        <v>59.311999999999998</v>
      </c>
      <c r="J55" s="10">
        <v>56.377000000000002</v>
      </c>
      <c r="K55" s="10">
        <v>76.682000000000002</v>
      </c>
      <c r="L55" s="10">
        <v>21.419</v>
      </c>
      <c r="M55" s="10">
        <v>178.81800000000001</v>
      </c>
      <c r="N55" s="10">
        <v>27.791</v>
      </c>
      <c r="O55" s="10">
        <v>151.65199999999999</v>
      </c>
      <c r="P55" s="10">
        <v>91.641000000000005</v>
      </c>
      <c r="Q55" s="10">
        <v>152.292</v>
      </c>
      <c r="R55" s="10">
        <v>121.57899999999999</v>
      </c>
      <c r="S55" s="10">
        <v>117.32299999999999</v>
      </c>
      <c r="T55" s="10">
        <v>38.906999999999996</v>
      </c>
      <c r="U55" s="10">
        <v>22.045000000000002</v>
      </c>
      <c r="V55" s="10">
        <v>34.838000000000001</v>
      </c>
      <c r="W55" s="10">
        <v>35.453000000000003</v>
      </c>
      <c r="X55" s="10">
        <v>67.272999999999996</v>
      </c>
      <c r="Y55" s="10">
        <v>84.534000000000006</v>
      </c>
      <c r="Z55" s="10">
        <v>46.473999999999997</v>
      </c>
      <c r="AA55" s="10">
        <v>29.369</v>
      </c>
      <c r="AB55" s="10">
        <v>62.347999999999999</v>
      </c>
      <c r="AC55" s="10">
        <v>109.233</v>
      </c>
      <c r="AD55" s="10">
        <v>60.235999999999997</v>
      </c>
      <c r="AE55" s="10">
        <v>184.333</v>
      </c>
      <c r="AF55" s="10">
        <v>39.253999999999998</v>
      </c>
      <c r="AG55" s="10">
        <v>24.917999999999999</v>
      </c>
      <c r="AH55" s="10">
        <v>98.641000000000005</v>
      </c>
      <c r="AI55" s="173">
        <v>54.404000000000003</v>
      </c>
      <c r="AJ55" s="173">
        <v>34.101999999999997</v>
      </c>
      <c r="AK55" s="173">
        <v>180.47399999999999</v>
      </c>
      <c r="AL55" s="173">
        <v>165.55699999999999</v>
      </c>
      <c r="AM55" s="173">
        <v>91.968000000000004</v>
      </c>
      <c r="AN55" s="173"/>
      <c r="AO55" s="173"/>
      <c r="AP55" s="173"/>
      <c r="AQ55" s="173"/>
      <c r="AR55" s="173"/>
      <c r="AS55" s="173"/>
      <c r="AT55" s="173"/>
      <c r="AU55" s="173"/>
      <c r="AV55" s="173"/>
      <c r="AW55" s="173"/>
      <c r="AX55" s="173"/>
      <c r="AY55" s="173"/>
    </row>
    <row r="56" spans="1:1005" ht="15" x14ac:dyDescent="0.25">
      <c r="A56" s="184">
        <v>45536</v>
      </c>
      <c r="B56" s="147"/>
      <c r="C56" s="147"/>
      <c r="D56" s="148">
        <v>45.87</v>
      </c>
      <c r="E56" s="11">
        <v>44.505000000000003</v>
      </c>
      <c r="F56" s="10">
        <v>66.835999999999999</v>
      </c>
      <c r="G56" s="10">
        <v>40.956000000000003</v>
      </c>
      <c r="H56" s="10">
        <v>23.033999999999999</v>
      </c>
      <c r="I56" s="10">
        <v>45.396000000000001</v>
      </c>
      <c r="J56" s="10">
        <v>41.835000000000001</v>
      </c>
      <c r="K56" s="10">
        <v>61.09</v>
      </c>
      <c r="L56" s="10">
        <v>24.687999999999999</v>
      </c>
      <c r="M56" s="10">
        <v>68.819999999999993</v>
      </c>
      <c r="N56" s="10">
        <v>26.042999999999999</v>
      </c>
      <c r="O56" s="10">
        <v>63.595999999999997</v>
      </c>
      <c r="P56" s="10">
        <v>55.103999999999999</v>
      </c>
      <c r="Q56" s="10">
        <v>95.802000000000007</v>
      </c>
      <c r="R56" s="10">
        <v>57.561</v>
      </c>
      <c r="S56" s="10">
        <v>79.097999999999999</v>
      </c>
      <c r="T56" s="10">
        <v>43.094999999999999</v>
      </c>
      <c r="U56" s="10">
        <v>20.51</v>
      </c>
      <c r="V56" s="10">
        <v>34.753</v>
      </c>
      <c r="W56" s="10">
        <v>34.613999999999997</v>
      </c>
      <c r="X56" s="10">
        <v>54.005000000000003</v>
      </c>
      <c r="Y56" s="10">
        <v>47.345999999999997</v>
      </c>
      <c r="Z56" s="10">
        <v>37.299999999999997</v>
      </c>
      <c r="AA56" s="10">
        <v>26.827999999999999</v>
      </c>
      <c r="AB56" s="10">
        <v>46.353999999999999</v>
      </c>
      <c r="AC56" s="10">
        <v>52.555</v>
      </c>
      <c r="AD56" s="10">
        <v>39.561</v>
      </c>
      <c r="AE56" s="10">
        <v>79.915999999999997</v>
      </c>
      <c r="AF56" s="10">
        <v>30.783999999999999</v>
      </c>
      <c r="AG56" s="10">
        <v>30.806999999999999</v>
      </c>
      <c r="AH56" s="10">
        <v>66.884</v>
      </c>
      <c r="AI56" s="173">
        <v>40.877000000000002</v>
      </c>
      <c r="AJ56" s="173">
        <v>24.169</v>
      </c>
      <c r="AK56" s="173">
        <v>93.751999999999995</v>
      </c>
      <c r="AL56" s="173">
        <v>85.432000000000002</v>
      </c>
      <c r="AM56" s="173">
        <v>65.325000000000003</v>
      </c>
      <c r="AN56" s="173"/>
      <c r="AO56" s="173"/>
      <c r="AP56" s="173"/>
      <c r="AQ56" s="173"/>
      <c r="AR56" s="173"/>
      <c r="AS56" s="173"/>
      <c r="AT56" s="173"/>
      <c r="AU56" s="173"/>
      <c r="AV56" s="173"/>
      <c r="AW56" s="173"/>
      <c r="AX56" s="173"/>
      <c r="AY56" s="173"/>
    </row>
    <row r="57" spans="1:1005" ht="15" x14ac:dyDescent="0.25">
      <c r="A57" s="184">
        <v>45566</v>
      </c>
      <c r="B57" s="147"/>
      <c r="C57" s="147"/>
      <c r="D57" s="148">
        <v>48.63</v>
      </c>
      <c r="E57" s="11">
        <v>48.1</v>
      </c>
      <c r="F57" s="10">
        <v>69.573999999999998</v>
      </c>
      <c r="G57" s="10">
        <v>33.945999999999998</v>
      </c>
      <c r="H57" s="10">
        <v>24.390999999999998</v>
      </c>
      <c r="I57" s="10">
        <v>41.46</v>
      </c>
      <c r="J57" s="10">
        <v>47.642000000000003</v>
      </c>
      <c r="K57" s="10">
        <v>40.758000000000003</v>
      </c>
      <c r="L57" s="10">
        <v>23.529</v>
      </c>
      <c r="M57" s="10">
        <v>52.886000000000003</v>
      </c>
      <c r="N57" s="10">
        <v>37.1</v>
      </c>
      <c r="O57" s="10">
        <v>54.725000000000001</v>
      </c>
      <c r="P57" s="10">
        <v>52.131999999999998</v>
      </c>
      <c r="Q57" s="10">
        <v>82.712999999999994</v>
      </c>
      <c r="R57" s="10">
        <v>55.057000000000002</v>
      </c>
      <c r="S57" s="10">
        <v>52.259</v>
      </c>
      <c r="T57" s="10">
        <v>40.195999999999998</v>
      </c>
      <c r="U57" s="10">
        <v>22.995999999999999</v>
      </c>
      <c r="V57" s="10">
        <v>35.482999999999997</v>
      </c>
      <c r="W57" s="10">
        <v>28.212</v>
      </c>
      <c r="X57" s="10">
        <v>48.902000000000001</v>
      </c>
      <c r="Y57" s="10">
        <v>46.558999999999997</v>
      </c>
      <c r="Z57" s="10">
        <v>53.956000000000003</v>
      </c>
      <c r="AA57" s="10">
        <v>43.734000000000002</v>
      </c>
      <c r="AB57" s="10">
        <v>40.121000000000002</v>
      </c>
      <c r="AC57" s="10">
        <v>51.917000000000002</v>
      </c>
      <c r="AD57" s="10">
        <v>33.198999999999998</v>
      </c>
      <c r="AE57" s="10">
        <v>67.066999999999993</v>
      </c>
      <c r="AF57" s="10">
        <v>32.130000000000003</v>
      </c>
      <c r="AG57" s="10">
        <v>35.073</v>
      </c>
      <c r="AH57" s="10">
        <v>116.605</v>
      </c>
      <c r="AI57" s="173">
        <v>40.087000000000003</v>
      </c>
      <c r="AJ57" s="173">
        <v>32.072000000000003</v>
      </c>
      <c r="AK57" s="173">
        <v>110.25700000000001</v>
      </c>
      <c r="AL57" s="173">
        <v>81.338999999999999</v>
      </c>
      <c r="AM57" s="173">
        <v>70.953999999999994</v>
      </c>
      <c r="AN57" s="173"/>
      <c r="AO57" s="173"/>
      <c r="AP57" s="173"/>
      <c r="AQ57" s="173"/>
      <c r="AR57" s="173"/>
      <c r="AS57" s="173"/>
      <c r="AT57" s="173"/>
      <c r="AU57" s="173"/>
      <c r="AV57" s="173"/>
      <c r="AW57" s="173"/>
      <c r="AX57" s="173"/>
      <c r="AY57" s="173"/>
    </row>
    <row r="58" spans="1:1005" ht="15" x14ac:dyDescent="0.25">
      <c r="A58" s="184">
        <v>45597</v>
      </c>
      <c r="B58" s="147"/>
      <c r="C58" s="147"/>
      <c r="D58" s="148">
        <v>42.1</v>
      </c>
      <c r="E58" s="11">
        <v>45.15</v>
      </c>
      <c r="F58" s="10">
        <v>59.116</v>
      </c>
      <c r="G58" s="10">
        <v>34.058999999999997</v>
      </c>
      <c r="H58" s="10">
        <v>27.131</v>
      </c>
      <c r="I58" s="10">
        <v>36.485999999999997</v>
      </c>
      <c r="J58" s="10">
        <v>41.268999999999998</v>
      </c>
      <c r="K58" s="10">
        <v>40.895000000000003</v>
      </c>
      <c r="L58" s="10">
        <v>25.428999999999998</v>
      </c>
      <c r="M58" s="10">
        <v>44.070999999999998</v>
      </c>
      <c r="N58" s="10">
        <v>34.396999999999998</v>
      </c>
      <c r="O58" s="10">
        <v>48.156999999999996</v>
      </c>
      <c r="P58" s="10">
        <v>50.225999999999999</v>
      </c>
      <c r="Q58" s="10">
        <v>57.039000000000001</v>
      </c>
      <c r="R58" s="10">
        <v>44.673000000000002</v>
      </c>
      <c r="S58" s="10">
        <v>45.720999999999997</v>
      </c>
      <c r="T58" s="10">
        <v>35.823</v>
      </c>
      <c r="U58" s="10">
        <v>32.097999999999999</v>
      </c>
      <c r="V58" s="10">
        <v>30.788</v>
      </c>
      <c r="W58" s="10">
        <v>29.416</v>
      </c>
      <c r="X58" s="10">
        <v>48.329000000000001</v>
      </c>
      <c r="Y58" s="10">
        <v>41.692</v>
      </c>
      <c r="Z58" s="10">
        <v>40.828000000000003</v>
      </c>
      <c r="AA58" s="10">
        <v>37.021000000000001</v>
      </c>
      <c r="AB58" s="10">
        <v>41.588999999999999</v>
      </c>
      <c r="AC58" s="10">
        <v>48.143999999999998</v>
      </c>
      <c r="AD58" s="10">
        <v>34.14</v>
      </c>
      <c r="AE58" s="10">
        <v>56.433999999999997</v>
      </c>
      <c r="AF58" s="10">
        <v>38.488</v>
      </c>
      <c r="AG58" s="10">
        <v>30.181000000000001</v>
      </c>
      <c r="AH58" s="10">
        <v>60.784999999999997</v>
      </c>
      <c r="AI58" s="173">
        <v>38.304000000000002</v>
      </c>
      <c r="AJ58" s="173">
        <v>36.145000000000003</v>
      </c>
      <c r="AK58" s="173">
        <v>62.098999999999997</v>
      </c>
      <c r="AL58" s="173">
        <v>63.551000000000002</v>
      </c>
      <c r="AM58" s="173">
        <v>47.283999999999999</v>
      </c>
      <c r="AN58" s="173"/>
      <c r="AO58" s="173"/>
      <c r="AP58" s="173"/>
      <c r="AQ58" s="173"/>
      <c r="AR58" s="173"/>
      <c r="AS58" s="173"/>
      <c r="AT58" s="173"/>
      <c r="AU58" s="173"/>
      <c r="AV58" s="173"/>
      <c r="AW58" s="173"/>
      <c r="AX58" s="173"/>
      <c r="AY58" s="173"/>
    </row>
    <row r="59" spans="1:1005" ht="15" x14ac:dyDescent="0.25">
      <c r="A59" s="184">
        <v>45627</v>
      </c>
      <c r="B59" s="147"/>
      <c r="C59" s="147"/>
      <c r="D59" s="148">
        <v>31.99</v>
      </c>
      <c r="E59" s="11">
        <v>32.301000000000002</v>
      </c>
      <c r="F59" s="10">
        <v>47.463000000000001</v>
      </c>
      <c r="G59" s="10">
        <v>30.186</v>
      </c>
      <c r="H59" s="10">
        <v>23.509</v>
      </c>
      <c r="I59" s="10">
        <v>31.167999999999999</v>
      </c>
      <c r="J59" s="10">
        <v>32.923000000000002</v>
      </c>
      <c r="K59" s="10">
        <v>35.340000000000003</v>
      </c>
      <c r="L59" s="10">
        <v>21.817</v>
      </c>
      <c r="M59" s="10">
        <v>37.244999999999997</v>
      </c>
      <c r="N59" s="10">
        <v>27.5</v>
      </c>
      <c r="O59" s="10">
        <v>46.771000000000001</v>
      </c>
      <c r="P59" s="10">
        <v>46.131999999999998</v>
      </c>
      <c r="Q59" s="10">
        <v>46.62</v>
      </c>
      <c r="R59" s="10">
        <v>39.444000000000003</v>
      </c>
      <c r="S59" s="10">
        <v>39.780999999999999</v>
      </c>
      <c r="T59" s="10">
        <v>29.59</v>
      </c>
      <c r="U59" s="10">
        <v>24.527000000000001</v>
      </c>
      <c r="V59" s="10">
        <v>25.344999999999999</v>
      </c>
      <c r="W59" s="10">
        <v>25.085999999999999</v>
      </c>
      <c r="X59" s="10">
        <v>34.646999999999998</v>
      </c>
      <c r="Y59" s="10">
        <v>36.430999999999997</v>
      </c>
      <c r="Z59" s="10">
        <v>35.558</v>
      </c>
      <c r="AA59" s="10">
        <v>27.042000000000002</v>
      </c>
      <c r="AB59" s="10">
        <v>33.002000000000002</v>
      </c>
      <c r="AC59" s="10">
        <v>38.829000000000001</v>
      </c>
      <c r="AD59" s="10">
        <v>28.693999999999999</v>
      </c>
      <c r="AE59" s="10">
        <v>46.158999999999999</v>
      </c>
      <c r="AF59" s="10">
        <v>32.347000000000001</v>
      </c>
      <c r="AG59" s="10">
        <v>23.946999999999999</v>
      </c>
      <c r="AH59" s="10">
        <v>46.116999999999997</v>
      </c>
      <c r="AI59" s="173">
        <v>34.67</v>
      </c>
      <c r="AJ59" s="173">
        <v>31.885999999999999</v>
      </c>
      <c r="AK59" s="173">
        <v>48.356999999999999</v>
      </c>
      <c r="AL59" s="173">
        <v>47.978999999999999</v>
      </c>
      <c r="AM59" s="173">
        <v>38.722000000000001</v>
      </c>
      <c r="AN59" s="173"/>
      <c r="AO59" s="173"/>
      <c r="AP59" s="173"/>
      <c r="AQ59" s="173"/>
      <c r="AR59" s="173"/>
      <c r="AS59" s="173"/>
      <c r="AT59" s="173"/>
      <c r="AU59" s="173"/>
      <c r="AV59" s="173"/>
      <c r="AW59" s="173"/>
      <c r="AX59" s="173"/>
      <c r="AY59" s="173"/>
    </row>
    <row r="60" spans="1:1005" ht="15" x14ac:dyDescent="0.25">
      <c r="A60" s="184">
        <v>45658</v>
      </c>
      <c r="B60" s="147"/>
      <c r="C60" s="147"/>
      <c r="D60" s="148">
        <v>30.31</v>
      </c>
      <c r="E60" s="11">
        <v>27.800999999999998</v>
      </c>
      <c r="F60" s="10">
        <v>40.947000000000003</v>
      </c>
      <c r="G60" s="10">
        <v>26.465</v>
      </c>
      <c r="H60" s="10">
        <v>20.657</v>
      </c>
      <c r="I60" s="10">
        <v>27.09</v>
      </c>
      <c r="J60" s="10">
        <v>27.875</v>
      </c>
      <c r="K60" s="10">
        <v>30.395</v>
      </c>
      <c r="L60" s="10">
        <v>19.635999999999999</v>
      </c>
      <c r="M60" s="10">
        <v>32.465000000000003</v>
      </c>
      <c r="N60" s="10">
        <v>23.951000000000001</v>
      </c>
      <c r="O60" s="10">
        <v>36.945</v>
      </c>
      <c r="P60" s="10">
        <v>45.456000000000003</v>
      </c>
      <c r="Q60" s="10">
        <v>40.219000000000001</v>
      </c>
      <c r="R60" s="10">
        <v>33.591000000000001</v>
      </c>
      <c r="S60" s="10">
        <v>34.930999999999997</v>
      </c>
      <c r="T60" s="10">
        <v>25.792999999999999</v>
      </c>
      <c r="U60" s="10">
        <v>20.341000000000001</v>
      </c>
      <c r="V60" s="10">
        <v>22.077000000000002</v>
      </c>
      <c r="W60" s="10">
        <v>22.32</v>
      </c>
      <c r="X60" s="10">
        <v>29.192</v>
      </c>
      <c r="Y60" s="10">
        <v>35.712000000000003</v>
      </c>
      <c r="Z60" s="10">
        <v>32.619</v>
      </c>
      <c r="AA60" s="10">
        <v>22.431000000000001</v>
      </c>
      <c r="AB60" s="10">
        <v>30.166</v>
      </c>
      <c r="AC60" s="10">
        <v>33.356999999999999</v>
      </c>
      <c r="AD60" s="10">
        <v>25.934999999999999</v>
      </c>
      <c r="AE60" s="10">
        <v>41.234000000000002</v>
      </c>
      <c r="AF60" s="10">
        <v>27.399000000000001</v>
      </c>
      <c r="AG60" s="10">
        <v>21.178999999999998</v>
      </c>
      <c r="AH60" s="10">
        <v>41.685000000000002</v>
      </c>
      <c r="AI60" s="173">
        <v>38.637999999999998</v>
      </c>
      <c r="AJ60" s="173">
        <v>29.076000000000001</v>
      </c>
      <c r="AK60" s="173">
        <v>42.923999999999999</v>
      </c>
      <c r="AL60" s="173">
        <v>41.411000000000001</v>
      </c>
      <c r="AM60" s="173">
        <v>33.454999999999998</v>
      </c>
      <c r="AN60" s="173"/>
      <c r="AO60" s="173"/>
      <c r="AP60" s="173"/>
      <c r="AQ60" s="173"/>
      <c r="AR60" s="173"/>
      <c r="AS60" s="173"/>
      <c r="AT60" s="173"/>
      <c r="AU60" s="173"/>
      <c r="AV60" s="173"/>
      <c r="AW60" s="173"/>
      <c r="AX60" s="173"/>
      <c r="AY60" s="173"/>
    </row>
    <row r="61" spans="1:1005" ht="15" x14ac:dyDescent="0.25">
      <c r="A61" s="184">
        <v>45689</v>
      </c>
      <c r="B61" s="147"/>
      <c r="C61" s="147"/>
      <c r="D61" s="148">
        <v>27.66</v>
      </c>
      <c r="E61" s="11">
        <v>63.276000000000003</v>
      </c>
      <c r="F61" s="10">
        <v>36.072000000000003</v>
      </c>
      <c r="G61" s="10">
        <v>22.61</v>
      </c>
      <c r="H61" s="10">
        <v>19.675000000000001</v>
      </c>
      <c r="I61" s="10">
        <v>24.050999999999998</v>
      </c>
      <c r="J61" s="10">
        <v>27.882999999999999</v>
      </c>
      <c r="K61" s="10">
        <v>26.298999999999999</v>
      </c>
      <c r="L61" s="10">
        <v>18.414000000000001</v>
      </c>
      <c r="M61" s="10">
        <v>27.41</v>
      </c>
      <c r="N61" s="10">
        <v>31.407</v>
      </c>
      <c r="O61" s="10">
        <v>39.832000000000001</v>
      </c>
      <c r="P61" s="10">
        <v>36.646999999999998</v>
      </c>
      <c r="Q61" s="10">
        <v>33.573</v>
      </c>
      <c r="R61" s="10">
        <v>30.265000000000001</v>
      </c>
      <c r="S61" s="10">
        <v>33.656999999999996</v>
      </c>
      <c r="T61" s="10">
        <v>22.486000000000001</v>
      </c>
      <c r="U61" s="10">
        <v>17.739999999999998</v>
      </c>
      <c r="V61" s="10">
        <v>27.664000000000001</v>
      </c>
      <c r="W61" s="10">
        <v>20.634</v>
      </c>
      <c r="X61" s="10">
        <v>25.702999999999999</v>
      </c>
      <c r="Y61" s="10">
        <v>29.875</v>
      </c>
      <c r="Z61" s="10">
        <v>29.846</v>
      </c>
      <c r="AA61" s="10">
        <v>19.081</v>
      </c>
      <c r="AB61" s="10">
        <v>28.143000000000001</v>
      </c>
      <c r="AC61" s="10">
        <v>28.027000000000001</v>
      </c>
      <c r="AD61" s="10">
        <v>24.306999999999999</v>
      </c>
      <c r="AE61" s="10">
        <v>36.89</v>
      </c>
      <c r="AF61" s="10">
        <v>23.937000000000001</v>
      </c>
      <c r="AG61" s="10">
        <v>25.411999999999999</v>
      </c>
      <c r="AH61" s="10">
        <v>43.801000000000002</v>
      </c>
      <c r="AI61" s="173">
        <v>31.762</v>
      </c>
      <c r="AJ61" s="173">
        <v>28.538</v>
      </c>
      <c r="AK61" s="173">
        <v>37.069000000000003</v>
      </c>
      <c r="AL61" s="173">
        <v>34.981000000000002</v>
      </c>
      <c r="AM61" s="173">
        <v>28.809000000000001</v>
      </c>
      <c r="AN61" s="173"/>
      <c r="AO61" s="173"/>
      <c r="AP61" s="173"/>
      <c r="AQ61" s="173"/>
      <c r="AR61" s="173"/>
      <c r="AS61" s="173"/>
      <c r="AT61" s="173"/>
      <c r="AU61" s="173"/>
      <c r="AV61" s="173"/>
      <c r="AW61" s="173"/>
      <c r="AX61" s="173"/>
      <c r="AY61" s="173"/>
    </row>
    <row r="62" spans="1:1005" ht="15" x14ac:dyDescent="0.25">
      <c r="A62" s="184">
        <v>45717</v>
      </c>
      <c r="B62" s="147"/>
      <c r="C62" s="147"/>
      <c r="D62" s="148">
        <v>52.6</v>
      </c>
      <c r="E62" s="11">
        <v>123.164</v>
      </c>
      <c r="F62" s="10">
        <v>50.9</v>
      </c>
      <c r="G62" s="10">
        <v>36.109000000000002</v>
      </c>
      <c r="H62" s="10">
        <v>52.936999999999998</v>
      </c>
      <c r="I62" s="10">
        <v>42.793999999999997</v>
      </c>
      <c r="J62" s="10">
        <v>35.442999999999998</v>
      </c>
      <c r="K62" s="10">
        <v>47.948</v>
      </c>
      <c r="L62" s="10">
        <v>40.618000000000002</v>
      </c>
      <c r="M62" s="10">
        <v>49.298000000000002</v>
      </c>
      <c r="N62" s="10">
        <v>61.433</v>
      </c>
      <c r="O62" s="10">
        <v>56.139000000000003</v>
      </c>
      <c r="P62" s="10">
        <v>61.104999999999997</v>
      </c>
      <c r="Q62" s="10">
        <v>52.682000000000002</v>
      </c>
      <c r="R62" s="10">
        <v>47.597999999999999</v>
      </c>
      <c r="S62" s="10">
        <v>43.582000000000001</v>
      </c>
      <c r="T62" s="10">
        <v>36.198999999999998</v>
      </c>
      <c r="U62" s="10">
        <v>26.6</v>
      </c>
      <c r="V62" s="10">
        <v>36.149000000000001</v>
      </c>
      <c r="W62" s="10">
        <v>50.505000000000003</v>
      </c>
      <c r="X62" s="10">
        <v>47.08</v>
      </c>
      <c r="Y62" s="10">
        <v>38.646000000000001</v>
      </c>
      <c r="Z62" s="10">
        <v>64.930000000000007</v>
      </c>
      <c r="AA62" s="10">
        <v>27.231999999999999</v>
      </c>
      <c r="AB62" s="10">
        <v>47.725000000000001</v>
      </c>
      <c r="AC62" s="10">
        <v>38.22</v>
      </c>
      <c r="AD62" s="10">
        <v>32.234999999999999</v>
      </c>
      <c r="AE62" s="10">
        <v>64.62</v>
      </c>
      <c r="AF62" s="10">
        <v>38.454999999999998</v>
      </c>
      <c r="AG62" s="10">
        <v>38.878</v>
      </c>
      <c r="AH62" s="10">
        <v>73.412000000000006</v>
      </c>
      <c r="AI62" s="173">
        <v>47.351999999999997</v>
      </c>
      <c r="AJ62" s="173">
        <v>45.713000000000001</v>
      </c>
      <c r="AK62" s="173">
        <v>51.113999999999997</v>
      </c>
      <c r="AL62" s="173">
        <v>44.201000000000001</v>
      </c>
      <c r="AM62" s="173">
        <v>37.07</v>
      </c>
      <c r="AN62" s="173"/>
      <c r="AO62" s="173"/>
      <c r="AP62" s="173"/>
      <c r="AQ62" s="173"/>
      <c r="AR62" s="173"/>
      <c r="AS62" s="173"/>
      <c r="AT62" s="173"/>
      <c r="AU62" s="173"/>
      <c r="AV62" s="173"/>
      <c r="AW62" s="173"/>
      <c r="AX62" s="173"/>
      <c r="AY62" s="173"/>
    </row>
    <row r="63" spans="1:1005" ht="15" x14ac:dyDescent="0.25">
      <c r="A63" s="184">
        <v>45748</v>
      </c>
      <c r="B63" s="147"/>
      <c r="C63" s="147"/>
      <c r="D63" s="148">
        <v>85.43</v>
      </c>
      <c r="E63" s="11">
        <v>205.857</v>
      </c>
      <c r="F63" s="10">
        <v>91.903000000000006</v>
      </c>
      <c r="G63" s="10">
        <v>70.05</v>
      </c>
      <c r="H63" s="10">
        <v>108.15900000000001</v>
      </c>
      <c r="I63" s="10">
        <v>88.626999999999995</v>
      </c>
      <c r="J63" s="10">
        <v>58.097999999999999</v>
      </c>
      <c r="K63" s="10">
        <v>63.972999999999999</v>
      </c>
      <c r="L63" s="10">
        <v>62.366999999999997</v>
      </c>
      <c r="M63" s="10">
        <v>87.911000000000001</v>
      </c>
      <c r="N63" s="10">
        <v>60.374000000000002</v>
      </c>
      <c r="O63" s="10">
        <v>110.196</v>
      </c>
      <c r="P63" s="10">
        <v>89.966999999999999</v>
      </c>
      <c r="Q63" s="10">
        <v>84.105000000000004</v>
      </c>
      <c r="R63" s="10">
        <v>62.451000000000001</v>
      </c>
      <c r="S63" s="10">
        <v>78.183999999999997</v>
      </c>
      <c r="T63" s="10">
        <v>46.962000000000003</v>
      </c>
      <c r="U63" s="10">
        <v>55.948</v>
      </c>
      <c r="V63" s="10">
        <v>59.682000000000002</v>
      </c>
      <c r="W63" s="10">
        <v>105.455</v>
      </c>
      <c r="X63" s="10">
        <v>71.12</v>
      </c>
      <c r="Y63" s="10">
        <v>96.664000000000001</v>
      </c>
      <c r="Z63" s="10">
        <v>68.805999999999997</v>
      </c>
      <c r="AA63" s="10">
        <v>32.094999999999999</v>
      </c>
      <c r="AB63" s="10">
        <v>77.096000000000004</v>
      </c>
      <c r="AC63" s="10">
        <v>52.097999999999999</v>
      </c>
      <c r="AD63" s="10">
        <v>55.518999999999998</v>
      </c>
      <c r="AE63" s="10">
        <v>126.699</v>
      </c>
      <c r="AF63" s="10">
        <v>45.603999999999999</v>
      </c>
      <c r="AG63" s="10">
        <v>68.513999999999996</v>
      </c>
      <c r="AH63" s="10">
        <v>81.93</v>
      </c>
      <c r="AI63" s="173">
        <v>52.706000000000003</v>
      </c>
      <c r="AJ63" s="173">
        <v>53.402000000000001</v>
      </c>
      <c r="AK63" s="173">
        <v>59.249000000000002</v>
      </c>
      <c r="AL63" s="173">
        <v>56.405000000000001</v>
      </c>
      <c r="AM63" s="173">
        <v>89.063999999999993</v>
      </c>
      <c r="AN63" s="173"/>
      <c r="AO63" s="173"/>
      <c r="AP63" s="173"/>
      <c r="AQ63" s="173"/>
      <c r="AR63" s="173"/>
      <c r="AS63" s="173"/>
      <c r="AT63" s="173"/>
      <c r="AU63" s="173"/>
      <c r="AV63" s="173"/>
      <c r="AW63" s="173"/>
      <c r="AX63" s="173"/>
      <c r="AY63" s="173"/>
    </row>
    <row r="64" spans="1:1005" ht="15" x14ac:dyDescent="0.25">
      <c r="A64" s="184">
        <v>45778</v>
      </c>
      <c r="B64" s="147"/>
      <c r="C64" s="147"/>
      <c r="D64" s="164">
        <v>163.75</v>
      </c>
      <c r="E64" s="11">
        <v>308.18700000000001</v>
      </c>
      <c r="F64" s="10">
        <v>275.846</v>
      </c>
      <c r="G64" s="10">
        <v>116.21599999999999</v>
      </c>
      <c r="H64" s="10">
        <v>137.839</v>
      </c>
      <c r="I64" s="10">
        <v>86.141000000000005</v>
      </c>
      <c r="J64" s="10">
        <v>90.686999999999998</v>
      </c>
      <c r="K64" s="10">
        <v>151.566</v>
      </c>
      <c r="L64" s="10">
        <v>183.346</v>
      </c>
      <c r="M64" s="10">
        <v>182.48500000000001</v>
      </c>
      <c r="N64" s="10">
        <v>56.56</v>
      </c>
      <c r="O64" s="10">
        <v>153.04300000000001</v>
      </c>
      <c r="P64" s="10">
        <v>338.35599999999999</v>
      </c>
      <c r="Q64" s="10">
        <v>160.114</v>
      </c>
      <c r="R64" s="10">
        <v>162.52699999999999</v>
      </c>
      <c r="S64" s="10">
        <v>170.97499999999999</v>
      </c>
      <c r="T64" s="10">
        <v>101.78</v>
      </c>
      <c r="U64" s="10">
        <v>48.93</v>
      </c>
      <c r="V64" s="10">
        <v>57.238</v>
      </c>
      <c r="W64" s="10">
        <v>99.533000000000001</v>
      </c>
      <c r="X64" s="10">
        <v>134.89500000000001</v>
      </c>
      <c r="Y64" s="10">
        <v>231.833</v>
      </c>
      <c r="Z64" s="10">
        <v>169.61199999999999</v>
      </c>
      <c r="AA64" s="10">
        <v>105.876</v>
      </c>
      <c r="AB64" s="10">
        <v>134.66300000000001</v>
      </c>
      <c r="AC64" s="10">
        <v>26.327999999999999</v>
      </c>
      <c r="AD64" s="10">
        <v>137.53299999999999</v>
      </c>
      <c r="AE64" s="10">
        <v>178.554</v>
      </c>
      <c r="AF64" s="10">
        <v>69.462999999999994</v>
      </c>
      <c r="AG64" s="10">
        <v>169.42400000000001</v>
      </c>
      <c r="AH64" s="10">
        <v>183.00399999999999</v>
      </c>
      <c r="AI64" s="173">
        <v>107.97</v>
      </c>
      <c r="AJ64" s="173">
        <v>199.21700000000001</v>
      </c>
      <c r="AK64" s="173">
        <v>136.34100000000001</v>
      </c>
      <c r="AL64" s="173">
        <v>160.20699999999999</v>
      </c>
      <c r="AM64" s="173">
        <v>160.20699999999999</v>
      </c>
      <c r="AN64" s="173"/>
      <c r="AO64" s="173"/>
      <c r="AP64" s="173"/>
      <c r="AQ64" s="173"/>
      <c r="AR64" s="173"/>
      <c r="AS64" s="173"/>
      <c r="AT64" s="173"/>
      <c r="AU64" s="173"/>
      <c r="AV64" s="173"/>
      <c r="AW64" s="173"/>
      <c r="AX64" s="173"/>
      <c r="AY64" s="173"/>
      <c r="ALQ64" s="2" t="e">
        <v>#N/A</v>
      </c>
    </row>
    <row r="65" spans="1:1005" ht="15" x14ac:dyDescent="0.25">
      <c r="A65" s="184">
        <v>45809</v>
      </c>
      <c r="B65" s="147"/>
      <c r="C65" s="147"/>
      <c r="D65" s="164">
        <v>299.23</v>
      </c>
      <c r="E65" s="11">
        <v>874.43899999999996</v>
      </c>
      <c r="F65" s="10">
        <v>200.81</v>
      </c>
      <c r="G65" s="10">
        <v>132.56800000000001</v>
      </c>
      <c r="H65" s="10">
        <v>249.64500000000001</v>
      </c>
      <c r="I65" s="10">
        <v>259.51799999999997</v>
      </c>
      <c r="J65" s="10">
        <v>367.88499999999999</v>
      </c>
      <c r="K65" s="10">
        <v>59.241999999999997</v>
      </c>
      <c r="L65" s="10">
        <v>349.483</v>
      </c>
      <c r="M65" s="10">
        <v>160.654</v>
      </c>
      <c r="N65" s="10">
        <v>398.02300000000002</v>
      </c>
      <c r="O65" s="10">
        <v>582.26599999999996</v>
      </c>
      <c r="P65" s="10">
        <v>712.51</v>
      </c>
      <c r="Q65" s="10">
        <v>311.154</v>
      </c>
      <c r="R65" s="10">
        <v>536.24300000000005</v>
      </c>
      <c r="S65" s="10">
        <v>220.733</v>
      </c>
      <c r="T65" s="10">
        <v>121.91</v>
      </c>
      <c r="U65" s="10">
        <v>189.18</v>
      </c>
      <c r="V65" s="10">
        <v>219.59700000000001</v>
      </c>
      <c r="W65" s="10">
        <v>244.51499999999999</v>
      </c>
      <c r="X65" s="10">
        <v>361.10700000000003</v>
      </c>
      <c r="Y65" s="10">
        <v>281.29399999999998</v>
      </c>
      <c r="Z65" s="10">
        <v>69.712999999999994</v>
      </c>
      <c r="AA65" s="10">
        <v>272.02199999999999</v>
      </c>
      <c r="AB65" s="10">
        <v>447.59500000000003</v>
      </c>
      <c r="AC65" s="10">
        <v>201.71299999999999</v>
      </c>
      <c r="AD65" s="10">
        <v>376.20299999999997</v>
      </c>
      <c r="AE65" s="10">
        <v>209.48</v>
      </c>
      <c r="AF65" s="10">
        <v>97.224999999999994</v>
      </c>
      <c r="AG65" s="10">
        <v>446.464</v>
      </c>
      <c r="AH65" s="10">
        <v>297.86099999999999</v>
      </c>
      <c r="AI65" s="173">
        <v>178.84200000000001</v>
      </c>
      <c r="AJ65" s="173">
        <v>436.80399999999997</v>
      </c>
      <c r="AK65" s="173">
        <v>556.37900000000002</v>
      </c>
      <c r="AL65" s="173">
        <v>385.32400000000001</v>
      </c>
      <c r="AM65" s="173">
        <v>385.32400000000001</v>
      </c>
      <c r="AN65" s="173"/>
      <c r="AO65" s="173"/>
      <c r="AP65" s="173"/>
      <c r="AQ65" s="173"/>
      <c r="AR65" s="173"/>
      <c r="AS65" s="173"/>
      <c r="AT65" s="173"/>
      <c r="AU65" s="173"/>
      <c r="AV65" s="173"/>
      <c r="AW65" s="173"/>
      <c r="AX65" s="173"/>
      <c r="AY65" s="173"/>
      <c r="ALQ65" s="2" t="e">
        <v>#N/A</v>
      </c>
    </row>
    <row r="66" spans="1:1005" ht="15" x14ac:dyDescent="0.25">
      <c r="A66" s="184">
        <v>45839</v>
      </c>
      <c r="B66" s="147"/>
      <c r="C66" s="147"/>
      <c r="D66" s="164">
        <v>177.52</v>
      </c>
      <c r="E66" s="11">
        <v>318.01499999999999</v>
      </c>
      <c r="F66" s="10">
        <v>87.968000000000004</v>
      </c>
      <c r="G66" s="10">
        <v>27.375</v>
      </c>
      <c r="H66" s="10">
        <v>149.988</v>
      </c>
      <c r="I66" s="10">
        <v>169.65799999999999</v>
      </c>
      <c r="J66" s="10">
        <v>181.14099999999999</v>
      </c>
      <c r="K66" s="10">
        <v>33.545000000000002</v>
      </c>
      <c r="L66" s="10">
        <v>227.45099999999999</v>
      </c>
      <c r="M66" s="10">
        <v>33.084000000000003</v>
      </c>
      <c r="N66" s="10">
        <v>425.91199999999998</v>
      </c>
      <c r="O66" s="10">
        <v>287.50700000000001</v>
      </c>
      <c r="P66" s="10">
        <v>316.37400000000002</v>
      </c>
      <c r="Q66" s="10">
        <v>357.95299999999997</v>
      </c>
      <c r="R66" s="10">
        <v>336.77300000000002</v>
      </c>
      <c r="S66" s="10">
        <v>67.762</v>
      </c>
      <c r="T66" s="10">
        <v>33.662999999999997</v>
      </c>
      <c r="U66" s="10">
        <v>82.025999999999996</v>
      </c>
      <c r="V66" s="10">
        <v>79.393000000000001</v>
      </c>
      <c r="W66" s="10">
        <v>169.81800000000001</v>
      </c>
      <c r="X66" s="10">
        <v>260.20699999999999</v>
      </c>
      <c r="Y66" s="10">
        <v>80.784999999999997</v>
      </c>
      <c r="Z66" s="10">
        <v>14.362</v>
      </c>
      <c r="AA66" s="10">
        <v>195.553</v>
      </c>
      <c r="AB66" s="10">
        <v>350.02800000000002</v>
      </c>
      <c r="AC66" s="10">
        <v>181.768</v>
      </c>
      <c r="AD66" s="10">
        <v>622.13</v>
      </c>
      <c r="AE66" s="10">
        <v>75.152000000000001</v>
      </c>
      <c r="AF66" s="10">
        <v>39.234000000000002</v>
      </c>
      <c r="AG66" s="10">
        <v>290.863</v>
      </c>
      <c r="AH66" s="10">
        <v>140.66</v>
      </c>
      <c r="AI66" s="173">
        <v>72.099999999999994</v>
      </c>
      <c r="AJ66" s="173">
        <v>463.88</v>
      </c>
      <c r="AK66" s="173">
        <v>413.68900000000002</v>
      </c>
      <c r="AL66" s="173">
        <v>251.26</v>
      </c>
      <c r="AM66" s="173">
        <v>251.26</v>
      </c>
      <c r="AN66" s="173"/>
      <c r="AO66" s="173"/>
      <c r="AP66" s="173"/>
      <c r="AQ66" s="173"/>
      <c r="AR66" s="173"/>
      <c r="AS66" s="173"/>
      <c r="AT66" s="173"/>
      <c r="AU66" s="173"/>
      <c r="AV66" s="173"/>
      <c r="AW66" s="173"/>
      <c r="AX66" s="173"/>
      <c r="AY66" s="173"/>
      <c r="ALQ66" s="2" t="e">
        <v>#N/A</v>
      </c>
    </row>
    <row r="67" spans="1:1005" ht="15" x14ac:dyDescent="0.25">
      <c r="A67" s="184">
        <v>45870</v>
      </c>
      <c r="B67" s="147"/>
      <c r="C67" s="147"/>
      <c r="D67" s="164">
        <v>76.510000000000005</v>
      </c>
      <c r="E67" s="11">
        <v>112.492</v>
      </c>
      <c r="F67" s="10">
        <v>60.8</v>
      </c>
      <c r="G67" s="10">
        <v>25.408000000000001</v>
      </c>
      <c r="H67" s="10">
        <v>59.311999999999998</v>
      </c>
      <c r="I67" s="10">
        <v>56.377000000000002</v>
      </c>
      <c r="J67" s="10">
        <v>76.682000000000002</v>
      </c>
      <c r="K67" s="10">
        <v>21.419</v>
      </c>
      <c r="L67" s="10">
        <v>178.81800000000001</v>
      </c>
      <c r="M67" s="10">
        <v>27.791</v>
      </c>
      <c r="N67" s="10">
        <v>151.65199999999999</v>
      </c>
      <c r="O67" s="10">
        <v>91.641000000000005</v>
      </c>
      <c r="P67" s="10">
        <v>152.292</v>
      </c>
      <c r="Q67" s="10">
        <v>121.57899999999999</v>
      </c>
      <c r="R67" s="10">
        <v>117.32299999999999</v>
      </c>
      <c r="S67" s="10">
        <v>38.906999999999996</v>
      </c>
      <c r="T67" s="10">
        <v>22.045000000000002</v>
      </c>
      <c r="U67" s="10">
        <v>34.838000000000001</v>
      </c>
      <c r="V67" s="10">
        <v>35.453000000000003</v>
      </c>
      <c r="W67" s="10">
        <v>67.272999999999996</v>
      </c>
      <c r="X67" s="10">
        <v>84.534000000000006</v>
      </c>
      <c r="Y67" s="10">
        <v>46.473999999999997</v>
      </c>
      <c r="Z67" s="10">
        <v>29.369</v>
      </c>
      <c r="AA67" s="10">
        <v>62.347999999999999</v>
      </c>
      <c r="AB67" s="10">
        <v>109.233</v>
      </c>
      <c r="AC67" s="10">
        <v>60.235999999999997</v>
      </c>
      <c r="AD67" s="10">
        <v>184.333</v>
      </c>
      <c r="AE67" s="10">
        <v>39.253999999999998</v>
      </c>
      <c r="AF67" s="10">
        <v>24.917999999999999</v>
      </c>
      <c r="AG67" s="10">
        <v>98.641000000000005</v>
      </c>
      <c r="AH67" s="10">
        <v>54.404000000000003</v>
      </c>
      <c r="AI67" s="173">
        <v>34.101999999999997</v>
      </c>
      <c r="AJ67" s="173">
        <v>180.47399999999999</v>
      </c>
      <c r="AK67" s="173">
        <v>165.55699999999999</v>
      </c>
      <c r="AL67" s="173">
        <v>91.968000000000004</v>
      </c>
      <c r="AM67" s="173">
        <v>91.968000000000004</v>
      </c>
      <c r="AN67" s="173"/>
      <c r="AO67" s="173"/>
      <c r="AP67" s="173"/>
      <c r="AQ67" s="173"/>
      <c r="AR67" s="173"/>
      <c r="AS67" s="173"/>
      <c r="AT67" s="173"/>
      <c r="AU67" s="173"/>
      <c r="AV67" s="173"/>
      <c r="AW67" s="173"/>
      <c r="AX67" s="173"/>
      <c r="AY67" s="173"/>
      <c r="ALQ67" s="2" t="e">
        <v>#N/A</v>
      </c>
    </row>
    <row r="68" spans="1:1005" ht="15" x14ac:dyDescent="0.25">
      <c r="A68" s="184">
        <v>45901</v>
      </c>
      <c r="B68" s="147"/>
      <c r="C68" s="147"/>
      <c r="D68" s="164">
        <v>45.87</v>
      </c>
      <c r="E68" s="11">
        <v>66.835999999999999</v>
      </c>
      <c r="F68" s="10">
        <v>40.956000000000003</v>
      </c>
      <c r="G68" s="10">
        <v>23.033999999999999</v>
      </c>
      <c r="H68" s="10">
        <v>45.396000000000001</v>
      </c>
      <c r="I68" s="10">
        <v>41.835000000000001</v>
      </c>
      <c r="J68" s="10">
        <v>61.09</v>
      </c>
      <c r="K68" s="10">
        <v>24.687999999999999</v>
      </c>
      <c r="L68" s="10">
        <v>68.819999999999993</v>
      </c>
      <c r="M68" s="10">
        <v>26.042999999999999</v>
      </c>
      <c r="N68" s="10">
        <v>63.595999999999997</v>
      </c>
      <c r="O68" s="10">
        <v>55.103999999999999</v>
      </c>
      <c r="P68" s="10">
        <v>95.802000000000007</v>
      </c>
      <c r="Q68" s="10">
        <v>57.561</v>
      </c>
      <c r="R68" s="10">
        <v>79.097999999999999</v>
      </c>
      <c r="S68" s="10">
        <v>43.094999999999999</v>
      </c>
      <c r="T68" s="10">
        <v>20.51</v>
      </c>
      <c r="U68" s="10">
        <v>34.753</v>
      </c>
      <c r="V68" s="10">
        <v>34.613999999999997</v>
      </c>
      <c r="W68" s="10">
        <v>54.005000000000003</v>
      </c>
      <c r="X68" s="10">
        <v>47.345999999999997</v>
      </c>
      <c r="Y68" s="10">
        <v>37.299999999999997</v>
      </c>
      <c r="Z68" s="10">
        <v>26.827999999999999</v>
      </c>
      <c r="AA68" s="10">
        <v>46.353999999999999</v>
      </c>
      <c r="AB68" s="10">
        <v>52.555</v>
      </c>
      <c r="AC68" s="10">
        <v>39.561</v>
      </c>
      <c r="AD68" s="10">
        <v>79.915999999999997</v>
      </c>
      <c r="AE68" s="10">
        <v>30.783999999999999</v>
      </c>
      <c r="AF68" s="10">
        <v>30.806999999999999</v>
      </c>
      <c r="AG68" s="10">
        <v>66.884</v>
      </c>
      <c r="AH68" s="10">
        <v>40.877000000000002</v>
      </c>
      <c r="AI68" s="173">
        <v>24.169</v>
      </c>
      <c r="AJ68" s="173">
        <v>93.751999999999995</v>
      </c>
      <c r="AK68" s="173">
        <v>85.432000000000002</v>
      </c>
      <c r="AL68" s="173">
        <v>65.325000000000003</v>
      </c>
      <c r="AM68" s="173">
        <v>65.325000000000003</v>
      </c>
      <c r="AN68" s="173"/>
      <c r="AO68" s="173"/>
      <c r="AP68" s="173"/>
      <c r="AQ68" s="173"/>
      <c r="AR68" s="173"/>
      <c r="AS68" s="173"/>
      <c r="AT68" s="173"/>
      <c r="AU68" s="173"/>
      <c r="AV68" s="173"/>
      <c r="AW68" s="173"/>
      <c r="AX68" s="173"/>
      <c r="AY68" s="173"/>
      <c r="ALQ68" s="2" t="e">
        <v>#N/A</v>
      </c>
    </row>
    <row r="69" spans="1:1005" ht="15" x14ac:dyDescent="0.25">
      <c r="A69" s="184"/>
      <c r="B69" s="147"/>
      <c r="C69" s="147"/>
      <c r="D69" s="164"/>
      <c r="E69" s="11"/>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0"/>
      <c r="AF69" s="10"/>
      <c r="AG69" s="10"/>
      <c r="AH69" s="10"/>
      <c r="AI69" s="173"/>
      <c r="AJ69" s="173"/>
      <c r="AK69" s="173"/>
      <c r="AL69" s="173"/>
      <c r="AM69" s="173"/>
      <c r="AN69" s="173"/>
      <c r="AO69" s="173"/>
      <c r="AP69" s="173"/>
      <c r="AQ69" s="173"/>
      <c r="AR69" s="173"/>
      <c r="AS69" s="173"/>
      <c r="AT69" s="173"/>
      <c r="AU69" s="173"/>
      <c r="AV69" s="173"/>
      <c r="AW69" s="173"/>
      <c r="AX69" s="173"/>
      <c r="AY69" s="173"/>
      <c r="ALQ69" s="2" t="e">
        <v>#N/A</v>
      </c>
    </row>
    <row r="70" spans="1:1005" ht="15" x14ac:dyDescent="0.25">
      <c r="A70" s="184"/>
      <c r="B70" s="44"/>
      <c r="C70" s="44"/>
      <c r="D70" s="164"/>
      <c r="E70" s="11"/>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184"/>
      <c r="B71" s="44"/>
      <c r="C71" s="44"/>
      <c r="D71" s="164"/>
      <c r="E71" s="11"/>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184"/>
      <c r="B72" s="44"/>
      <c r="C72" s="44"/>
      <c r="D72" s="164"/>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184"/>
      <c r="B73" s="44"/>
      <c r="C73" s="44"/>
      <c r="D73" s="44"/>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I73" s="169"/>
      <c r="AJ73" s="169"/>
      <c r="AK73" s="169"/>
      <c r="AL73" s="169"/>
      <c r="AM73" s="169"/>
      <c r="AN73" s="169"/>
      <c r="AO73" s="169"/>
      <c r="AP73" s="169"/>
      <c r="AQ73" s="169"/>
      <c r="AR73" s="169"/>
      <c r="AS73" s="169"/>
      <c r="AT73" s="169"/>
      <c r="AU73" s="169"/>
      <c r="AV73" s="169"/>
      <c r="AW73" s="169"/>
      <c r="AX73" s="169"/>
      <c r="AY73" s="169"/>
    </row>
    <row r="74" spans="1:1005" ht="15" x14ac:dyDescent="0.25">
      <c r="A74" s="184"/>
      <c r="B74" s="44"/>
      <c r="C74" s="44"/>
      <c r="D74" s="44"/>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I74" s="169"/>
      <c r="AJ74" s="169"/>
      <c r="AK74" s="169"/>
      <c r="AL74" s="169"/>
      <c r="AM74" s="169"/>
      <c r="AN74" s="169"/>
      <c r="AO74" s="169"/>
      <c r="AP74" s="169"/>
      <c r="AQ74" s="169"/>
      <c r="AR74" s="169"/>
      <c r="AS74" s="169"/>
      <c r="AT74" s="169"/>
      <c r="AU74" s="169"/>
      <c r="AV74" s="169"/>
      <c r="AW74" s="169"/>
      <c r="AX74" s="169"/>
      <c r="AY74" s="169"/>
    </row>
    <row r="75" spans="1:1005" ht="15" x14ac:dyDescent="0.25">
      <c r="A75" s="184"/>
      <c r="B75" s="44"/>
      <c r="C75" s="44"/>
      <c r="D75" s="44"/>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I75" s="169"/>
      <c r="AJ75" s="169"/>
      <c r="AK75" s="169"/>
      <c r="AL75" s="169"/>
      <c r="AM75" s="169"/>
      <c r="AN75" s="169"/>
      <c r="AO75" s="169"/>
      <c r="AP75" s="169"/>
      <c r="AQ75" s="169"/>
      <c r="AR75" s="169"/>
      <c r="AS75" s="169"/>
      <c r="AT75" s="169"/>
      <c r="AU75" s="169"/>
      <c r="AV75" s="169"/>
      <c r="AW75" s="169"/>
      <c r="AX75" s="169"/>
      <c r="AY75" s="169"/>
    </row>
    <row r="76" spans="1:1005" ht="15" x14ac:dyDescent="0.25">
      <c r="A76" s="184"/>
      <c r="B76" s="44"/>
      <c r="C76" s="44"/>
      <c r="D76" s="44"/>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I76" s="169"/>
      <c r="AJ76" s="169"/>
      <c r="AK76" s="169"/>
      <c r="AL76" s="169"/>
      <c r="AM76" s="169"/>
      <c r="AN76" s="169"/>
      <c r="AO76" s="169"/>
      <c r="AP76" s="169"/>
      <c r="AQ76" s="169"/>
      <c r="AR76" s="169"/>
      <c r="AS76" s="169"/>
      <c r="AT76" s="169"/>
      <c r="AU76" s="169"/>
      <c r="AV76" s="169"/>
      <c r="AW76" s="169"/>
      <c r="AX76" s="169"/>
      <c r="AY76" s="169"/>
    </row>
    <row r="77" spans="1:1005" ht="15" x14ac:dyDescent="0.25">
      <c r="A77" s="184"/>
      <c r="B77" s="44"/>
      <c r="C77" s="44"/>
      <c r="D77" s="44"/>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I77" s="169"/>
      <c r="AJ77" s="169"/>
      <c r="AK77" s="169"/>
      <c r="AL77" s="169"/>
      <c r="AM77" s="169"/>
      <c r="AN77" s="169"/>
      <c r="AO77" s="169"/>
      <c r="AP77" s="169"/>
      <c r="AQ77" s="169"/>
      <c r="AR77" s="169"/>
      <c r="AS77" s="169"/>
      <c r="AT77" s="169"/>
      <c r="AU77" s="169"/>
      <c r="AV77" s="169"/>
      <c r="AW77" s="169"/>
      <c r="AX77" s="169"/>
      <c r="AY77" s="169"/>
    </row>
    <row r="78" spans="1:1005" ht="15" x14ac:dyDescent="0.25">
      <c r="A78" s="184"/>
      <c r="B78" s="44"/>
      <c r="C78" s="44"/>
      <c r="D78" s="44"/>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I78" s="169"/>
      <c r="AJ78" s="169"/>
      <c r="AK78" s="169"/>
      <c r="AL78" s="169"/>
      <c r="AM78" s="169"/>
      <c r="AN78" s="169"/>
      <c r="AO78" s="169"/>
      <c r="AP78" s="169"/>
      <c r="AQ78" s="169"/>
      <c r="AR78" s="169"/>
      <c r="AS78" s="169"/>
      <c r="AT78" s="169"/>
      <c r="AU78" s="169"/>
      <c r="AV78" s="169"/>
      <c r="AW78" s="169"/>
      <c r="AX78" s="169"/>
      <c r="AY78" s="169"/>
    </row>
    <row r="79" spans="1:1005" ht="15" x14ac:dyDescent="0.25">
      <c r="A79" s="184"/>
      <c r="B79" s="44"/>
      <c r="C79" s="44"/>
      <c r="D79" s="44"/>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I79" s="169"/>
      <c r="AJ79" s="169"/>
      <c r="AK79" s="169"/>
      <c r="AL79" s="169"/>
      <c r="AM79" s="169"/>
      <c r="AN79" s="169"/>
      <c r="AO79" s="169"/>
      <c r="AP79" s="169"/>
      <c r="AQ79" s="169"/>
      <c r="AR79" s="169"/>
      <c r="AS79" s="169"/>
      <c r="AT79" s="169"/>
      <c r="AU79" s="169"/>
      <c r="AV79" s="169"/>
      <c r="AW79" s="169"/>
      <c r="AX79" s="169"/>
      <c r="AY79" s="169"/>
    </row>
    <row r="80" spans="1:1005" ht="15" x14ac:dyDescent="0.25">
      <c r="A80" s="184"/>
      <c r="B80" s="44"/>
      <c r="C80" s="44"/>
      <c r="D80" s="44"/>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rgb="FFFB8072"/>
  </sheetPr>
  <dimension ref="A1:ALQ80"/>
  <sheetViews>
    <sheetView zoomScaleNormal="100" workbookViewId="0">
      <selection activeCell="D4" sqref="D4"/>
    </sheetView>
  </sheetViews>
  <sheetFormatPr defaultColWidth="18.7109375" defaultRowHeight="12.75" customHeight="1" x14ac:dyDescent="0.25"/>
  <cols>
    <col min="1" max="1" width="7.5703125" style="206" customWidth="1"/>
    <col min="2" max="2" width="7.85546875" style="40" customWidth="1"/>
    <col min="3" max="3" width="8.140625" style="40" customWidth="1"/>
    <col min="4" max="4" width="7.5703125" style="40" customWidth="1"/>
    <col min="5" max="6" width="9" style="2" customWidth="1"/>
    <col min="7" max="30" width="9" style="2" bestFit="1" customWidth="1"/>
    <col min="31" max="31" width="8.42578125" style="37" customWidth="1"/>
    <col min="32" max="54" width="8.85546875" style="2" customWidth="1"/>
    <col min="55" max="16384" width="18.7109375" style="2"/>
  </cols>
  <sheetData>
    <row r="1" spans="1:54" s="211" customFormat="1" ht="15" x14ac:dyDescent="0.25">
      <c r="A1" s="18"/>
      <c r="B1" s="325"/>
      <c r="C1" s="325"/>
      <c r="D1" s="325"/>
      <c r="E1" s="325"/>
      <c r="F1" s="325"/>
      <c r="G1" s="325"/>
      <c r="H1" s="325"/>
      <c r="I1" s="325"/>
      <c r="J1" s="325"/>
      <c r="K1" s="325"/>
      <c r="L1" s="325"/>
      <c r="M1" s="325"/>
      <c r="N1" s="325"/>
      <c r="O1" s="325"/>
      <c r="P1" s="325"/>
      <c r="Q1" s="325"/>
      <c r="R1" s="325"/>
      <c r="S1" s="325"/>
      <c r="T1" s="325"/>
      <c r="U1" s="325"/>
      <c r="V1" s="325"/>
      <c r="W1" s="325"/>
      <c r="X1" s="325"/>
      <c r="Y1" s="325"/>
      <c r="Z1" s="325"/>
      <c r="AA1" s="325"/>
      <c r="AB1" s="325"/>
      <c r="AC1" s="325"/>
      <c r="AD1" s="325"/>
      <c r="AE1" s="325"/>
      <c r="AF1" s="325"/>
      <c r="AG1" s="325"/>
      <c r="AH1" s="325"/>
      <c r="AI1" s="256"/>
      <c r="AJ1" s="256"/>
      <c r="AK1" s="256"/>
      <c r="AL1" s="256"/>
      <c r="AM1" s="256"/>
    </row>
    <row r="2" spans="1:54" s="206" customFormat="1" ht="15" x14ac:dyDescent="0.25">
      <c r="A2" s="18"/>
      <c r="B2" s="196" t="s">
        <v>53</v>
      </c>
      <c r="C2" s="196" t="s">
        <v>54</v>
      </c>
      <c r="D2" s="196" t="s">
        <v>55</v>
      </c>
      <c r="E2" s="196">
        <v>1981</v>
      </c>
      <c r="F2" s="196">
        <v>1982</v>
      </c>
      <c r="G2" s="196">
        <v>1983</v>
      </c>
      <c r="H2" s="196">
        <v>1984</v>
      </c>
      <c r="I2" s="196">
        <v>1985</v>
      </c>
      <c r="J2" s="196">
        <v>1986</v>
      </c>
      <c r="K2" s="196">
        <v>1987</v>
      </c>
      <c r="L2" s="196">
        <v>1988</v>
      </c>
      <c r="M2" s="196">
        <v>1989</v>
      </c>
      <c r="N2" s="196">
        <v>1990</v>
      </c>
      <c r="O2" s="196">
        <v>1991</v>
      </c>
      <c r="P2" s="196">
        <v>1992</v>
      </c>
      <c r="Q2" s="196">
        <v>1993</v>
      </c>
      <c r="R2" s="196">
        <v>1994</v>
      </c>
      <c r="S2" s="196">
        <v>1995</v>
      </c>
      <c r="T2" s="196">
        <v>1996</v>
      </c>
      <c r="U2" s="196">
        <v>1997</v>
      </c>
      <c r="V2" s="196">
        <v>1998</v>
      </c>
      <c r="W2" s="196">
        <v>1999</v>
      </c>
      <c r="X2" s="196">
        <v>2000</v>
      </c>
      <c r="Y2" s="196">
        <v>2001</v>
      </c>
      <c r="Z2" s="196">
        <v>2002</v>
      </c>
      <c r="AA2" s="196">
        <v>2003</v>
      </c>
      <c r="AB2" s="196">
        <v>2004</v>
      </c>
      <c r="AC2" s="196">
        <v>2005</v>
      </c>
      <c r="AD2" s="196">
        <v>2006</v>
      </c>
      <c r="AE2" s="218">
        <v>2007</v>
      </c>
      <c r="AF2" s="196">
        <v>2008</v>
      </c>
      <c r="AG2" s="196">
        <v>2009</v>
      </c>
      <c r="AH2" s="196">
        <v>2010</v>
      </c>
      <c r="AI2" s="256">
        <v>2011</v>
      </c>
      <c r="AJ2" s="256">
        <v>2012</v>
      </c>
      <c r="AK2" s="256">
        <v>2013</v>
      </c>
      <c r="AL2" s="256">
        <v>2014</v>
      </c>
      <c r="AM2" s="256">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19"/>
      <c r="B3" s="20" t="s">
        <v>71</v>
      </c>
      <c r="C3" s="20" t="s">
        <v>72</v>
      </c>
      <c r="D3" s="20" t="s">
        <v>73</v>
      </c>
      <c r="E3" s="20" t="s">
        <v>74</v>
      </c>
      <c r="F3" s="20" t="s">
        <v>75</v>
      </c>
      <c r="G3" s="20" t="s">
        <v>76</v>
      </c>
      <c r="H3" s="20" t="s">
        <v>77</v>
      </c>
      <c r="I3" s="20" t="s">
        <v>78</v>
      </c>
      <c r="J3" s="20" t="s">
        <v>79</v>
      </c>
      <c r="K3" s="20" t="s">
        <v>80</v>
      </c>
      <c r="L3" s="20" t="s">
        <v>81</v>
      </c>
      <c r="M3" s="20" t="s">
        <v>82</v>
      </c>
      <c r="N3" s="20" t="s">
        <v>83</v>
      </c>
      <c r="O3" s="20" t="s">
        <v>84</v>
      </c>
      <c r="P3" s="20" t="s">
        <v>85</v>
      </c>
      <c r="Q3" s="20" t="s">
        <v>86</v>
      </c>
      <c r="R3" s="20" t="s">
        <v>87</v>
      </c>
      <c r="S3" s="20" t="s">
        <v>88</v>
      </c>
      <c r="T3" s="20" t="s">
        <v>89</v>
      </c>
      <c r="U3" s="20" t="s">
        <v>90</v>
      </c>
      <c r="V3" s="20" t="s">
        <v>91</v>
      </c>
      <c r="W3" s="20" t="s">
        <v>92</v>
      </c>
      <c r="X3" s="20" t="s">
        <v>93</v>
      </c>
      <c r="Y3" s="20" t="s">
        <v>94</v>
      </c>
      <c r="Z3" s="20" t="s">
        <v>95</v>
      </c>
      <c r="AA3" s="20" t="s">
        <v>96</v>
      </c>
      <c r="AB3" s="20" t="s">
        <v>97</v>
      </c>
      <c r="AC3" s="20" t="s">
        <v>98</v>
      </c>
      <c r="AD3" s="20" t="s">
        <v>99</v>
      </c>
      <c r="AE3" s="20" t="s">
        <v>100</v>
      </c>
      <c r="AF3" s="20" t="s">
        <v>101</v>
      </c>
      <c r="AG3" s="20" t="s">
        <v>102</v>
      </c>
      <c r="AH3" s="20" t="s">
        <v>103</v>
      </c>
      <c r="AI3" s="20" t="s">
        <v>163</v>
      </c>
      <c r="AJ3" s="20" t="s">
        <v>168</v>
      </c>
      <c r="AK3" s="20" t="s">
        <v>169</v>
      </c>
      <c r="AL3" s="20" t="s">
        <v>170</v>
      </c>
      <c r="AM3" s="20"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x14ac:dyDescent="0.25">
      <c r="A4" s="185">
        <v>43952</v>
      </c>
      <c r="B4" s="163"/>
      <c r="C4" s="163"/>
      <c r="D4" s="166">
        <v>1850</v>
      </c>
      <c r="E4" s="124">
        <v>1785.9829999999999</v>
      </c>
      <c r="F4" s="124">
        <v>1364.5260000000001</v>
      </c>
      <c r="G4" s="124">
        <v>1114.252</v>
      </c>
      <c r="H4" s="125">
        <v>2077.201</v>
      </c>
      <c r="I4" s="125">
        <v>1952.2360000000001</v>
      </c>
      <c r="J4" s="125">
        <v>1648.4480000000001</v>
      </c>
      <c r="K4" s="125">
        <v>2120.203</v>
      </c>
      <c r="L4" s="125">
        <v>1629.3620000000001</v>
      </c>
      <c r="M4" s="125">
        <v>1714.85</v>
      </c>
      <c r="N4" s="125">
        <v>1228.7760000000001</v>
      </c>
      <c r="O4" s="125">
        <v>1447.4469999999999</v>
      </c>
      <c r="P4" s="125">
        <v>2415.2930000000001</v>
      </c>
      <c r="Q4" s="125">
        <v>1870.81</v>
      </c>
      <c r="R4" s="125">
        <v>1878.5150000000001</v>
      </c>
      <c r="S4" s="125">
        <v>1982.489</v>
      </c>
      <c r="T4" s="125">
        <v>1998.009</v>
      </c>
      <c r="U4" s="125">
        <v>2021.751</v>
      </c>
      <c r="V4" s="125">
        <v>1507.1289999999999</v>
      </c>
      <c r="W4" s="125">
        <v>1640.6110000000001</v>
      </c>
      <c r="X4" s="125">
        <v>2063.2910000000002</v>
      </c>
      <c r="Y4" s="125">
        <v>2190.1619999999998</v>
      </c>
      <c r="Z4" s="125">
        <v>1333.4870000000001</v>
      </c>
      <c r="AA4" s="125">
        <v>1664.9829999999999</v>
      </c>
      <c r="AB4" s="125">
        <v>1986.076</v>
      </c>
      <c r="AC4" s="125">
        <v>1871.335</v>
      </c>
      <c r="AD4" s="125">
        <v>1873.9870000000001</v>
      </c>
      <c r="AE4" s="125">
        <v>2174.5520000000001</v>
      </c>
      <c r="AF4" s="125">
        <v>1494.0150000000001</v>
      </c>
      <c r="AG4" s="125">
        <v>1986.0139999999999</v>
      </c>
      <c r="AH4" s="126">
        <v>1084.44</v>
      </c>
      <c r="AI4" s="173">
        <v>1401.2460000000001</v>
      </c>
      <c r="AJ4" s="173">
        <v>1850.001</v>
      </c>
      <c r="AK4" s="173">
        <v>1750.75</v>
      </c>
      <c r="AL4" s="173">
        <v>1577.9939999999999</v>
      </c>
      <c r="AM4" s="173">
        <v>1911.1030000000001</v>
      </c>
      <c r="AN4" s="173"/>
      <c r="AO4" s="173"/>
      <c r="AP4" s="173"/>
      <c r="AQ4" s="173"/>
      <c r="AR4" s="173"/>
      <c r="AS4" s="173"/>
      <c r="AT4" s="173"/>
      <c r="AU4" s="173"/>
      <c r="AV4" s="173"/>
      <c r="AW4" s="173"/>
      <c r="AX4" s="173"/>
      <c r="AY4" s="173"/>
    </row>
    <row r="5" spans="1:54" ht="15" x14ac:dyDescent="0.25">
      <c r="A5" s="185">
        <v>43983</v>
      </c>
      <c r="B5" s="163"/>
      <c r="C5" s="163"/>
      <c r="D5" s="166">
        <v>1800</v>
      </c>
      <c r="E5" s="124">
        <v>2867.7510000000002</v>
      </c>
      <c r="F5" s="124">
        <v>1655.2550000000001</v>
      </c>
      <c r="G5" s="124">
        <v>2650.002</v>
      </c>
      <c r="H5" s="125">
        <v>2290.2719999999999</v>
      </c>
      <c r="I5" s="125">
        <v>1788.3689999999999</v>
      </c>
      <c r="J5" s="125">
        <v>2045.4760000000001</v>
      </c>
      <c r="K5" s="125">
        <v>1752.0309999999999</v>
      </c>
      <c r="L5" s="125">
        <v>1922.0319999999999</v>
      </c>
      <c r="M5" s="125">
        <v>1349.951</v>
      </c>
      <c r="N5" s="125">
        <v>1800</v>
      </c>
      <c r="O5" s="125">
        <v>2040.7460000000001</v>
      </c>
      <c r="P5" s="125">
        <v>1764.365</v>
      </c>
      <c r="Q5" s="125">
        <v>2007.3610000000001</v>
      </c>
      <c r="R5" s="125">
        <v>1463.0740000000001</v>
      </c>
      <c r="S5" s="125">
        <v>3057.7170000000001</v>
      </c>
      <c r="T5" s="125">
        <v>1446.921</v>
      </c>
      <c r="U5" s="125">
        <v>2112.21</v>
      </c>
      <c r="V5" s="125">
        <v>1593.5609999999999</v>
      </c>
      <c r="W5" s="125">
        <v>2255.4549999999999</v>
      </c>
      <c r="X5" s="125">
        <v>1716.1320000000001</v>
      </c>
      <c r="Y5" s="125">
        <v>1566.124</v>
      </c>
      <c r="Z5" s="125">
        <v>1551.432</v>
      </c>
      <c r="AA5" s="125">
        <v>2230.2750000000001</v>
      </c>
      <c r="AB5" s="125">
        <v>1255.7629999999999</v>
      </c>
      <c r="AC5" s="125">
        <v>2001.4190000000001</v>
      </c>
      <c r="AD5" s="125">
        <v>1428.634</v>
      </c>
      <c r="AE5" s="125">
        <v>1511.6579999999999</v>
      </c>
      <c r="AF5" s="125">
        <v>1851.3979999999999</v>
      </c>
      <c r="AG5" s="125">
        <v>1731.597</v>
      </c>
      <c r="AH5" s="126">
        <v>2285.4899999999998</v>
      </c>
      <c r="AI5" s="173">
        <v>2078.0439999999999</v>
      </c>
      <c r="AJ5" s="173">
        <v>1159.816</v>
      </c>
      <c r="AK5" s="173">
        <v>1570.1089999999999</v>
      </c>
      <c r="AL5" s="173">
        <v>2038.3320000000001</v>
      </c>
      <c r="AM5" s="173">
        <v>3327.4389999999999</v>
      </c>
      <c r="AN5" s="173"/>
      <c r="AO5" s="173"/>
      <c r="AP5" s="173"/>
      <c r="AQ5" s="173"/>
      <c r="AR5" s="173"/>
      <c r="AS5" s="173"/>
      <c r="AT5" s="173"/>
      <c r="AU5" s="173"/>
      <c r="AV5" s="173"/>
      <c r="AW5" s="173"/>
      <c r="AX5" s="173"/>
      <c r="AY5" s="173"/>
    </row>
    <row r="6" spans="1:54" ht="15" x14ac:dyDescent="0.25">
      <c r="A6" s="185">
        <v>44013</v>
      </c>
      <c r="B6" s="163"/>
      <c r="C6" s="163"/>
      <c r="D6" s="166">
        <v>525</v>
      </c>
      <c r="E6" s="124">
        <v>787.70699999999999</v>
      </c>
      <c r="F6" s="124">
        <v>734.91700000000003</v>
      </c>
      <c r="G6" s="124">
        <v>1123.7719999999999</v>
      </c>
      <c r="H6" s="125">
        <v>667.55899999999997</v>
      </c>
      <c r="I6" s="125">
        <v>423.762</v>
      </c>
      <c r="J6" s="125">
        <v>545.93100000000004</v>
      </c>
      <c r="K6" s="125">
        <v>447.04300000000001</v>
      </c>
      <c r="L6" s="125">
        <v>435.625</v>
      </c>
      <c r="M6" s="125">
        <v>409.495</v>
      </c>
      <c r="N6" s="125">
        <v>597.41899999999998</v>
      </c>
      <c r="O6" s="125">
        <v>578.05499999999995</v>
      </c>
      <c r="P6" s="125">
        <v>525</v>
      </c>
      <c r="Q6" s="125">
        <v>562.25300000000004</v>
      </c>
      <c r="R6" s="125">
        <v>269.44</v>
      </c>
      <c r="S6" s="125">
        <v>1594.5609999999999</v>
      </c>
      <c r="T6" s="125">
        <v>394.88200000000001</v>
      </c>
      <c r="U6" s="125">
        <v>483.94600000000003</v>
      </c>
      <c r="V6" s="125">
        <v>734.01900000000001</v>
      </c>
      <c r="W6" s="125">
        <v>815.84299999999996</v>
      </c>
      <c r="X6" s="125">
        <v>282.774</v>
      </c>
      <c r="Y6" s="125">
        <v>309.88799999999998</v>
      </c>
      <c r="Z6" s="125">
        <v>267.3</v>
      </c>
      <c r="AA6" s="125">
        <v>423.27600000000001</v>
      </c>
      <c r="AB6" s="125">
        <v>414.55200000000002</v>
      </c>
      <c r="AC6" s="125">
        <v>620.19000000000005</v>
      </c>
      <c r="AD6" s="125">
        <v>258.774</v>
      </c>
      <c r="AE6" s="125">
        <v>349.51900000000001</v>
      </c>
      <c r="AF6" s="125">
        <v>662.82100000000003</v>
      </c>
      <c r="AG6" s="125">
        <v>694.529</v>
      </c>
      <c r="AH6" s="126">
        <v>669.08399999999995</v>
      </c>
      <c r="AI6" s="173">
        <v>944.476</v>
      </c>
      <c r="AJ6" s="173">
        <v>259.23700000000002</v>
      </c>
      <c r="AK6" s="173">
        <v>324.95299999999997</v>
      </c>
      <c r="AL6" s="173">
        <v>405.98899999999998</v>
      </c>
      <c r="AM6" s="173">
        <v>906.79399999999998</v>
      </c>
      <c r="AN6" s="173"/>
      <c r="AO6" s="173"/>
      <c r="AP6" s="173"/>
      <c r="AQ6" s="173"/>
      <c r="AR6" s="173"/>
      <c r="AS6" s="173"/>
      <c r="AT6" s="173"/>
      <c r="AU6" s="173"/>
      <c r="AV6" s="173"/>
      <c r="AW6" s="173"/>
      <c r="AX6" s="173"/>
      <c r="AY6" s="173"/>
    </row>
    <row r="7" spans="1:54" ht="15" x14ac:dyDescent="0.25">
      <c r="A7" s="185">
        <v>44044</v>
      </c>
      <c r="B7" s="163"/>
      <c r="C7" s="163"/>
      <c r="D7" s="166">
        <v>350</v>
      </c>
      <c r="E7" s="124">
        <v>391.45299999999997</v>
      </c>
      <c r="F7" s="124">
        <v>504.49900000000002</v>
      </c>
      <c r="G7" s="124">
        <v>573.34500000000003</v>
      </c>
      <c r="H7" s="125">
        <v>516.01199999999994</v>
      </c>
      <c r="I7" s="125">
        <v>291.101</v>
      </c>
      <c r="J7" s="125">
        <v>297.31</v>
      </c>
      <c r="K7" s="125">
        <v>360.13299999999998</v>
      </c>
      <c r="L7" s="125">
        <v>300.279</v>
      </c>
      <c r="M7" s="125">
        <v>352.19200000000001</v>
      </c>
      <c r="N7" s="125">
        <v>329.79500000000002</v>
      </c>
      <c r="O7" s="125">
        <v>356.77600000000001</v>
      </c>
      <c r="P7" s="125">
        <v>367.78399999999999</v>
      </c>
      <c r="Q7" s="125">
        <v>387.976</v>
      </c>
      <c r="R7" s="125">
        <v>216.39</v>
      </c>
      <c r="S7" s="125">
        <v>640.74099999999999</v>
      </c>
      <c r="T7" s="125">
        <v>232.17099999999999</v>
      </c>
      <c r="U7" s="125">
        <v>478.22</v>
      </c>
      <c r="V7" s="125">
        <v>419.27199999999999</v>
      </c>
      <c r="W7" s="125">
        <v>563.00199999999995</v>
      </c>
      <c r="X7" s="125">
        <v>222.43100000000001</v>
      </c>
      <c r="Y7" s="125">
        <v>292.50700000000001</v>
      </c>
      <c r="Z7" s="125">
        <v>211.84399999999999</v>
      </c>
      <c r="AA7" s="125">
        <v>282.10300000000001</v>
      </c>
      <c r="AB7" s="125">
        <v>270.01799999999997</v>
      </c>
      <c r="AC7" s="125">
        <v>350</v>
      </c>
      <c r="AD7" s="125">
        <v>281.24299999999999</v>
      </c>
      <c r="AE7" s="125">
        <v>329.36</v>
      </c>
      <c r="AF7" s="125">
        <v>339.00799999999998</v>
      </c>
      <c r="AG7" s="125">
        <v>334.33199999999999</v>
      </c>
      <c r="AH7" s="126">
        <v>431.54</v>
      </c>
      <c r="AI7" s="173">
        <v>410.43400000000003</v>
      </c>
      <c r="AJ7" s="173">
        <v>232.19499999999999</v>
      </c>
      <c r="AK7" s="173">
        <v>358.55200000000002</v>
      </c>
      <c r="AL7" s="173">
        <v>322.59300000000002</v>
      </c>
      <c r="AM7" s="173">
        <v>418.76600000000002</v>
      </c>
      <c r="AN7" s="173"/>
      <c r="AO7" s="173"/>
      <c r="AP7" s="173"/>
      <c r="AQ7" s="173"/>
      <c r="AR7" s="173"/>
      <c r="AS7" s="173"/>
      <c r="AT7" s="173"/>
      <c r="AU7" s="173"/>
      <c r="AV7" s="173"/>
      <c r="AW7" s="173"/>
      <c r="AX7" s="173"/>
      <c r="AY7" s="173"/>
    </row>
    <row r="8" spans="1:54" ht="15" x14ac:dyDescent="0.25">
      <c r="A8" s="185">
        <v>44075</v>
      </c>
      <c r="B8" s="163"/>
      <c r="C8" s="163"/>
      <c r="D8" s="166">
        <v>340</v>
      </c>
      <c r="E8" s="124">
        <v>361.19400000000002</v>
      </c>
      <c r="F8" s="124">
        <v>515.31799999999998</v>
      </c>
      <c r="G8" s="124">
        <v>360.08</v>
      </c>
      <c r="H8" s="125">
        <v>386.05399999999997</v>
      </c>
      <c r="I8" s="125">
        <v>345.87200000000001</v>
      </c>
      <c r="J8" s="125">
        <v>404.94099999999997</v>
      </c>
      <c r="K8" s="125">
        <v>310.18599999999998</v>
      </c>
      <c r="L8" s="125">
        <v>339.51600000000002</v>
      </c>
      <c r="M8" s="125">
        <v>248.73</v>
      </c>
      <c r="N8" s="125">
        <v>282.90899999999999</v>
      </c>
      <c r="O8" s="125">
        <v>397.85899999999998</v>
      </c>
      <c r="P8" s="125">
        <v>341.63499999999999</v>
      </c>
      <c r="Q8" s="125">
        <v>405.827</v>
      </c>
      <c r="R8" s="125">
        <v>281.10300000000001</v>
      </c>
      <c r="S8" s="125">
        <v>392.97800000000001</v>
      </c>
      <c r="T8" s="125">
        <v>277.76799999999997</v>
      </c>
      <c r="U8" s="125">
        <v>501.44499999999999</v>
      </c>
      <c r="V8" s="125">
        <v>313.928</v>
      </c>
      <c r="W8" s="125">
        <v>434.93</v>
      </c>
      <c r="X8" s="125">
        <v>274.91500000000002</v>
      </c>
      <c r="Y8" s="125">
        <v>249.34700000000001</v>
      </c>
      <c r="Z8" s="125">
        <v>340</v>
      </c>
      <c r="AA8" s="125">
        <v>450.91300000000001</v>
      </c>
      <c r="AB8" s="125">
        <v>320.96699999999998</v>
      </c>
      <c r="AC8" s="125">
        <v>285.834</v>
      </c>
      <c r="AD8" s="125">
        <v>303.81</v>
      </c>
      <c r="AE8" s="125">
        <v>343.786</v>
      </c>
      <c r="AF8" s="125">
        <v>312.178</v>
      </c>
      <c r="AG8" s="125">
        <v>259.18799999999999</v>
      </c>
      <c r="AH8" s="126">
        <v>285.64999999999998</v>
      </c>
      <c r="AI8" s="173">
        <v>333.45</v>
      </c>
      <c r="AJ8" s="173">
        <v>215.11199999999999</v>
      </c>
      <c r="AK8" s="173">
        <v>516.99</v>
      </c>
      <c r="AL8" s="173">
        <v>365.44600000000003</v>
      </c>
      <c r="AM8" s="173">
        <v>350.661</v>
      </c>
      <c r="AN8" s="173"/>
      <c r="AO8" s="173"/>
      <c r="AP8" s="173"/>
      <c r="AQ8" s="173"/>
      <c r="AR8" s="173"/>
      <c r="AS8" s="173"/>
      <c r="AT8" s="173"/>
      <c r="AU8" s="173"/>
      <c r="AV8" s="173"/>
      <c r="AW8" s="173"/>
      <c r="AX8" s="173"/>
      <c r="AY8" s="173"/>
    </row>
    <row r="9" spans="1:54" ht="15" x14ac:dyDescent="0.25">
      <c r="A9" s="185">
        <v>44105</v>
      </c>
      <c r="B9" s="163"/>
      <c r="C9" s="163"/>
      <c r="D9" s="166">
        <v>455.19</v>
      </c>
      <c r="E9" s="124">
        <v>573.60599999999999</v>
      </c>
      <c r="F9" s="124">
        <v>648.68799999999999</v>
      </c>
      <c r="G9" s="124">
        <v>503.45</v>
      </c>
      <c r="H9" s="125">
        <v>564.298</v>
      </c>
      <c r="I9" s="125">
        <v>684.98099999999999</v>
      </c>
      <c r="J9" s="125">
        <v>679.53599999999994</v>
      </c>
      <c r="K9" s="125">
        <v>343.57</v>
      </c>
      <c r="L9" s="125">
        <v>366.89400000000001</v>
      </c>
      <c r="M9" s="125">
        <v>339.99099999999999</v>
      </c>
      <c r="N9" s="125">
        <v>451.15100000000001</v>
      </c>
      <c r="O9" s="125">
        <v>354.16399999999999</v>
      </c>
      <c r="P9" s="125">
        <v>333.15800000000002</v>
      </c>
      <c r="Q9" s="125">
        <v>436.286</v>
      </c>
      <c r="R9" s="125">
        <v>418.44900000000001</v>
      </c>
      <c r="S9" s="125">
        <v>505.53</v>
      </c>
      <c r="T9" s="125">
        <v>447.61599999999999</v>
      </c>
      <c r="U9" s="125">
        <v>741.11400000000003</v>
      </c>
      <c r="V9" s="125">
        <v>446.98500000000001</v>
      </c>
      <c r="W9" s="125">
        <v>375.3</v>
      </c>
      <c r="X9" s="125">
        <v>448.53800000000001</v>
      </c>
      <c r="Y9" s="125">
        <v>288.52499999999998</v>
      </c>
      <c r="Z9" s="125">
        <v>430.50299999999999</v>
      </c>
      <c r="AA9" s="125">
        <v>372.49700000000001</v>
      </c>
      <c r="AB9" s="125">
        <v>482.74</v>
      </c>
      <c r="AC9" s="125">
        <v>502.69600000000003</v>
      </c>
      <c r="AD9" s="125">
        <v>1037.3</v>
      </c>
      <c r="AE9" s="125">
        <v>553.89700000000005</v>
      </c>
      <c r="AF9" s="125">
        <v>345.86900000000003</v>
      </c>
      <c r="AG9" s="125">
        <v>342.09699999999998</v>
      </c>
      <c r="AH9" s="126">
        <v>449.77</v>
      </c>
      <c r="AI9" s="173">
        <v>463.47199999999998</v>
      </c>
      <c r="AJ9" s="173">
        <v>281.92399999999998</v>
      </c>
      <c r="AK9" s="173">
        <v>660.36300000000006</v>
      </c>
      <c r="AL9" s="173">
        <v>625.71100000000001</v>
      </c>
      <c r="AM9" s="173">
        <v>387.89400000000001</v>
      </c>
      <c r="AN9" s="173"/>
      <c r="AO9" s="173"/>
      <c r="AP9" s="173"/>
      <c r="AQ9" s="173"/>
      <c r="AR9" s="173"/>
      <c r="AS9" s="173"/>
      <c r="AT9" s="173"/>
      <c r="AU9" s="173"/>
      <c r="AV9" s="173"/>
      <c r="AW9" s="173"/>
      <c r="AX9" s="173"/>
      <c r="AY9" s="173"/>
    </row>
    <row r="10" spans="1:54" ht="15" x14ac:dyDescent="0.25">
      <c r="A10" s="185">
        <v>44136</v>
      </c>
      <c r="B10" s="163"/>
      <c r="C10" s="163"/>
      <c r="D10" s="166">
        <v>446.58</v>
      </c>
      <c r="E10" s="124">
        <v>547.92200000000003</v>
      </c>
      <c r="F10" s="124">
        <v>517.31799999999998</v>
      </c>
      <c r="G10" s="124">
        <v>478.68700000000001</v>
      </c>
      <c r="H10" s="125">
        <v>480.29899999999998</v>
      </c>
      <c r="I10" s="125">
        <v>565.178</v>
      </c>
      <c r="J10" s="125">
        <v>648.16899999999998</v>
      </c>
      <c r="K10" s="125">
        <v>533.84900000000005</v>
      </c>
      <c r="L10" s="125">
        <v>370.88400000000001</v>
      </c>
      <c r="M10" s="125">
        <v>344.24299999999999</v>
      </c>
      <c r="N10" s="125">
        <v>515.71500000000003</v>
      </c>
      <c r="O10" s="125">
        <v>451.29199999999997</v>
      </c>
      <c r="P10" s="125">
        <v>392.05799999999999</v>
      </c>
      <c r="Q10" s="125">
        <v>445.90699999999998</v>
      </c>
      <c r="R10" s="125">
        <v>456.38299999999998</v>
      </c>
      <c r="S10" s="125">
        <v>471.28</v>
      </c>
      <c r="T10" s="125">
        <v>472.56900000000002</v>
      </c>
      <c r="U10" s="125">
        <v>506.26299999999998</v>
      </c>
      <c r="V10" s="125">
        <v>550.93100000000004</v>
      </c>
      <c r="W10" s="125">
        <v>370.38400000000001</v>
      </c>
      <c r="X10" s="125">
        <v>421.06</v>
      </c>
      <c r="Y10" s="125">
        <v>367.18799999999999</v>
      </c>
      <c r="Z10" s="125">
        <v>413.22</v>
      </c>
      <c r="AA10" s="125">
        <v>399.86900000000003</v>
      </c>
      <c r="AB10" s="125">
        <v>633.06600000000003</v>
      </c>
      <c r="AC10" s="125">
        <v>482.46</v>
      </c>
      <c r="AD10" s="125">
        <v>580.58199999999999</v>
      </c>
      <c r="AE10" s="125">
        <v>503.38600000000002</v>
      </c>
      <c r="AF10" s="125">
        <v>383.93799999999999</v>
      </c>
      <c r="AG10" s="125">
        <v>416.39699999999999</v>
      </c>
      <c r="AH10" s="126">
        <v>472.15199999999999</v>
      </c>
      <c r="AI10" s="173">
        <v>467.75799999999998</v>
      </c>
      <c r="AJ10" s="173">
        <v>333.06099999999998</v>
      </c>
      <c r="AK10" s="173">
        <v>562.59900000000005</v>
      </c>
      <c r="AL10" s="173">
        <v>483.26499999999999</v>
      </c>
      <c r="AM10" s="173">
        <v>446.18</v>
      </c>
      <c r="AN10" s="173"/>
      <c r="AO10" s="173"/>
      <c r="AP10" s="173"/>
      <c r="AQ10" s="173"/>
      <c r="AR10" s="173"/>
      <c r="AS10" s="173"/>
      <c r="AT10" s="173"/>
      <c r="AU10" s="173"/>
      <c r="AV10" s="173"/>
      <c r="AW10" s="173"/>
      <c r="AX10" s="173"/>
      <c r="AY10" s="173"/>
    </row>
    <row r="11" spans="1:54" ht="15" x14ac:dyDescent="0.25">
      <c r="A11" s="185">
        <v>44166</v>
      </c>
      <c r="B11" s="163"/>
      <c r="C11" s="163"/>
      <c r="D11" s="166">
        <v>362.53</v>
      </c>
      <c r="E11" s="124">
        <v>447.30700000000002</v>
      </c>
      <c r="F11" s="124">
        <v>454.46100000000001</v>
      </c>
      <c r="G11" s="124">
        <v>427.00599999999997</v>
      </c>
      <c r="H11" s="125">
        <v>441.70600000000002</v>
      </c>
      <c r="I11" s="125">
        <v>435.577</v>
      </c>
      <c r="J11" s="125">
        <v>481.01299999999998</v>
      </c>
      <c r="K11" s="125">
        <v>388.54199999999997</v>
      </c>
      <c r="L11" s="125">
        <v>350.56400000000002</v>
      </c>
      <c r="M11" s="125">
        <v>325.44200000000001</v>
      </c>
      <c r="N11" s="125">
        <v>415.16699999999997</v>
      </c>
      <c r="O11" s="125">
        <v>397.44</v>
      </c>
      <c r="P11" s="125">
        <v>361.73200000000003</v>
      </c>
      <c r="Q11" s="125">
        <v>362.92899999999997</v>
      </c>
      <c r="R11" s="125">
        <v>389.92500000000001</v>
      </c>
      <c r="S11" s="125">
        <v>470.30399999999997</v>
      </c>
      <c r="T11" s="125">
        <v>508.762</v>
      </c>
      <c r="U11" s="125">
        <v>411.95100000000002</v>
      </c>
      <c r="V11" s="125">
        <v>455.47199999999998</v>
      </c>
      <c r="W11" s="125">
        <v>359.14</v>
      </c>
      <c r="X11" s="125">
        <v>345.517</v>
      </c>
      <c r="Y11" s="125">
        <v>350.19299999999998</v>
      </c>
      <c r="Z11" s="125">
        <v>353.69799999999998</v>
      </c>
      <c r="AA11" s="125">
        <v>388.31799999999998</v>
      </c>
      <c r="AB11" s="125">
        <v>415.01400000000001</v>
      </c>
      <c r="AC11" s="125">
        <v>386.60599999999999</v>
      </c>
      <c r="AD11" s="125">
        <v>429.41500000000002</v>
      </c>
      <c r="AE11" s="125">
        <v>469.38</v>
      </c>
      <c r="AF11" s="125">
        <v>379.66800000000001</v>
      </c>
      <c r="AG11" s="125">
        <v>377.584</v>
      </c>
      <c r="AH11" s="126">
        <v>449.62599999999998</v>
      </c>
      <c r="AI11" s="173">
        <v>403.57100000000003</v>
      </c>
      <c r="AJ11" s="173">
        <v>327.80700000000002</v>
      </c>
      <c r="AK11" s="173">
        <v>424.90199999999999</v>
      </c>
      <c r="AL11" s="173">
        <v>406.01799999999997</v>
      </c>
      <c r="AM11" s="173">
        <v>419.12400000000002</v>
      </c>
      <c r="AN11" s="173"/>
      <c r="AO11" s="173"/>
      <c r="AP11" s="173"/>
      <c r="AQ11" s="173"/>
      <c r="AR11" s="173"/>
      <c r="AS11" s="173"/>
      <c r="AT11" s="173"/>
      <c r="AU11" s="173"/>
      <c r="AV11" s="173"/>
      <c r="AW11" s="173"/>
      <c r="AX11" s="173"/>
      <c r="AY11" s="173"/>
    </row>
    <row r="12" spans="1:54" ht="15" x14ac:dyDescent="0.25">
      <c r="A12" s="185">
        <v>44197</v>
      </c>
      <c r="B12" s="163"/>
      <c r="C12" s="163"/>
      <c r="D12" s="166">
        <v>361.18</v>
      </c>
      <c r="E12" s="124">
        <v>417.72899999999998</v>
      </c>
      <c r="F12" s="124">
        <v>381.46600000000001</v>
      </c>
      <c r="G12" s="124">
        <v>386.80200000000002</v>
      </c>
      <c r="H12" s="125">
        <v>420.93099999999998</v>
      </c>
      <c r="I12" s="125">
        <v>360.45100000000002</v>
      </c>
      <c r="J12" s="125">
        <v>372.02</v>
      </c>
      <c r="K12" s="125">
        <v>341.12400000000002</v>
      </c>
      <c r="L12" s="125">
        <v>324.33</v>
      </c>
      <c r="M12" s="125">
        <v>308.73599999999999</v>
      </c>
      <c r="N12" s="125">
        <v>338.63200000000001</v>
      </c>
      <c r="O12" s="125">
        <v>347.41800000000001</v>
      </c>
      <c r="P12" s="125">
        <v>478.483</v>
      </c>
      <c r="Q12" s="125">
        <v>329.738</v>
      </c>
      <c r="R12" s="125">
        <v>365.68200000000002</v>
      </c>
      <c r="S12" s="125">
        <v>402.41699999999997</v>
      </c>
      <c r="T12" s="125">
        <v>440.60599999999999</v>
      </c>
      <c r="U12" s="125">
        <v>368.11099999999999</v>
      </c>
      <c r="V12" s="125">
        <v>357.59500000000003</v>
      </c>
      <c r="W12" s="125">
        <v>343.12700000000001</v>
      </c>
      <c r="X12" s="125">
        <v>329.93900000000002</v>
      </c>
      <c r="Y12" s="125">
        <v>312.94400000000002</v>
      </c>
      <c r="Z12" s="125">
        <v>312.69799999999998</v>
      </c>
      <c r="AA12" s="125">
        <v>348.94499999999999</v>
      </c>
      <c r="AB12" s="125">
        <v>616.02200000000005</v>
      </c>
      <c r="AC12" s="125">
        <v>355.42200000000003</v>
      </c>
      <c r="AD12" s="125">
        <v>368.33300000000003</v>
      </c>
      <c r="AE12" s="125">
        <v>385.56900000000002</v>
      </c>
      <c r="AF12" s="125">
        <v>368.81200000000001</v>
      </c>
      <c r="AG12" s="125">
        <v>349.45299999999997</v>
      </c>
      <c r="AH12" s="126">
        <v>405.49400000000003</v>
      </c>
      <c r="AI12" s="173">
        <v>367.315</v>
      </c>
      <c r="AJ12" s="173">
        <v>313.52699999999999</v>
      </c>
      <c r="AK12" s="173">
        <v>345.69400000000002</v>
      </c>
      <c r="AL12" s="173">
        <v>363.78199999999998</v>
      </c>
      <c r="AM12" s="173">
        <v>409.03500000000003</v>
      </c>
      <c r="AN12" s="173"/>
      <c r="AO12" s="173"/>
      <c r="AP12" s="173"/>
      <c r="AQ12" s="173"/>
      <c r="AR12" s="173"/>
      <c r="AS12" s="173"/>
      <c r="AT12" s="173"/>
      <c r="AU12" s="173"/>
      <c r="AV12" s="173"/>
      <c r="AW12" s="173"/>
      <c r="AX12" s="173"/>
      <c r="AY12" s="173"/>
    </row>
    <row r="13" spans="1:54" ht="15" x14ac:dyDescent="0.25">
      <c r="A13" s="185">
        <v>44228</v>
      </c>
      <c r="B13" s="163"/>
      <c r="C13" s="163"/>
      <c r="D13" s="166">
        <v>392.99</v>
      </c>
      <c r="E13" s="124">
        <v>345.529</v>
      </c>
      <c r="F13" s="124">
        <v>347.36399999999998</v>
      </c>
      <c r="G13" s="124">
        <v>318.91699999999997</v>
      </c>
      <c r="H13" s="125">
        <v>332.15699999999998</v>
      </c>
      <c r="I13" s="125">
        <v>432.67899999999997</v>
      </c>
      <c r="J13" s="125">
        <v>389.31599999999997</v>
      </c>
      <c r="K13" s="125">
        <v>314.76299999999998</v>
      </c>
      <c r="L13" s="125">
        <v>305.64600000000002</v>
      </c>
      <c r="M13" s="125">
        <v>269.69400000000002</v>
      </c>
      <c r="N13" s="125">
        <v>306.13299999999998</v>
      </c>
      <c r="O13" s="125">
        <v>352.47199999999998</v>
      </c>
      <c r="P13" s="125">
        <v>550.25699999999995</v>
      </c>
      <c r="Q13" s="125">
        <v>297.238</v>
      </c>
      <c r="R13" s="125">
        <v>364.81200000000001</v>
      </c>
      <c r="S13" s="125">
        <v>376.37900000000002</v>
      </c>
      <c r="T13" s="125">
        <v>383.09399999999999</v>
      </c>
      <c r="U13" s="125">
        <v>351.92399999999998</v>
      </c>
      <c r="V13" s="125">
        <v>344.65600000000001</v>
      </c>
      <c r="W13" s="125">
        <v>350.15199999999999</v>
      </c>
      <c r="X13" s="125">
        <v>298.96899999999999</v>
      </c>
      <c r="Y13" s="125">
        <v>249.25200000000001</v>
      </c>
      <c r="Z13" s="125">
        <v>311.32</v>
      </c>
      <c r="AA13" s="125">
        <v>301.38200000000001</v>
      </c>
      <c r="AB13" s="125">
        <v>570.88199999999995</v>
      </c>
      <c r="AC13" s="125">
        <v>294.13400000000001</v>
      </c>
      <c r="AD13" s="125">
        <v>357.767</v>
      </c>
      <c r="AE13" s="125">
        <v>343.02800000000002</v>
      </c>
      <c r="AF13" s="125">
        <v>342.48</v>
      </c>
      <c r="AG13" s="125">
        <v>369.81400000000002</v>
      </c>
      <c r="AH13" s="126">
        <v>350.2</v>
      </c>
      <c r="AI13" s="173">
        <v>319.77699999999999</v>
      </c>
      <c r="AJ13" s="173">
        <v>284.00700000000001</v>
      </c>
      <c r="AK13" s="173">
        <v>314.79500000000002</v>
      </c>
      <c r="AL13" s="173">
        <v>414.89600000000002</v>
      </c>
      <c r="AM13" s="173">
        <v>324.64600000000002</v>
      </c>
      <c r="AN13" s="173"/>
      <c r="AO13" s="173"/>
      <c r="AP13" s="173"/>
      <c r="AQ13" s="173"/>
      <c r="AR13" s="173"/>
      <c r="AS13" s="173"/>
      <c r="AT13" s="173"/>
      <c r="AU13" s="173"/>
      <c r="AV13" s="173"/>
      <c r="AW13" s="173"/>
      <c r="AX13" s="173"/>
      <c r="AY13" s="173"/>
    </row>
    <row r="14" spans="1:54" ht="15" x14ac:dyDescent="0.25">
      <c r="A14" s="185">
        <v>44256</v>
      </c>
      <c r="B14" s="163"/>
      <c r="C14" s="163"/>
      <c r="D14" s="166">
        <v>665.38</v>
      </c>
      <c r="E14" s="124">
        <v>603.04200000000003</v>
      </c>
      <c r="F14" s="124">
        <v>697.45799999999997</v>
      </c>
      <c r="G14" s="124">
        <v>387.20699999999999</v>
      </c>
      <c r="H14" s="125">
        <v>616.97799999999995</v>
      </c>
      <c r="I14" s="125">
        <v>1122.2159999999999</v>
      </c>
      <c r="J14" s="125">
        <v>612.01199999999994</v>
      </c>
      <c r="K14" s="125">
        <v>416.98099999999999</v>
      </c>
      <c r="L14" s="125">
        <v>645.26900000000001</v>
      </c>
      <c r="M14" s="125">
        <v>391.23</v>
      </c>
      <c r="N14" s="125">
        <v>455.64600000000002</v>
      </c>
      <c r="O14" s="125">
        <v>579.63800000000003</v>
      </c>
      <c r="P14" s="125">
        <v>668.06200000000001</v>
      </c>
      <c r="Q14" s="125">
        <v>511.43299999999999</v>
      </c>
      <c r="R14" s="125">
        <v>1017.322</v>
      </c>
      <c r="S14" s="125">
        <v>560.28700000000003</v>
      </c>
      <c r="T14" s="125">
        <v>804.08699999999999</v>
      </c>
      <c r="U14" s="125">
        <v>454.96899999999999</v>
      </c>
      <c r="V14" s="125">
        <v>466.50400000000002</v>
      </c>
      <c r="W14" s="125">
        <v>467.57100000000003</v>
      </c>
      <c r="X14" s="125">
        <v>499.81400000000002</v>
      </c>
      <c r="Y14" s="125">
        <v>284.53300000000002</v>
      </c>
      <c r="Z14" s="125">
        <v>498.96300000000002</v>
      </c>
      <c r="AA14" s="125">
        <v>633.52700000000004</v>
      </c>
      <c r="AB14" s="125">
        <v>768.45299999999997</v>
      </c>
      <c r="AC14" s="125">
        <v>398.101</v>
      </c>
      <c r="AD14" s="125">
        <v>797.57899999999995</v>
      </c>
      <c r="AE14" s="125">
        <v>443.91</v>
      </c>
      <c r="AF14" s="125">
        <v>585.798</v>
      </c>
      <c r="AG14" s="125">
        <v>506.86799999999999</v>
      </c>
      <c r="AH14" s="126">
        <v>523.41</v>
      </c>
      <c r="AI14" s="173">
        <v>474.12200000000001</v>
      </c>
      <c r="AJ14" s="173">
        <v>371.38600000000002</v>
      </c>
      <c r="AK14" s="173">
        <v>477.53399999999999</v>
      </c>
      <c r="AL14" s="173">
        <v>622.98199999999997</v>
      </c>
      <c r="AM14" s="173">
        <v>455.79500000000002</v>
      </c>
      <c r="AN14" s="173"/>
      <c r="AO14" s="173"/>
      <c r="AP14" s="173"/>
      <c r="AQ14" s="173"/>
      <c r="AR14" s="173"/>
      <c r="AS14" s="173"/>
      <c r="AT14" s="173"/>
      <c r="AU14" s="173"/>
      <c r="AV14" s="173"/>
      <c r="AW14" s="173"/>
      <c r="AX14" s="173"/>
      <c r="AY14" s="173"/>
    </row>
    <row r="15" spans="1:54" ht="15" x14ac:dyDescent="0.25">
      <c r="A15" s="185">
        <v>44287</v>
      </c>
      <c r="B15" s="163"/>
      <c r="C15" s="163"/>
      <c r="D15" s="166">
        <v>1055.51</v>
      </c>
      <c r="E15" s="124">
        <v>663.57100000000003</v>
      </c>
      <c r="F15" s="124">
        <v>690.18799999999999</v>
      </c>
      <c r="G15" s="124">
        <v>729.67499999999995</v>
      </c>
      <c r="H15" s="125">
        <v>1542.893</v>
      </c>
      <c r="I15" s="125">
        <v>2132.44</v>
      </c>
      <c r="J15" s="125">
        <v>931.64200000000005</v>
      </c>
      <c r="K15" s="125">
        <v>712.35</v>
      </c>
      <c r="L15" s="125">
        <v>1174.2329999999999</v>
      </c>
      <c r="M15" s="125">
        <v>696.22699999999998</v>
      </c>
      <c r="N15" s="125">
        <v>573.80899999999997</v>
      </c>
      <c r="O15" s="125">
        <v>994.04200000000003</v>
      </c>
      <c r="P15" s="125">
        <v>1514.056</v>
      </c>
      <c r="Q15" s="125">
        <v>756.56600000000003</v>
      </c>
      <c r="R15" s="125">
        <v>818.822</v>
      </c>
      <c r="S15" s="125">
        <v>909.53300000000002</v>
      </c>
      <c r="T15" s="125">
        <v>1394.9690000000001</v>
      </c>
      <c r="U15" s="125">
        <v>926.93</v>
      </c>
      <c r="V15" s="125">
        <v>561.20399999999995</v>
      </c>
      <c r="W15" s="125">
        <v>717.88599999999997</v>
      </c>
      <c r="X15" s="125">
        <v>785.93799999999999</v>
      </c>
      <c r="Y15" s="125">
        <v>486.80700000000002</v>
      </c>
      <c r="Z15" s="125">
        <v>634.95299999999997</v>
      </c>
      <c r="AA15" s="125">
        <v>1390.0640000000001</v>
      </c>
      <c r="AB15" s="125">
        <v>1376.6489999999999</v>
      </c>
      <c r="AC15" s="125">
        <v>995.27300000000002</v>
      </c>
      <c r="AD15" s="125">
        <v>1044.5509999999999</v>
      </c>
      <c r="AE15" s="125">
        <v>779.03700000000003</v>
      </c>
      <c r="AF15" s="125">
        <v>749.428</v>
      </c>
      <c r="AG15" s="125">
        <v>728.09299999999996</v>
      </c>
      <c r="AH15" s="126">
        <v>1109.7329999999999</v>
      </c>
      <c r="AI15" s="173">
        <v>877.29</v>
      </c>
      <c r="AJ15" s="173">
        <v>412.71100000000001</v>
      </c>
      <c r="AK15" s="173">
        <v>669.90899999999999</v>
      </c>
      <c r="AL15" s="173">
        <v>619.46500000000003</v>
      </c>
      <c r="AM15" s="173">
        <v>530.20699999999999</v>
      </c>
      <c r="AN15" s="173"/>
      <c r="AO15" s="173"/>
      <c r="AP15" s="173"/>
      <c r="AQ15" s="173"/>
      <c r="AR15" s="173"/>
      <c r="AS15" s="173"/>
      <c r="AT15" s="173"/>
      <c r="AU15" s="173"/>
      <c r="AV15" s="173"/>
      <c r="AW15" s="173"/>
      <c r="AX15" s="173"/>
      <c r="AY15" s="173"/>
    </row>
    <row r="16" spans="1:54" ht="15" x14ac:dyDescent="0.25">
      <c r="A16" s="185">
        <v>44317</v>
      </c>
      <c r="B16" s="163"/>
      <c r="C16" s="163"/>
      <c r="D16" s="166">
        <v>2342.9899999999998</v>
      </c>
      <c r="E16" s="124">
        <v>1988.3389999999999</v>
      </c>
      <c r="F16" s="124">
        <v>2056.654</v>
      </c>
      <c r="G16" s="124">
        <v>3721.5509999999999</v>
      </c>
      <c r="H16" s="125">
        <v>3715.9690000000001</v>
      </c>
      <c r="I16" s="125">
        <v>3310.63</v>
      </c>
      <c r="J16" s="125">
        <v>2606.797</v>
      </c>
      <c r="K16" s="125">
        <v>1219.155</v>
      </c>
      <c r="L16" s="125">
        <v>1488.779</v>
      </c>
      <c r="M16" s="125">
        <v>764.4</v>
      </c>
      <c r="N16" s="125">
        <v>1233.827</v>
      </c>
      <c r="O16" s="125">
        <v>1824.4349999999999</v>
      </c>
      <c r="P16" s="125">
        <v>3645.752</v>
      </c>
      <c r="Q16" s="125">
        <v>1745.1369999999999</v>
      </c>
      <c r="R16" s="125">
        <v>2275.3020000000001</v>
      </c>
      <c r="S16" s="125">
        <v>2819.2939999999999</v>
      </c>
      <c r="T16" s="125">
        <v>3845.7869999999998</v>
      </c>
      <c r="U16" s="125">
        <v>2383.2600000000002</v>
      </c>
      <c r="V16" s="125">
        <v>1811.8109999999999</v>
      </c>
      <c r="W16" s="125">
        <v>1798.865</v>
      </c>
      <c r="X16" s="125">
        <v>2237.75</v>
      </c>
      <c r="Y16" s="125">
        <v>250.66900000000001</v>
      </c>
      <c r="Z16" s="125">
        <v>1448.585</v>
      </c>
      <c r="AA16" s="125">
        <v>1707.16</v>
      </c>
      <c r="AB16" s="125">
        <v>2947.8939999999998</v>
      </c>
      <c r="AC16" s="125">
        <v>2229.2460000000001</v>
      </c>
      <c r="AD16" s="125">
        <v>1978.4690000000001</v>
      </c>
      <c r="AE16" s="125">
        <v>2233.6869999999999</v>
      </c>
      <c r="AF16" s="125">
        <v>2433.9969999999998</v>
      </c>
      <c r="AG16" s="125">
        <v>880.16300000000001</v>
      </c>
      <c r="AH16" s="126">
        <v>2293.0920000000001</v>
      </c>
      <c r="AI16" s="173">
        <v>1020.28</v>
      </c>
      <c r="AJ16" s="173">
        <v>862.06200000000001</v>
      </c>
      <c r="AK16" s="173">
        <v>1799.2329999999999</v>
      </c>
      <c r="AL16" s="173">
        <v>1196.472</v>
      </c>
      <c r="AM16" s="173">
        <v>898.75099999999998</v>
      </c>
      <c r="AN16" s="173"/>
      <c r="AO16" s="173"/>
      <c r="AP16" s="173"/>
      <c r="AQ16" s="173"/>
      <c r="AR16" s="173"/>
      <c r="AS16" s="173"/>
      <c r="AT16" s="173"/>
      <c r="AU16" s="173"/>
      <c r="AV16" s="173"/>
      <c r="AW16" s="173"/>
      <c r="AX16" s="173"/>
      <c r="AY16" s="173"/>
    </row>
    <row r="17" spans="1:51" ht="15" x14ac:dyDescent="0.25">
      <c r="A17" s="185">
        <v>44348</v>
      </c>
      <c r="B17" s="163"/>
      <c r="C17" s="163"/>
      <c r="D17" s="166">
        <v>2666.05</v>
      </c>
      <c r="E17" s="124">
        <v>3543.2469999999998</v>
      </c>
      <c r="F17" s="124">
        <v>5909.1170000000002</v>
      </c>
      <c r="G17" s="124">
        <v>6074.12</v>
      </c>
      <c r="H17" s="125">
        <v>3619.105</v>
      </c>
      <c r="I17" s="125">
        <v>4528.665</v>
      </c>
      <c r="J17" s="125">
        <v>1829.501</v>
      </c>
      <c r="K17" s="125">
        <v>2022.4459999999999</v>
      </c>
      <c r="L17" s="125">
        <v>1269.18</v>
      </c>
      <c r="M17" s="125">
        <v>1617.345</v>
      </c>
      <c r="N17" s="125">
        <v>2801.7260000000001</v>
      </c>
      <c r="O17" s="125">
        <v>1300.232</v>
      </c>
      <c r="P17" s="125">
        <v>4955.5540000000001</v>
      </c>
      <c r="Q17" s="125">
        <v>1564.1279999999999</v>
      </c>
      <c r="R17" s="125">
        <v>5081.9960000000001</v>
      </c>
      <c r="S17" s="125">
        <v>2918.308</v>
      </c>
      <c r="T17" s="125">
        <v>5125.3379999999997</v>
      </c>
      <c r="U17" s="125">
        <v>2541.4789999999998</v>
      </c>
      <c r="V17" s="125">
        <v>3439.66</v>
      </c>
      <c r="W17" s="125">
        <v>1478.924</v>
      </c>
      <c r="X17" s="125">
        <v>1642.48</v>
      </c>
      <c r="Y17" s="125">
        <v>364.95499999999998</v>
      </c>
      <c r="Z17" s="125">
        <v>2573.7930000000001</v>
      </c>
      <c r="AA17" s="125">
        <v>1097.825</v>
      </c>
      <c r="AB17" s="125">
        <v>3859.03</v>
      </c>
      <c r="AC17" s="125">
        <v>2064.6219999999998</v>
      </c>
      <c r="AD17" s="125">
        <v>1341.298</v>
      </c>
      <c r="AE17" s="125">
        <v>4181.0510000000004</v>
      </c>
      <c r="AF17" s="125">
        <v>2675.453</v>
      </c>
      <c r="AG17" s="125">
        <v>2616.3380000000002</v>
      </c>
      <c r="AH17" s="126">
        <v>5503.4549999999999</v>
      </c>
      <c r="AI17" s="173">
        <v>347.33499999999998</v>
      </c>
      <c r="AJ17" s="173">
        <v>1201.27</v>
      </c>
      <c r="AK17" s="173">
        <v>3332.1660000000002</v>
      </c>
      <c r="AL17" s="173">
        <v>2385.8449999999998</v>
      </c>
      <c r="AM17" s="173">
        <v>1279.289</v>
      </c>
      <c r="AN17" s="173"/>
      <c r="AO17" s="173"/>
      <c r="AP17" s="173"/>
      <c r="AQ17" s="173"/>
      <c r="AR17" s="173"/>
      <c r="AS17" s="173"/>
      <c r="AT17" s="173"/>
      <c r="AU17" s="173"/>
      <c r="AV17" s="173"/>
      <c r="AW17" s="173"/>
      <c r="AX17" s="173"/>
      <c r="AY17" s="173"/>
    </row>
    <row r="18" spans="1:51" ht="15" x14ac:dyDescent="0.25">
      <c r="A18" s="185">
        <v>44378</v>
      </c>
      <c r="B18" s="163"/>
      <c r="C18" s="163"/>
      <c r="D18" s="166">
        <v>1090.8399999999999</v>
      </c>
      <c r="E18" s="124">
        <v>2291.6550000000002</v>
      </c>
      <c r="F18" s="124">
        <v>3499.799</v>
      </c>
      <c r="G18" s="124">
        <v>2565.991</v>
      </c>
      <c r="H18" s="125">
        <v>1109.6590000000001</v>
      </c>
      <c r="I18" s="125">
        <v>1825.2560000000001</v>
      </c>
      <c r="J18" s="125">
        <v>605.49800000000005</v>
      </c>
      <c r="K18" s="125">
        <v>653.83900000000006</v>
      </c>
      <c r="L18" s="125">
        <v>558.43600000000004</v>
      </c>
      <c r="M18" s="125">
        <v>761.61199999999997</v>
      </c>
      <c r="N18" s="125">
        <v>1166.126</v>
      </c>
      <c r="O18" s="125">
        <v>494.37299999999999</v>
      </c>
      <c r="P18" s="125">
        <v>2056.9839999999999</v>
      </c>
      <c r="Q18" s="125">
        <v>372.49700000000001</v>
      </c>
      <c r="R18" s="125">
        <v>4276.3729999999996</v>
      </c>
      <c r="S18" s="125">
        <v>1238.4359999999999</v>
      </c>
      <c r="T18" s="125">
        <v>1831.4269999999999</v>
      </c>
      <c r="U18" s="125">
        <v>1477.807</v>
      </c>
      <c r="V18" s="125">
        <v>1958.4459999999999</v>
      </c>
      <c r="W18" s="125">
        <v>342.084</v>
      </c>
      <c r="X18" s="125">
        <v>396.79899999999998</v>
      </c>
      <c r="Y18" s="125">
        <v>97.748000000000005</v>
      </c>
      <c r="Z18" s="125">
        <v>680.54399999999998</v>
      </c>
      <c r="AA18" s="125">
        <v>502.14299999999997</v>
      </c>
      <c r="AB18" s="125">
        <v>1657.394</v>
      </c>
      <c r="AC18" s="125">
        <v>539.74400000000003</v>
      </c>
      <c r="AD18" s="125">
        <v>432.286</v>
      </c>
      <c r="AE18" s="125">
        <v>2099.904</v>
      </c>
      <c r="AF18" s="125">
        <v>1539.135</v>
      </c>
      <c r="AG18" s="125">
        <v>945.197</v>
      </c>
      <c r="AH18" s="126">
        <v>3946.0250000000001</v>
      </c>
      <c r="AI18" s="173">
        <v>124.099</v>
      </c>
      <c r="AJ18" s="173">
        <v>332.06900000000002</v>
      </c>
      <c r="AK18" s="173">
        <v>1071.2370000000001</v>
      </c>
      <c r="AL18" s="173">
        <v>890.45</v>
      </c>
      <c r="AM18" s="173">
        <v>433.40199999999999</v>
      </c>
      <c r="AN18" s="173"/>
      <c r="AO18" s="173"/>
      <c r="AP18" s="173"/>
      <c r="AQ18" s="173"/>
      <c r="AR18" s="173"/>
      <c r="AS18" s="173"/>
      <c r="AT18" s="173"/>
      <c r="AU18" s="173"/>
      <c r="AV18" s="173"/>
      <c r="AW18" s="173"/>
      <c r="AX18" s="173"/>
      <c r="AY18" s="173"/>
    </row>
    <row r="19" spans="1:51" ht="15" x14ac:dyDescent="0.25">
      <c r="A19" s="185">
        <v>44409</v>
      </c>
      <c r="B19" s="163"/>
      <c r="C19" s="163"/>
      <c r="D19" s="166">
        <v>499.88</v>
      </c>
      <c r="E19" s="124">
        <v>940.20100000000002</v>
      </c>
      <c r="F19" s="124">
        <v>1089.902</v>
      </c>
      <c r="G19" s="124">
        <v>1009.256</v>
      </c>
      <c r="H19" s="125">
        <v>494.108</v>
      </c>
      <c r="I19" s="125">
        <v>601.82299999999998</v>
      </c>
      <c r="J19" s="125">
        <v>417.23099999999999</v>
      </c>
      <c r="K19" s="125">
        <v>333.40100000000001</v>
      </c>
      <c r="L19" s="125">
        <v>408.40100000000001</v>
      </c>
      <c r="M19" s="125">
        <v>335.142</v>
      </c>
      <c r="N19" s="125">
        <v>475.947</v>
      </c>
      <c r="O19" s="125">
        <v>354.39600000000002</v>
      </c>
      <c r="P19" s="125">
        <v>803.26800000000003</v>
      </c>
      <c r="Q19" s="125">
        <v>233.42500000000001</v>
      </c>
      <c r="R19" s="125">
        <v>1215.5340000000001</v>
      </c>
      <c r="S19" s="125">
        <v>423.702</v>
      </c>
      <c r="T19" s="125">
        <v>950.09799999999996</v>
      </c>
      <c r="U19" s="125">
        <v>606.25400000000002</v>
      </c>
      <c r="V19" s="125">
        <v>855.72199999999998</v>
      </c>
      <c r="W19" s="125">
        <v>229.02199999999999</v>
      </c>
      <c r="X19" s="125">
        <v>328.51600000000002</v>
      </c>
      <c r="Y19" s="125">
        <v>118.949</v>
      </c>
      <c r="Z19" s="125">
        <v>324.01799999999997</v>
      </c>
      <c r="AA19" s="125">
        <v>290.262</v>
      </c>
      <c r="AB19" s="125">
        <v>599.60699999999997</v>
      </c>
      <c r="AC19" s="125">
        <v>369.39699999999999</v>
      </c>
      <c r="AD19" s="125">
        <v>371.38299999999998</v>
      </c>
      <c r="AE19" s="125">
        <v>652.79600000000005</v>
      </c>
      <c r="AF19" s="125">
        <v>518.38400000000001</v>
      </c>
      <c r="AG19" s="125">
        <v>486.375</v>
      </c>
      <c r="AH19" s="126">
        <v>974.08600000000001</v>
      </c>
      <c r="AI19" s="173">
        <v>172.208</v>
      </c>
      <c r="AJ19" s="173">
        <v>342.18599999999998</v>
      </c>
      <c r="AK19" s="173">
        <v>507.00700000000001</v>
      </c>
      <c r="AL19" s="173">
        <v>375.49</v>
      </c>
      <c r="AM19" s="173">
        <v>266.95400000000001</v>
      </c>
      <c r="AN19" s="173"/>
      <c r="AO19" s="173"/>
      <c r="AP19" s="173"/>
      <c r="AQ19" s="173"/>
      <c r="AR19" s="173"/>
      <c r="AS19" s="173"/>
      <c r="AT19" s="173"/>
      <c r="AU19" s="173"/>
      <c r="AV19" s="173"/>
      <c r="AW19" s="173"/>
      <c r="AX19" s="173"/>
      <c r="AY19" s="173"/>
    </row>
    <row r="20" spans="1:51" ht="15" x14ac:dyDescent="0.25">
      <c r="A20" s="185">
        <v>44440</v>
      </c>
      <c r="B20" s="163"/>
      <c r="C20" s="163"/>
      <c r="D20" s="166">
        <v>408.21</v>
      </c>
      <c r="E20" s="124">
        <v>765.75400000000002</v>
      </c>
      <c r="F20" s="124">
        <v>600.005</v>
      </c>
      <c r="G20" s="124">
        <v>656.72900000000004</v>
      </c>
      <c r="H20" s="125">
        <v>525.18600000000004</v>
      </c>
      <c r="I20" s="125">
        <v>635.54399999999998</v>
      </c>
      <c r="J20" s="125">
        <v>372.60300000000001</v>
      </c>
      <c r="K20" s="125">
        <v>383.69099999999997</v>
      </c>
      <c r="L20" s="125">
        <v>294.786</v>
      </c>
      <c r="M20" s="125">
        <v>288.81200000000001</v>
      </c>
      <c r="N20" s="125">
        <v>491.25700000000001</v>
      </c>
      <c r="O20" s="125">
        <v>377.25599999999997</v>
      </c>
      <c r="P20" s="125">
        <v>716.25800000000004</v>
      </c>
      <c r="Q20" s="125">
        <v>315.85599999999999</v>
      </c>
      <c r="R20" s="125">
        <v>620.43100000000004</v>
      </c>
      <c r="S20" s="125">
        <v>407.60500000000002</v>
      </c>
      <c r="T20" s="125">
        <v>824.65099999999995</v>
      </c>
      <c r="U20" s="125">
        <v>439.96699999999998</v>
      </c>
      <c r="V20" s="125">
        <v>586.74400000000003</v>
      </c>
      <c r="W20" s="125">
        <v>299.40199999999999</v>
      </c>
      <c r="X20" s="125">
        <v>281.53899999999999</v>
      </c>
      <c r="Y20" s="125">
        <v>289.78300000000002</v>
      </c>
      <c r="Z20" s="125">
        <v>513.82100000000003</v>
      </c>
      <c r="AA20" s="125">
        <v>375.50299999999999</v>
      </c>
      <c r="AB20" s="125">
        <v>452.61599999999999</v>
      </c>
      <c r="AC20" s="125">
        <v>377.31299999999999</v>
      </c>
      <c r="AD20" s="125">
        <v>388.47</v>
      </c>
      <c r="AE20" s="125">
        <v>495.58199999999999</v>
      </c>
      <c r="AF20" s="125">
        <v>352.35700000000003</v>
      </c>
      <c r="AG20" s="125">
        <v>326.91000000000003</v>
      </c>
      <c r="AH20" s="126">
        <v>596.29399999999998</v>
      </c>
      <c r="AI20" s="173">
        <v>185.77699999999999</v>
      </c>
      <c r="AJ20" s="173">
        <v>534.48400000000004</v>
      </c>
      <c r="AK20" s="173">
        <v>484.73099999999999</v>
      </c>
      <c r="AL20" s="173">
        <v>336.75700000000001</v>
      </c>
      <c r="AM20" s="173">
        <v>306.43099999999998</v>
      </c>
      <c r="AN20" s="173"/>
      <c r="AO20" s="173"/>
      <c r="AP20" s="173"/>
      <c r="AQ20" s="173"/>
      <c r="AR20" s="173"/>
      <c r="AS20" s="173"/>
      <c r="AT20" s="173"/>
      <c r="AU20" s="173"/>
      <c r="AV20" s="173"/>
      <c r="AW20" s="173"/>
      <c r="AX20" s="173"/>
      <c r="AY20" s="173"/>
    </row>
    <row r="21" spans="1:51" ht="15" x14ac:dyDescent="0.25">
      <c r="A21" s="185">
        <v>44470</v>
      </c>
      <c r="B21" s="163"/>
      <c r="C21" s="163"/>
      <c r="D21" s="166">
        <v>512.25</v>
      </c>
      <c r="E21" s="124">
        <v>772.45399999999995</v>
      </c>
      <c r="F21" s="124">
        <v>670.58</v>
      </c>
      <c r="G21" s="124">
        <v>738.66200000000003</v>
      </c>
      <c r="H21" s="125">
        <v>827.03899999999999</v>
      </c>
      <c r="I21" s="125">
        <v>842.89800000000002</v>
      </c>
      <c r="J21" s="125">
        <v>347.60700000000003</v>
      </c>
      <c r="K21" s="125">
        <v>357.541</v>
      </c>
      <c r="L21" s="125">
        <v>347.31</v>
      </c>
      <c r="M21" s="125">
        <v>408.98500000000001</v>
      </c>
      <c r="N21" s="125">
        <v>361.03100000000001</v>
      </c>
      <c r="O21" s="125">
        <v>302.64100000000002</v>
      </c>
      <c r="P21" s="125">
        <v>626.16200000000003</v>
      </c>
      <c r="Q21" s="125">
        <v>403.59699999999998</v>
      </c>
      <c r="R21" s="125">
        <v>622.024</v>
      </c>
      <c r="S21" s="125">
        <v>526.86800000000005</v>
      </c>
      <c r="T21" s="125">
        <v>937.03800000000001</v>
      </c>
      <c r="U21" s="125">
        <v>515.55600000000004</v>
      </c>
      <c r="V21" s="125">
        <v>412.928</v>
      </c>
      <c r="W21" s="125">
        <v>421.57400000000001</v>
      </c>
      <c r="X21" s="125">
        <v>287.17</v>
      </c>
      <c r="Y21" s="125">
        <v>320.74700000000001</v>
      </c>
      <c r="Z21" s="125">
        <v>359.50799999999998</v>
      </c>
      <c r="AA21" s="125">
        <v>491.45100000000002</v>
      </c>
      <c r="AB21" s="125">
        <v>633.97199999999998</v>
      </c>
      <c r="AC21" s="125">
        <v>1076.1559999999999</v>
      </c>
      <c r="AD21" s="125">
        <v>536.10599999999999</v>
      </c>
      <c r="AE21" s="125">
        <v>455.00200000000001</v>
      </c>
      <c r="AF21" s="125">
        <v>381.25200000000001</v>
      </c>
      <c r="AG21" s="125">
        <v>448.95800000000003</v>
      </c>
      <c r="AH21" s="126">
        <v>638.64400000000001</v>
      </c>
      <c r="AI21" s="173">
        <v>218.60599999999999</v>
      </c>
      <c r="AJ21" s="173">
        <v>588.34400000000005</v>
      </c>
      <c r="AK21" s="173">
        <v>671.41399999999999</v>
      </c>
      <c r="AL21" s="173">
        <v>320.98200000000003</v>
      </c>
      <c r="AM21" s="173">
        <v>464.00799999999998</v>
      </c>
      <c r="AN21" s="173"/>
      <c r="AO21" s="173"/>
      <c r="AP21" s="173"/>
      <c r="AQ21" s="173"/>
      <c r="AR21" s="173"/>
      <c r="AS21" s="173"/>
      <c r="AT21" s="173"/>
      <c r="AU21" s="173"/>
      <c r="AV21" s="173"/>
      <c r="AW21" s="173"/>
      <c r="AX21" s="173"/>
      <c r="AY21" s="173"/>
    </row>
    <row r="22" spans="1:51" ht="15" x14ac:dyDescent="0.25">
      <c r="A22" s="185">
        <v>44501</v>
      </c>
      <c r="B22" s="163"/>
      <c r="C22" s="163"/>
      <c r="D22" s="166">
        <v>472.92</v>
      </c>
      <c r="E22" s="124">
        <v>603.05799999999999</v>
      </c>
      <c r="F22" s="124">
        <v>616.14599999999996</v>
      </c>
      <c r="G22" s="124">
        <v>631.65599999999995</v>
      </c>
      <c r="H22" s="125">
        <v>661.91499999999996</v>
      </c>
      <c r="I22" s="125">
        <v>780.26700000000005</v>
      </c>
      <c r="J22" s="125">
        <v>544.22500000000002</v>
      </c>
      <c r="K22" s="125">
        <v>359.98399999999998</v>
      </c>
      <c r="L22" s="125">
        <v>346.02600000000001</v>
      </c>
      <c r="M22" s="125">
        <v>475.03300000000002</v>
      </c>
      <c r="N22" s="125">
        <v>458.98500000000001</v>
      </c>
      <c r="O22" s="125">
        <v>363.5</v>
      </c>
      <c r="P22" s="125">
        <v>611.46</v>
      </c>
      <c r="Q22" s="125">
        <v>440.53</v>
      </c>
      <c r="R22" s="125">
        <v>563.428</v>
      </c>
      <c r="S22" s="125">
        <v>534.83399999999995</v>
      </c>
      <c r="T22" s="125">
        <v>650.29</v>
      </c>
      <c r="U22" s="125">
        <v>615.52499999999998</v>
      </c>
      <c r="V22" s="125">
        <v>403.19299999999998</v>
      </c>
      <c r="W22" s="125">
        <v>403.733</v>
      </c>
      <c r="X22" s="125">
        <v>365.024</v>
      </c>
      <c r="Y22" s="125">
        <v>317.012</v>
      </c>
      <c r="Z22" s="125">
        <v>384.69099999999997</v>
      </c>
      <c r="AA22" s="125">
        <v>642.96699999999998</v>
      </c>
      <c r="AB22" s="125">
        <v>590.05700000000002</v>
      </c>
      <c r="AC22" s="125">
        <v>606.923</v>
      </c>
      <c r="AD22" s="125">
        <v>483.548</v>
      </c>
      <c r="AE22" s="125">
        <v>476.483</v>
      </c>
      <c r="AF22" s="125">
        <v>451.46800000000002</v>
      </c>
      <c r="AG22" s="125">
        <v>470.57400000000001</v>
      </c>
      <c r="AH22" s="126">
        <v>614.61300000000006</v>
      </c>
      <c r="AI22" s="173">
        <v>274.02800000000002</v>
      </c>
      <c r="AJ22" s="173">
        <v>503.56700000000001</v>
      </c>
      <c r="AK22" s="173">
        <v>509.93400000000003</v>
      </c>
      <c r="AL22" s="173">
        <v>377.923</v>
      </c>
      <c r="AM22" s="173">
        <v>463.86500000000001</v>
      </c>
      <c r="AN22" s="173"/>
      <c r="AO22" s="173"/>
      <c r="AP22" s="173"/>
      <c r="AQ22" s="173"/>
      <c r="AR22" s="173"/>
      <c r="AS22" s="173"/>
      <c r="AT22" s="173"/>
      <c r="AU22" s="173"/>
      <c r="AV22" s="173"/>
      <c r="AW22" s="173"/>
      <c r="AX22" s="173"/>
      <c r="AY22" s="173"/>
    </row>
    <row r="23" spans="1:51" ht="15" x14ac:dyDescent="0.25">
      <c r="A23" s="185">
        <v>44531</v>
      </c>
      <c r="B23" s="163"/>
      <c r="C23" s="163"/>
      <c r="D23" s="166">
        <v>362.53</v>
      </c>
      <c r="E23" s="124">
        <v>530.22199999999998</v>
      </c>
      <c r="F23" s="124">
        <v>554.84500000000003</v>
      </c>
      <c r="G23" s="124">
        <v>574.13699999999994</v>
      </c>
      <c r="H23" s="125">
        <v>520.35699999999997</v>
      </c>
      <c r="I23" s="125">
        <v>587.81600000000003</v>
      </c>
      <c r="J23" s="125">
        <v>394.19799999999998</v>
      </c>
      <c r="K23" s="125">
        <v>340.14</v>
      </c>
      <c r="L23" s="125">
        <v>326.98399999999998</v>
      </c>
      <c r="M23" s="125">
        <v>378.58499999999998</v>
      </c>
      <c r="N23" s="125">
        <v>404.52800000000002</v>
      </c>
      <c r="O23" s="125">
        <v>334.73899999999998</v>
      </c>
      <c r="P23" s="125">
        <v>518.92700000000002</v>
      </c>
      <c r="Q23" s="125">
        <v>374.88</v>
      </c>
      <c r="R23" s="125">
        <v>557.41499999999996</v>
      </c>
      <c r="S23" s="125">
        <v>577.20000000000005</v>
      </c>
      <c r="T23" s="125">
        <v>538.18600000000004</v>
      </c>
      <c r="U23" s="125">
        <v>517.19000000000005</v>
      </c>
      <c r="V23" s="125">
        <v>391.29599999999999</v>
      </c>
      <c r="W23" s="125">
        <v>324.68299999999999</v>
      </c>
      <c r="X23" s="125">
        <v>350.14600000000002</v>
      </c>
      <c r="Y23" s="125">
        <v>263.94200000000001</v>
      </c>
      <c r="Z23" s="125">
        <v>374.04700000000003</v>
      </c>
      <c r="AA23" s="125">
        <v>422.52800000000002</v>
      </c>
      <c r="AB23" s="125">
        <v>483.75400000000002</v>
      </c>
      <c r="AC23" s="125">
        <v>451.94400000000002</v>
      </c>
      <c r="AD23" s="125">
        <v>453.99900000000002</v>
      </c>
      <c r="AE23" s="125">
        <v>475.83800000000002</v>
      </c>
      <c r="AF23" s="125">
        <v>410.08499999999998</v>
      </c>
      <c r="AG23" s="125">
        <v>451.78399999999999</v>
      </c>
      <c r="AH23" s="126">
        <v>539.92399999999998</v>
      </c>
      <c r="AI23" s="173">
        <v>273.29599999999999</v>
      </c>
      <c r="AJ23" s="173">
        <v>372.50400000000002</v>
      </c>
      <c r="AK23" s="173">
        <v>426.92</v>
      </c>
      <c r="AL23" s="173">
        <v>355.42</v>
      </c>
      <c r="AM23" s="173">
        <v>370.39499999999998</v>
      </c>
      <c r="AN23" s="173"/>
      <c r="AO23" s="173"/>
      <c r="AP23" s="173"/>
      <c r="AQ23" s="173"/>
      <c r="AR23" s="173"/>
      <c r="AS23" s="173"/>
      <c r="AT23" s="173"/>
      <c r="AU23" s="173"/>
      <c r="AV23" s="173"/>
      <c r="AW23" s="173"/>
      <c r="AX23" s="173"/>
      <c r="AY23" s="173"/>
    </row>
    <row r="24" spans="1:51" ht="15" x14ac:dyDescent="0.25">
      <c r="A24" s="185">
        <v>44562</v>
      </c>
      <c r="B24" s="163"/>
      <c r="C24" s="163"/>
      <c r="D24" s="166">
        <v>361.18</v>
      </c>
      <c r="E24" s="124">
        <v>450.53199999999998</v>
      </c>
      <c r="F24" s="124">
        <v>500.60700000000003</v>
      </c>
      <c r="G24" s="124">
        <v>550.24199999999996</v>
      </c>
      <c r="H24" s="125">
        <v>434.61099999999999</v>
      </c>
      <c r="I24" s="125">
        <v>464.911</v>
      </c>
      <c r="J24" s="125">
        <v>343.74799999999999</v>
      </c>
      <c r="K24" s="125">
        <v>311.858</v>
      </c>
      <c r="L24" s="125">
        <v>308.11700000000002</v>
      </c>
      <c r="M24" s="125">
        <v>303.62</v>
      </c>
      <c r="N24" s="125">
        <v>353.197</v>
      </c>
      <c r="O24" s="125">
        <v>454.99700000000001</v>
      </c>
      <c r="P24" s="125">
        <v>469.99900000000002</v>
      </c>
      <c r="Q24" s="125">
        <v>352.065</v>
      </c>
      <c r="R24" s="125">
        <v>482.21100000000001</v>
      </c>
      <c r="S24" s="125">
        <v>493.404</v>
      </c>
      <c r="T24" s="125">
        <v>482.25900000000001</v>
      </c>
      <c r="U24" s="125">
        <v>409.041</v>
      </c>
      <c r="V24" s="125">
        <v>372.59399999999999</v>
      </c>
      <c r="W24" s="125">
        <v>309.27499999999998</v>
      </c>
      <c r="X24" s="125">
        <v>312.24099999999999</v>
      </c>
      <c r="Y24" s="125">
        <v>232.33199999999999</v>
      </c>
      <c r="Z24" s="125">
        <v>335.79399999999998</v>
      </c>
      <c r="AA24" s="125">
        <v>610.79999999999995</v>
      </c>
      <c r="AB24" s="125">
        <v>443.92200000000003</v>
      </c>
      <c r="AC24" s="125">
        <v>387.96</v>
      </c>
      <c r="AD24" s="125">
        <v>371.02300000000002</v>
      </c>
      <c r="AE24" s="125">
        <v>449.37200000000001</v>
      </c>
      <c r="AF24" s="125">
        <v>378.81400000000002</v>
      </c>
      <c r="AG24" s="125">
        <v>407.41399999999999</v>
      </c>
      <c r="AH24" s="126">
        <v>491.66800000000001</v>
      </c>
      <c r="AI24" s="173">
        <v>254.614</v>
      </c>
      <c r="AJ24" s="173">
        <v>300.245</v>
      </c>
      <c r="AK24" s="173">
        <v>381.56599999999997</v>
      </c>
      <c r="AL24" s="173">
        <v>350.649</v>
      </c>
      <c r="AM24" s="173">
        <v>348.74799999999999</v>
      </c>
      <c r="AN24" s="173"/>
      <c r="AO24" s="173"/>
      <c r="AP24" s="173"/>
      <c r="AQ24" s="173"/>
      <c r="AR24" s="173"/>
      <c r="AS24" s="173"/>
      <c r="AT24" s="173"/>
      <c r="AU24" s="173"/>
      <c r="AV24" s="173"/>
      <c r="AW24" s="173"/>
      <c r="AX24" s="173"/>
      <c r="AY24" s="173"/>
    </row>
    <row r="25" spans="1:51" ht="15" x14ac:dyDescent="0.25">
      <c r="A25" s="185">
        <v>44593</v>
      </c>
      <c r="B25" s="163"/>
      <c r="C25" s="163"/>
      <c r="D25" s="166">
        <v>392.99</v>
      </c>
      <c r="E25" s="124">
        <v>403.59800000000001</v>
      </c>
      <c r="F25" s="124">
        <v>411.666</v>
      </c>
      <c r="G25" s="124">
        <v>430.529</v>
      </c>
      <c r="H25" s="125">
        <v>504.053</v>
      </c>
      <c r="I25" s="125">
        <v>471.84399999999999</v>
      </c>
      <c r="J25" s="125">
        <v>319.03199999999998</v>
      </c>
      <c r="K25" s="125">
        <v>297.01100000000002</v>
      </c>
      <c r="L25" s="125">
        <v>268.47699999999998</v>
      </c>
      <c r="M25" s="125">
        <v>277.76</v>
      </c>
      <c r="N25" s="125">
        <v>357.70600000000002</v>
      </c>
      <c r="O25" s="125">
        <v>532.69899999999996</v>
      </c>
      <c r="P25" s="125">
        <v>411.87900000000002</v>
      </c>
      <c r="Q25" s="125">
        <v>356.25599999999997</v>
      </c>
      <c r="R25" s="125">
        <v>446.27199999999999</v>
      </c>
      <c r="S25" s="125">
        <v>429.83100000000002</v>
      </c>
      <c r="T25" s="125">
        <v>447.73599999999999</v>
      </c>
      <c r="U25" s="125">
        <v>387.88799999999998</v>
      </c>
      <c r="V25" s="125">
        <v>373.78399999999999</v>
      </c>
      <c r="W25" s="125">
        <v>282.66300000000001</v>
      </c>
      <c r="X25" s="125">
        <v>251.773</v>
      </c>
      <c r="Y25" s="125">
        <v>246.02</v>
      </c>
      <c r="Z25" s="125">
        <v>291.00599999999997</v>
      </c>
      <c r="AA25" s="125">
        <v>572.35400000000004</v>
      </c>
      <c r="AB25" s="125">
        <v>365.83800000000002</v>
      </c>
      <c r="AC25" s="125">
        <v>375.61799999999999</v>
      </c>
      <c r="AD25" s="125">
        <v>332.245</v>
      </c>
      <c r="AE25" s="125">
        <v>415.01</v>
      </c>
      <c r="AF25" s="125">
        <v>393.68900000000002</v>
      </c>
      <c r="AG25" s="125">
        <v>353.61</v>
      </c>
      <c r="AH25" s="126">
        <v>419.94</v>
      </c>
      <c r="AI25" s="173">
        <v>255.53800000000001</v>
      </c>
      <c r="AJ25" s="173">
        <v>279.02100000000002</v>
      </c>
      <c r="AK25" s="173">
        <v>428.81799999999998</v>
      </c>
      <c r="AL25" s="173">
        <v>277.42200000000003</v>
      </c>
      <c r="AM25" s="173">
        <v>288.24599999999998</v>
      </c>
      <c r="AN25" s="173"/>
      <c r="AO25" s="173"/>
      <c r="AP25" s="173"/>
      <c r="AQ25" s="173"/>
      <c r="AR25" s="173"/>
      <c r="AS25" s="173"/>
      <c r="AT25" s="173"/>
      <c r="AU25" s="173"/>
      <c r="AV25" s="173"/>
      <c r="AW25" s="173"/>
      <c r="AX25" s="173"/>
      <c r="AY25" s="173"/>
    </row>
    <row r="26" spans="1:51" ht="15" x14ac:dyDescent="0.25">
      <c r="A26" s="185">
        <v>44621</v>
      </c>
      <c r="B26" s="163"/>
      <c r="C26" s="163"/>
      <c r="D26" s="166">
        <v>665.38</v>
      </c>
      <c r="E26" s="124">
        <v>768.61900000000003</v>
      </c>
      <c r="F26" s="124">
        <v>496.65499999999997</v>
      </c>
      <c r="G26" s="124">
        <v>736.82299999999998</v>
      </c>
      <c r="H26" s="125">
        <v>1232.0060000000001</v>
      </c>
      <c r="I26" s="125">
        <v>712.17499999999995</v>
      </c>
      <c r="J26" s="125">
        <v>433.72399999999999</v>
      </c>
      <c r="K26" s="125">
        <v>622.93600000000004</v>
      </c>
      <c r="L26" s="125">
        <v>392.54700000000003</v>
      </c>
      <c r="M26" s="125">
        <v>427.65800000000002</v>
      </c>
      <c r="N26" s="125">
        <v>588.625</v>
      </c>
      <c r="O26" s="125">
        <v>638.94000000000005</v>
      </c>
      <c r="P26" s="125">
        <v>662.31</v>
      </c>
      <c r="Q26" s="125">
        <v>1014.572</v>
      </c>
      <c r="R26" s="125">
        <v>636.15300000000002</v>
      </c>
      <c r="S26" s="125">
        <v>824.46100000000001</v>
      </c>
      <c r="T26" s="125">
        <v>578.13</v>
      </c>
      <c r="U26" s="125">
        <v>522.25900000000001</v>
      </c>
      <c r="V26" s="125">
        <v>494.72699999999998</v>
      </c>
      <c r="W26" s="125">
        <v>472.60300000000001</v>
      </c>
      <c r="X26" s="125">
        <v>290.43400000000003</v>
      </c>
      <c r="Y26" s="125">
        <v>424.15199999999999</v>
      </c>
      <c r="Z26" s="125">
        <v>624.11300000000006</v>
      </c>
      <c r="AA26" s="125">
        <v>787.26599999999996</v>
      </c>
      <c r="AB26" s="125">
        <v>481.35500000000002</v>
      </c>
      <c r="AC26" s="125">
        <v>822.274</v>
      </c>
      <c r="AD26" s="125">
        <v>438.25</v>
      </c>
      <c r="AE26" s="125">
        <v>675.279</v>
      </c>
      <c r="AF26" s="125">
        <v>532.28700000000003</v>
      </c>
      <c r="AG26" s="125">
        <v>526.40499999999997</v>
      </c>
      <c r="AH26" s="126">
        <v>596.70500000000004</v>
      </c>
      <c r="AI26" s="173">
        <v>324.82</v>
      </c>
      <c r="AJ26" s="173">
        <v>438.92399999999998</v>
      </c>
      <c r="AK26" s="173">
        <v>643.29100000000005</v>
      </c>
      <c r="AL26" s="173">
        <v>402.75400000000002</v>
      </c>
      <c r="AM26" s="173">
        <v>524.35</v>
      </c>
      <c r="AN26" s="173"/>
      <c r="AO26" s="173"/>
      <c r="AP26" s="173"/>
      <c r="AQ26" s="173"/>
      <c r="AR26" s="173"/>
      <c r="AS26" s="173"/>
      <c r="AT26" s="173"/>
      <c r="AU26" s="173"/>
      <c r="AV26" s="173"/>
      <c r="AW26" s="173"/>
      <c r="AX26" s="173"/>
      <c r="AY26" s="173"/>
    </row>
    <row r="27" spans="1:51" ht="15" x14ac:dyDescent="0.25">
      <c r="A27" s="185">
        <v>44652</v>
      </c>
      <c r="B27" s="163"/>
      <c r="C27" s="163"/>
      <c r="D27" s="166">
        <v>1055.51</v>
      </c>
      <c r="E27" s="124">
        <v>774.33</v>
      </c>
      <c r="F27" s="124">
        <v>882.33</v>
      </c>
      <c r="G27" s="124">
        <v>1758.633</v>
      </c>
      <c r="H27" s="125">
        <v>2304.9940000000001</v>
      </c>
      <c r="I27" s="125">
        <v>1077.702</v>
      </c>
      <c r="J27" s="125">
        <v>725.94600000000003</v>
      </c>
      <c r="K27" s="125">
        <v>1118.046</v>
      </c>
      <c r="L27" s="125">
        <v>695.15300000000002</v>
      </c>
      <c r="M27" s="125">
        <v>536.08799999999997</v>
      </c>
      <c r="N27" s="125">
        <v>1034.242</v>
      </c>
      <c r="O27" s="125">
        <v>1499.2650000000001</v>
      </c>
      <c r="P27" s="125">
        <v>955.16899999999998</v>
      </c>
      <c r="Q27" s="125">
        <v>818.78399999999999</v>
      </c>
      <c r="R27" s="125">
        <v>1013.998</v>
      </c>
      <c r="S27" s="125">
        <v>1441.087</v>
      </c>
      <c r="T27" s="125">
        <v>1102.2139999999999</v>
      </c>
      <c r="U27" s="125">
        <v>628.41499999999996</v>
      </c>
      <c r="V27" s="125">
        <v>757.39099999999996</v>
      </c>
      <c r="W27" s="125">
        <v>740.37300000000005</v>
      </c>
      <c r="X27" s="125">
        <v>489.72300000000001</v>
      </c>
      <c r="Y27" s="125">
        <v>538.15099999999995</v>
      </c>
      <c r="Z27" s="125">
        <v>1387.0740000000001</v>
      </c>
      <c r="AA27" s="125">
        <v>1346.4359999999999</v>
      </c>
      <c r="AB27" s="125">
        <v>1125.5309999999999</v>
      </c>
      <c r="AC27" s="125">
        <v>1073.3109999999999</v>
      </c>
      <c r="AD27" s="125">
        <v>774.95299999999997</v>
      </c>
      <c r="AE27" s="125">
        <v>821.23099999999999</v>
      </c>
      <c r="AF27" s="125">
        <v>771.92100000000005</v>
      </c>
      <c r="AG27" s="125">
        <v>1119.56</v>
      </c>
      <c r="AH27" s="126">
        <v>1058.1849999999999</v>
      </c>
      <c r="AI27" s="173">
        <v>360.40800000000002</v>
      </c>
      <c r="AJ27" s="173">
        <v>619.22500000000002</v>
      </c>
      <c r="AK27" s="173">
        <v>650.78899999999999</v>
      </c>
      <c r="AL27" s="173">
        <v>463.04899999999998</v>
      </c>
      <c r="AM27" s="173">
        <v>567.61900000000003</v>
      </c>
      <c r="AN27" s="173"/>
      <c r="AO27" s="173"/>
      <c r="AP27" s="173"/>
      <c r="AQ27" s="173"/>
      <c r="AR27" s="173"/>
      <c r="AS27" s="173"/>
      <c r="AT27" s="173"/>
      <c r="AU27" s="173"/>
      <c r="AV27" s="173"/>
      <c r="AW27" s="173"/>
      <c r="AX27" s="173"/>
      <c r="AY27" s="173"/>
    </row>
    <row r="28" spans="1:51" ht="15" x14ac:dyDescent="0.25">
      <c r="A28" s="185">
        <v>44682</v>
      </c>
      <c r="B28" s="163"/>
      <c r="C28" s="163"/>
      <c r="D28" s="166">
        <v>2342.9899999999998</v>
      </c>
      <c r="E28" s="124">
        <v>2222.7310000000002</v>
      </c>
      <c r="F28" s="124">
        <v>4088.098</v>
      </c>
      <c r="G28" s="124">
        <v>4077.1030000000001</v>
      </c>
      <c r="H28" s="125">
        <v>3510.2109999999998</v>
      </c>
      <c r="I28" s="125">
        <v>2849.0880000000002</v>
      </c>
      <c r="J28" s="125">
        <v>1210.1990000000001</v>
      </c>
      <c r="K28" s="125">
        <v>1472.2260000000001</v>
      </c>
      <c r="L28" s="125">
        <v>761.54700000000003</v>
      </c>
      <c r="M28" s="125">
        <v>1168.835</v>
      </c>
      <c r="N28" s="125">
        <v>1904.296</v>
      </c>
      <c r="O28" s="125">
        <v>3410.7350000000001</v>
      </c>
      <c r="P28" s="125">
        <v>2014.5619999999999</v>
      </c>
      <c r="Q28" s="125">
        <v>2273.69</v>
      </c>
      <c r="R28" s="125">
        <v>3019.8919999999998</v>
      </c>
      <c r="S28" s="125">
        <v>3923.2719999999999</v>
      </c>
      <c r="T28" s="125">
        <v>2699.0839999999998</v>
      </c>
      <c r="U28" s="125">
        <v>1934.586</v>
      </c>
      <c r="V28" s="125">
        <v>1872.1310000000001</v>
      </c>
      <c r="W28" s="125">
        <v>2139.1869999999999</v>
      </c>
      <c r="X28" s="125">
        <v>248.285</v>
      </c>
      <c r="Y28" s="125">
        <v>1259.5909999999999</v>
      </c>
      <c r="Z28" s="125">
        <v>1712.66</v>
      </c>
      <c r="AA28" s="125">
        <v>2811.8180000000002</v>
      </c>
      <c r="AB28" s="125">
        <v>2396.355</v>
      </c>
      <c r="AC28" s="125">
        <v>2028.6120000000001</v>
      </c>
      <c r="AD28" s="125">
        <v>2200.9259999999999</v>
      </c>
      <c r="AE28" s="125">
        <v>2588.0520000000001</v>
      </c>
      <c r="AF28" s="125">
        <v>942.89</v>
      </c>
      <c r="AG28" s="125">
        <v>2307.0129999999999</v>
      </c>
      <c r="AH28" s="126">
        <v>1219.116</v>
      </c>
      <c r="AI28" s="173">
        <v>682.48500000000001</v>
      </c>
      <c r="AJ28" s="173">
        <v>1723.3710000000001</v>
      </c>
      <c r="AK28" s="173">
        <v>1268.171</v>
      </c>
      <c r="AL28" s="173">
        <v>806.53700000000003</v>
      </c>
      <c r="AM28" s="173">
        <v>1711.585</v>
      </c>
      <c r="AN28" s="173"/>
      <c r="AO28" s="173"/>
      <c r="AP28" s="173"/>
      <c r="AQ28" s="173"/>
      <c r="AR28" s="173"/>
      <c r="AS28" s="173"/>
      <c r="AT28" s="173"/>
      <c r="AU28" s="173"/>
      <c r="AV28" s="173"/>
      <c r="AW28" s="173"/>
      <c r="AX28" s="173"/>
      <c r="AY28" s="173"/>
    </row>
    <row r="29" spans="1:51" ht="15" x14ac:dyDescent="0.25">
      <c r="A29" s="185">
        <v>44713</v>
      </c>
      <c r="B29" s="163"/>
      <c r="C29" s="163"/>
      <c r="D29" s="166">
        <v>2666.05</v>
      </c>
      <c r="E29" s="124">
        <v>6261.9120000000003</v>
      </c>
      <c r="F29" s="124">
        <v>6360.9170000000004</v>
      </c>
      <c r="G29" s="124">
        <v>3826.152</v>
      </c>
      <c r="H29" s="125">
        <v>4633.5739999999996</v>
      </c>
      <c r="I29" s="125">
        <v>1924.029</v>
      </c>
      <c r="J29" s="125">
        <v>1997.8920000000001</v>
      </c>
      <c r="K29" s="125">
        <v>1265.7190000000001</v>
      </c>
      <c r="L29" s="125">
        <v>1605.4690000000001</v>
      </c>
      <c r="M29" s="125">
        <v>2745.6959999999999</v>
      </c>
      <c r="N29" s="125">
        <v>1329.258</v>
      </c>
      <c r="O29" s="125">
        <v>4916.7659999999996</v>
      </c>
      <c r="P29" s="125">
        <v>1729.4290000000001</v>
      </c>
      <c r="Q29" s="125">
        <v>5063.817</v>
      </c>
      <c r="R29" s="125">
        <v>3019.8049999999998</v>
      </c>
      <c r="S29" s="125">
        <v>5266.9849999999997</v>
      </c>
      <c r="T29" s="125">
        <v>2739.1010000000001</v>
      </c>
      <c r="U29" s="125">
        <v>3546.12</v>
      </c>
      <c r="V29" s="125">
        <v>1518.039</v>
      </c>
      <c r="W29" s="125">
        <v>1664.306</v>
      </c>
      <c r="X29" s="125">
        <v>355.11700000000002</v>
      </c>
      <c r="Y29" s="125">
        <v>2406.741</v>
      </c>
      <c r="Z29" s="125">
        <v>1096.5260000000001</v>
      </c>
      <c r="AA29" s="125">
        <v>3902.8150000000001</v>
      </c>
      <c r="AB29" s="125">
        <v>2153.1120000000001</v>
      </c>
      <c r="AC29" s="125">
        <v>1364.597</v>
      </c>
      <c r="AD29" s="125">
        <v>4121.924</v>
      </c>
      <c r="AE29" s="125">
        <v>2808.8649999999998</v>
      </c>
      <c r="AF29" s="125">
        <v>2694.67</v>
      </c>
      <c r="AG29" s="125">
        <v>5494.6679999999997</v>
      </c>
      <c r="AH29" s="126">
        <v>434.19299999999998</v>
      </c>
      <c r="AI29" s="173">
        <v>1136.3130000000001</v>
      </c>
      <c r="AJ29" s="173">
        <v>3257.1419999999998</v>
      </c>
      <c r="AK29" s="173">
        <v>2433.5070000000001</v>
      </c>
      <c r="AL29" s="173">
        <v>1202.0609999999999</v>
      </c>
      <c r="AM29" s="173">
        <v>3332.18</v>
      </c>
      <c r="AN29" s="173"/>
      <c r="AO29" s="173"/>
      <c r="AP29" s="173"/>
      <c r="AQ29" s="173"/>
      <c r="AR29" s="173"/>
      <c r="AS29" s="173"/>
      <c r="AT29" s="173"/>
      <c r="AU29" s="173"/>
      <c r="AV29" s="173"/>
      <c r="AW29" s="173"/>
      <c r="AX29" s="173"/>
      <c r="AY29" s="173"/>
    </row>
    <row r="30" spans="1:51" ht="15" x14ac:dyDescent="0.25">
      <c r="A30" s="185">
        <v>44743</v>
      </c>
      <c r="B30" s="149"/>
      <c r="C30" s="149"/>
      <c r="D30" s="166">
        <v>1090.8399999999999</v>
      </c>
      <c r="E30" s="124">
        <v>3576.3560000000002</v>
      </c>
      <c r="F30" s="124">
        <v>2631.4340000000002</v>
      </c>
      <c r="G30" s="124">
        <v>1221.95</v>
      </c>
      <c r="H30" s="125">
        <v>1857.94</v>
      </c>
      <c r="I30" s="125">
        <v>646.37900000000002</v>
      </c>
      <c r="J30" s="125">
        <v>653.08799999999997</v>
      </c>
      <c r="K30" s="125">
        <v>567.98900000000003</v>
      </c>
      <c r="L30" s="125">
        <v>757.84199999999998</v>
      </c>
      <c r="M30" s="125">
        <v>1146.999</v>
      </c>
      <c r="N30" s="125">
        <v>498.04599999999999</v>
      </c>
      <c r="O30" s="125">
        <v>2121.674</v>
      </c>
      <c r="P30" s="125">
        <v>436.83699999999999</v>
      </c>
      <c r="Q30" s="125">
        <v>4260.3130000000001</v>
      </c>
      <c r="R30" s="125">
        <v>1280.701</v>
      </c>
      <c r="S30" s="125">
        <v>1962.819</v>
      </c>
      <c r="T30" s="125">
        <v>1549.934</v>
      </c>
      <c r="U30" s="125">
        <v>1990.432</v>
      </c>
      <c r="V30" s="125">
        <v>353.37799999999999</v>
      </c>
      <c r="W30" s="125">
        <v>411.05</v>
      </c>
      <c r="X30" s="125">
        <v>91.531000000000006</v>
      </c>
      <c r="Y30" s="125">
        <v>633.15099999999995</v>
      </c>
      <c r="Z30" s="125">
        <v>498.71</v>
      </c>
      <c r="AA30" s="125">
        <v>1742.6420000000001</v>
      </c>
      <c r="AB30" s="125">
        <v>580.86099999999999</v>
      </c>
      <c r="AC30" s="125">
        <v>439.00099999999998</v>
      </c>
      <c r="AD30" s="125">
        <v>2081.2080000000001</v>
      </c>
      <c r="AE30" s="125">
        <v>1656.7090000000001</v>
      </c>
      <c r="AF30" s="125">
        <v>968.28800000000001</v>
      </c>
      <c r="AG30" s="125">
        <v>3938.0940000000001</v>
      </c>
      <c r="AH30" s="126">
        <v>172.006</v>
      </c>
      <c r="AI30" s="173">
        <v>319.17700000000002</v>
      </c>
      <c r="AJ30" s="173">
        <v>1051.8109999999999</v>
      </c>
      <c r="AK30" s="173">
        <v>902.245</v>
      </c>
      <c r="AL30" s="173">
        <v>405.92899999999997</v>
      </c>
      <c r="AM30" s="173">
        <v>2303.864</v>
      </c>
      <c r="AN30" s="173"/>
      <c r="AO30" s="173"/>
      <c r="AP30" s="173"/>
      <c r="AQ30" s="173"/>
      <c r="AR30" s="173"/>
      <c r="AS30" s="173"/>
      <c r="AT30" s="173"/>
      <c r="AU30" s="173"/>
      <c r="AV30" s="173"/>
      <c r="AW30" s="173"/>
      <c r="AX30" s="173"/>
      <c r="AY30" s="173"/>
    </row>
    <row r="31" spans="1:51" ht="15" x14ac:dyDescent="0.25">
      <c r="A31" s="185">
        <v>44774</v>
      </c>
      <c r="B31" s="149"/>
      <c r="C31" s="149"/>
      <c r="D31" s="166">
        <v>499.88</v>
      </c>
      <c r="E31" s="124">
        <v>1112.865</v>
      </c>
      <c r="F31" s="124">
        <v>1047.1020000000001</v>
      </c>
      <c r="G31" s="124">
        <v>547.32100000000003</v>
      </c>
      <c r="H31" s="125">
        <v>623.71900000000005</v>
      </c>
      <c r="I31" s="125">
        <v>449.53699999999998</v>
      </c>
      <c r="J31" s="125">
        <v>335.80599999999998</v>
      </c>
      <c r="K31" s="125">
        <v>415.09199999999998</v>
      </c>
      <c r="L31" s="125">
        <v>333.738</v>
      </c>
      <c r="M31" s="125">
        <v>461.86200000000002</v>
      </c>
      <c r="N31" s="125">
        <v>356.50299999999999</v>
      </c>
      <c r="O31" s="125">
        <v>804.05</v>
      </c>
      <c r="P31" s="125">
        <v>287.03100000000001</v>
      </c>
      <c r="Q31" s="125">
        <v>1209.453</v>
      </c>
      <c r="R31" s="125">
        <v>459.09100000000001</v>
      </c>
      <c r="S31" s="125">
        <v>976.21400000000006</v>
      </c>
      <c r="T31" s="125">
        <v>649.26300000000003</v>
      </c>
      <c r="U31" s="125">
        <v>875.27200000000005</v>
      </c>
      <c r="V31" s="125">
        <v>236.93600000000001</v>
      </c>
      <c r="W31" s="125">
        <v>323.36900000000003</v>
      </c>
      <c r="X31" s="125">
        <v>115.324</v>
      </c>
      <c r="Y31" s="125">
        <v>296.13499999999999</v>
      </c>
      <c r="Z31" s="125">
        <v>287.56200000000001</v>
      </c>
      <c r="AA31" s="125">
        <v>614.78800000000001</v>
      </c>
      <c r="AB31" s="125">
        <v>412.85700000000003</v>
      </c>
      <c r="AC31" s="125">
        <v>375.68400000000003</v>
      </c>
      <c r="AD31" s="125">
        <v>645.61099999999999</v>
      </c>
      <c r="AE31" s="125">
        <v>561.21900000000005</v>
      </c>
      <c r="AF31" s="125">
        <v>499.416</v>
      </c>
      <c r="AG31" s="125">
        <v>977.90200000000004</v>
      </c>
      <c r="AH31" s="126">
        <v>213.39</v>
      </c>
      <c r="AI31" s="173">
        <v>320.56</v>
      </c>
      <c r="AJ31" s="173">
        <v>494.76400000000001</v>
      </c>
      <c r="AK31" s="173">
        <v>379.28899999999999</v>
      </c>
      <c r="AL31" s="173">
        <v>242.584</v>
      </c>
      <c r="AM31" s="173">
        <v>925.64300000000003</v>
      </c>
      <c r="AN31" s="173"/>
      <c r="AO31" s="173"/>
      <c r="AP31" s="173"/>
      <c r="AQ31" s="173"/>
      <c r="AR31" s="173"/>
      <c r="AS31" s="173"/>
      <c r="AT31" s="173"/>
      <c r="AU31" s="173"/>
      <c r="AV31" s="173"/>
      <c r="AW31" s="173"/>
      <c r="AX31" s="173"/>
      <c r="AY31" s="173"/>
    </row>
    <row r="32" spans="1:51" ht="15" x14ac:dyDescent="0.25">
      <c r="A32" s="185">
        <v>44805</v>
      </c>
      <c r="B32" s="149"/>
      <c r="C32" s="149"/>
      <c r="D32" s="166">
        <v>408.21</v>
      </c>
      <c r="E32" s="124">
        <v>616.30799999999999</v>
      </c>
      <c r="F32" s="124">
        <v>688.15</v>
      </c>
      <c r="G32" s="124">
        <v>555.92999999999995</v>
      </c>
      <c r="H32" s="125">
        <v>658.18600000000004</v>
      </c>
      <c r="I32" s="125">
        <v>399.8</v>
      </c>
      <c r="J32" s="125">
        <v>387.65499999999997</v>
      </c>
      <c r="K32" s="125">
        <v>292.24</v>
      </c>
      <c r="L32" s="125">
        <v>287.91000000000003</v>
      </c>
      <c r="M32" s="125">
        <v>478.78699999999998</v>
      </c>
      <c r="N32" s="125">
        <v>378.74200000000002</v>
      </c>
      <c r="O32" s="125">
        <v>718.17399999999998</v>
      </c>
      <c r="P32" s="125">
        <v>369.36200000000002</v>
      </c>
      <c r="Q32" s="125">
        <v>615.28899999999999</v>
      </c>
      <c r="R32" s="125">
        <v>438.125</v>
      </c>
      <c r="S32" s="125">
        <v>820.91399999999999</v>
      </c>
      <c r="T32" s="125">
        <v>477.65499999999997</v>
      </c>
      <c r="U32" s="125">
        <v>604.25199999999995</v>
      </c>
      <c r="V32" s="125">
        <v>308.17899999999997</v>
      </c>
      <c r="W32" s="125">
        <v>277.31700000000001</v>
      </c>
      <c r="X32" s="125">
        <v>288.733</v>
      </c>
      <c r="Y32" s="125">
        <v>486.18700000000001</v>
      </c>
      <c r="Z32" s="125">
        <v>372.71</v>
      </c>
      <c r="AA32" s="125">
        <v>452.77300000000002</v>
      </c>
      <c r="AB32" s="125">
        <v>421.62299999999999</v>
      </c>
      <c r="AC32" s="125">
        <v>394.642</v>
      </c>
      <c r="AD32" s="125">
        <v>489.69099999999997</v>
      </c>
      <c r="AE32" s="125">
        <v>384.52499999999998</v>
      </c>
      <c r="AF32" s="125">
        <v>336.488</v>
      </c>
      <c r="AG32" s="125">
        <v>601.17499999999995</v>
      </c>
      <c r="AH32" s="126">
        <v>226.392</v>
      </c>
      <c r="AI32" s="173">
        <v>511.23899999999998</v>
      </c>
      <c r="AJ32" s="173">
        <v>472.25099999999998</v>
      </c>
      <c r="AK32" s="173">
        <v>339.47399999999999</v>
      </c>
      <c r="AL32" s="173">
        <v>284.42200000000003</v>
      </c>
      <c r="AM32" s="173">
        <v>750.3</v>
      </c>
      <c r="AN32" s="173"/>
      <c r="AO32" s="173"/>
      <c r="AP32" s="173"/>
      <c r="AQ32" s="173"/>
      <c r="AR32" s="173"/>
      <c r="AS32" s="173"/>
      <c r="AT32" s="173"/>
      <c r="AU32" s="173"/>
      <c r="AV32" s="173"/>
      <c r="AW32" s="173"/>
      <c r="AX32" s="173"/>
      <c r="AY32" s="173"/>
    </row>
    <row r="33" spans="1:51" ht="15" x14ac:dyDescent="0.25">
      <c r="A33" s="185">
        <v>44835</v>
      </c>
      <c r="B33" s="152"/>
      <c r="C33" s="152"/>
      <c r="D33" s="153">
        <v>512.25</v>
      </c>
      <c r="E33" s="124">
        <v>687.72900000000004</v>
      </c>
      <c r="F33" s="124">
        <v>772.553</v>
      </c>
      <c r="G33" s="124">
        <v>868.529</v>
      </c>
      <c r="H33" s="125">
        <v>868.21799999999996</v>
      </c>
      <c r="I33" s="125">
        <v>374.29</v>
      </c>
      <c r="J33" s="125">
        <v>359.113</v>
      </c>
      <c r="K33" s="125">
        <v>347.05599999999998</v>
      </c>
      <c r="L33" s="125">
        <v>408.13200000000001</v>
      </c>
      <c r="M33" s="125">
        <v>349.2</v>
      </c>
      <c r="N33" s="125">
        <v>302.47399999999999</v>
      </c>
      <c r="O33" s="125">
        <v>620.54499999999996</v>
      </c>
      <c r="P33" s="125">
        <v>462.24599999999998</v>
      </c>
      <c r="Q33" s="125">
        <v>616.76800000000003</v>
      </c>
      <c r="R33" s="125">
        <v>555.35500000000002</v>
      </c>
      <c r="S33" s="125">
        <v>978.66300000000001</v>
      </c>
      <c r="T33" s="125">
        <v>554.678</v>
      </c>
      <c r="U33" s="125">
        <v>428.642</v>
      </c>
      <c r="V33" s="125">
        <v>431.96899999999999</v>
      </c>
      <c r="W33" s="125">
        <v>280.52</v>
      </c>
      <c r="X33" s="125">
        <v>322.33999999999997</v>
      </c>
      <c r="Y33" s="125">
        <v>335.23700000000002</v>
      </c>
      <c r="Z33" s="125">
        <v>488.26799999999997</v>
      </c>
      <c r="AA33" s="125">
        <v>628.98099999999999</v>
      </c>
      <c r="AB33" s="125">
        <v>1127.7280000000001</v>
      </c>
      <c r="AC33" s="125">
        <v>542.67100000000005</v>
      </c>
      <c r="AD33" s="125">
        <v>449.79199999999997</v>
      </c>
      <c r="AE33" s="125">
        <v>409.50599999999997</v>
      </c>
      <c r="AF33" s="125">
        <v>457.86500000000001</v>
      </c>
      <c r="AG33" s="125">
        <v>644.88400000000001</v>
      </c>
      <c r="AH33" s="126">
        <v>263.26100000000002</v>
      </c>
      <c r="AI33" s="173">
        <v>581.09199999999998</v>
      </c>
      <c r="AJ33" s="173">
        <v>658.255</v>
      </c>
      <c r="AK33" s="173">
        <v>323.52300000000002</v>
      </c>
      <c r="AL33" s="173">
        <v>441.85</v>
      </c>
      <c r="AM33" s="173">
        <v>767.79300000000001</v>
      </c>
      <c r="AN33" s="173"/>
      <c r="AO33" s="173"/>
      <c r="AP33" s="173"/>
      <c r="AQ33" s="173"/>
      <c r="AR33" s="173"/>
      <c r="AS33" s="173"/>
      <c r="AT33" s="173"/>
      <c r="AU33" s="173"/>
      <c r="AV33" s="173"/>
      <c r="AW33" s="173"/>
      <c r="AX33" s="173"/>
      <c r="AY33" s="173"/>
    </row>
    <row r="34" spans="1:51" ht="15" x14ac:dyDescent="0.25">
      <c r="A34" s="185">
        <v>44866</v>
      </c>
      <c r="B34" s="149"/>
      <c r="C34" s="149"/>
      <c r="D34" s="153">
        <v>472.92</v>
      </c>
      <c r="E34" s="124">
        <v>631.28300000000002</v>
      </c>
      <c r="F34" s="124">
        <v>663.90700000000004</v>
      </c>
      <c r="G34" s="124">
        <v>706.30499999999995</v>
      </c>
      <c r="H34" s="125">
        <v>803.52700000000004</v>
      </c>
      <c r="I34" s="125">
        <v>575.346</v>
      </c>
      <c r="J34" s="125">
        <v>362.21</v>
      </c>
      <c r="K34" s="125">
        <v>345.75599999999997</v>
      </c>
      <c r="L34" s="125">
        <v>473.54399999999998</v>
      </c>
      <c r="M34" s="125">
        <v>447.64400000000001</v>
      </c>
      <c r="N34" s="125">
        <v>364.03399999999999</v>
      </c>
      <c r="O34" s="125">
        <v>613.50699999999995</v>
      </c>
      <c r="P34" s="125">
        <v>496.46100000000001</v>
      </c>
      <c r="Q34" s="125">
        <v>558.59</v>
      </c>
      <c r="R34" s="125">
        <v>563.16600000000005</v>
      </c>
      <c r="S34" s="125">
        <v>671.36400000000003</v>
      </c>
      <c r="T34" s="125">
        <v>655.62300000000005</v>
      </c>
      <c r="U34" s="125">
        <v>418.673</v>
      </c>
      <c r="V34" s="125">
        <v>414.85</v>
      </c>
      <c r="W34" s="125">
        <v>357.78899999999999</v>
      </c>
      <c r="X34" s="125">
        <v>319.52300000000002</v>
      </c>
      <c r="Y34" s="125">
        <v>361.79199999999997</v>
      </c>
      <c r="Z34" s="125">
        <v>639.02499999999998</v>
      </c>
      <c r="AA34" s="125">
        <v>599.928</v>
      </c>
      <c r="AB34" s="125">
        <v>640.75400000000002</v>
      </c>
      <c r="AC34" s="125">
        <v>489.50400000000002</v>
      </c>
      <c r="AD34" s="125">
        <v>471.62200000000001</v>
      </c>
      <c r="AE34" s="125">
        <v>478.21899999999999</v>
      </c>
      <c r="AF34" s="125">
        <v>479.50700000000001</v>
      </c>
      <c r="AG34" s="125">
        <v>620.01599999999996</v>
      </c>
      <c r="AH34" s="126">
        <v>319.80700000000002</v>
      </c>
      <c r="AI34" s="173">
        <v>492.178</v>
      </c>
      <c r="AJ34" s="173">
        <v>499.49200000000002</v>
      </c>
      <c r="AK34" s="173">
        <v>383.35500000000002</v>
      </c>
      <c r="AL34" s="173">
        <v>442.75599999999997</v>
      </c>
      <c r="AM34" s="173">
        <v>593.91399999999999</v>
      </c>
      <c r="AN34" s="173"/>
      <c r="AO34" s="173"/>
      <c r="AP34" s="173"/>
      <c r="AQ34" s="173"/>
      <c r="AR34" s="173"/>
      <c r="AS34" s="173"/>
      <c r="AT34" s="173"/>
      <c r="AU34" s="173"/>
      <c r="AV34" s="173"/>
      <c r="AW34" s="173"/>
      <c r="AX34" s="173"/>
      <c r="AY34" s="173"/>
    </row>
    <row r="35" spans="1:51" ht="15" x14ac:dyDescent="0.25">
      <c r="A35" s="185">
        <v>44896</v>
      </c>
      <c r="B35" s="149"/>
      <c r="C35" s="149"/>
      <c r="D35" s="153">
        <v>362.53</v>
      </c>
      <c r="E35" s="124">
        <v>569.29700000000003</v>
      </c>
      <c r="F35" s="124">
        <v>604.16800000000001</v>
      </c>
      <c r="G35" s="124">
        <v>560.42100000000005</v>
      </c>
      <c r="H35" s="125">
        <v>607.58600000000001</v>
      </c>
      <c r="I35" s="125">
        <v>423.959</v>
      </c>
      <c r="J35" s="125">
        <v>342.85899999999998</v>
      </c>
      <c r="K35" s="125">
        <v>326.85300000000001</v>
      </c>
      <c r="L35" s="125">
        <v>376.82400000000001</v>
      </c>
      <c r="M35" s="125">
        <v>393.57299999999998</v>
      </c>
      <c r="N35" s="125">
        <v>335.37900000000002</v>
      </c>
      <c r="O35" s="125">
        <v>516.45000000000005</v>
      </c>
      <c r="P35" s="125">
        <v>427.71800000000002</v>
      </c>
      <c r="Q35" s="125">
        <v>552.61099999999999</v>
      </c>
      <c r="R35" s="125">
        <v>604.45699999999999</v>
      </c>
      <c r="S35" s="125">
        <v>552.38599999999997</v>
      </c>
      <c r="T35" s="125">
        <v>554.14400000000001</v>
      </c>
      <c r="U35" s="125">
        <v>406.80099999999999</v>
      </c>
      <c r="V35" s="125">
        <v>334.17899999999997</v>
      </c>
      <c r="W35" s="125">
        <v>345.99200000000002</v>
      </c>
      <c r="X35" s="125">
        <v>266.56799999999998</v>
      </c>
      <c r="Y35" s="125">
        <v>351.60500000000002</v>
      </c>
      <c r="Z35" s="125">
        <v>416.81700000000001</v>
      </c>
      <c r="AA35" s="125">
        <v>485.77</v>
      </c>
      <c r="AB35" s="125">
        <v>481.58</v>
      </c>
      <c r="AC35" s="125">
        <v>458.84800000000001</v>
      </c>
      <c r="AD35" s="125">
        <v>471.47899999999998</v>
      </c>
      <c r="AE35" s="125">
        <v>435.15300000000002</v>
      </c>
      <c r="AF35" s="125">
        <v>460.39299999999997</v>
      </c>
      <c r="AG35" s="125">
        <v>546.28800000000001</v>
      </c>
      <c r="AH35" s="126">
        <v>317.70699999999999</v>
      </c>
      <c r="AI35" s="173">
        <v>364.738</v>
      </c>
      <c r="AJ35" s="173">
        <v>417.10399999999998</v>
      </c>
      <c r="AK35" s="173">
        <v>360.56099999999998</v>
      </c>
      <c r="AL35" s="173">
        <v>351.529</v>
      </c>
      <c r="AM35" s="173">
        <v>518.93700000000001</v>
      </c>
      <c r="AN35" s="173"/>
      <c r="AO35" s="173"/>
      <c r="AP35" s="173"/>
      <c r="AQ35" s="173"/>
      <c r="AR35" s="173"/>
      <c r="AS35" s="173"/>
      <c r="AT35" s="173"/>
      <c r="AU35" s="173"/>
      <c r="AV35" s="173"/>
      <c r="AW35" s="173"/>
      <c r="AX35" s="173"/>
      <c r="AY35" s="173"/>
    </row>
    <row r="36" spans="1:51" ht="15" x14ac:dyDescent="0.25">
      <c r="A36" s="185">
        <v>44927</v>
      </c>
      <c r="B36" s="150"/>
      <c r="C36" s="150"/>
      <c r="D36" s="151">
        <v>361.18</v>
      </c>
      <c r="E36" s="125">
        <v>514.01199999999994</v>
      </c>
      <c r="F36" s="125">
        <v>578.52700000000004</v>
      </c>
      <c r="G36" s="125">
        <v>466.63099999999997</v>
      </c>
      <c r="H36" s="125">
        <v>481.82900000000001</v>
      </c>
      <c r="I36" s="125">
        <v>368.60500000000002</v>
      </c>
      <c r="J36" s="125">
        <v>314.07499999999999</v>
      </c>
      <c r="K36" s="125">
        <v>307.27499999999998</v>
      </c>
      <c r="L36" s="125">
        <v>302.36500000000001</v>
      </c>
      <c r="M36" s="125">
        <v>343.46300000000002</v>
      </c>
      <c r="N36" s="125">
        <v>455.94</v>
      </c>
      <c r="O36" s="125">
        <v>466.28899999999999</v>
      </c>
      <c r="P36" s="125">
        <v>398.68599999999998</v>
      </c>
      <c r="Q36" s="125">
        <v>478.149</v>
      </c>
      <c r="R36" s="125">
        <v>517.95399999999995</v>
      </c>
      <c r="S36" s="125">
        <v>493.18599999999998</v>
      </c>
      <c r="T36" s="125">
        <v>441.06099999999998</v>
      </c>
      <c r="U36" s="125">
        <v>387.238</v>
      </c>
      <c r="V36" s="125">
        <v>318.09899999999999</v>
      </c>
      <c r="W36" s="125">
        <v>307.27600000000001</v>
      </c>
      <c r="X36" s="125">
        <v>234.899</v>
      </c>
      <c r="Y36" s="125">
        <v>315.577</v>
      </c>
      <c r="Z36" s="125">
        <v>607.78200000000004</v>
      </c>
      <c r="AA36" s="125">
        <v>443.79399999999998</v>
      </c>
      <c r="AB36" s="125">
        <v>415.53199999999998</v>
      </c>
      <c r="AC36" s="125">
        <v>375.60199999999998</v>
      </c>
      <c r="AD36" s="125">
        <v>445.52800000000002</v>
      </c>
      <c r="AE36" s="126">
        <v>399.46600000000001</v>
      </c>
      <c r="AF36" s="125">
        <v>415.27100000000002</v>
      </c>
      <c r="AG36" s="125">
        <v>497.53300000000002</v>
      </c>
      <c r="AH36" s="125">
        <v>293.46699999999998</v>
      </c>
      <c r="AI36" s="173">
        <v>288.11799999999999</v>
      </c>
      <c r="AJ36" s="173">
        <v>372.697</v>
      </c>
      <c r="AK36" s="173">
        <v>353.74099999999999</v>
      </c>
      <c r="AL36" s="173">
        <v>331.28300000000002</v>
      </c>
      <c r="AM36" s="173">
        <v>437.50200000000001</v>
      </c>
      <c r="AN36" s="173"/>
      <c r="AO36" s="173"/>
      <c r="AP36" s="173"/>
      <c r="AQ36" s="173"/>
      <c r="AR36" s="173"/>
      <c r="AS36" s="173"/>
      <c r="AT36" s="173"/>
      <c r="AU36" s="173"/>
      <c r="AV36" s="173"/>
      <c r="AW36" s="173"/>
      <c r="AX36" s="173"/>
      <c r="AY36" s="173"/>
    </row>
    <row r="37" spans="1:51" ht="15" x14ac:dyDescent="0.25">
      <c r="A37" s="185">
        <v>44958</v>
      </c>
      <c r="B37" s="151"/>
      <c r="C37" s="151"/>
      <c r="D37" s="151">
        <v>392.99</v>
      </c>
      <c r="E37" s="125">
        <v>422.84699999999998</v>
      </c>
      <c r="F37" s="125">
        <v>453.69200000000001</v>
      </c>
      <c r="G37" s="125">
        <v>518.76099999999997</v>
      </c>
      <c r="H37" s="125">
        <v>487.56799999999998</v>
      </c>
      <c r="I37" s="125">
        <v>338.55900000000003</v>
      </c>
      <c r="J37" s="125">
        <v>299.96199999999999</v>
      </c>
      <c r="K37" s="125">
        <v>267.13099999999997</v>
      </c>
      <c r="L37" s="125">
        <v>276.97899999999998</v>
      </c>
      <c r="M37" s="125">
        <v>348.97899999999998</v>
      </c>
      <c r="N37" s="125">
        <v>533.77599999999995</v>
      </c>
      <c r="O37" s="125">
        <v>410.12099999999998</v>
      </c>
      <c r="P37" s="125">
        <v>398.61</v>
      </c>
      <c r="Q37" s="125">
        <v>442.97199999999998</v>
      </c>
      <c r="R37" s="125">
        <v>450.44400000000002</v>
      </c>
      <c r="S37" s="125">
        <v>454.65199999999999</v>
      </c>
      <c r="T37" s="125">
        <v>415.24200000000002</v>
      </c>
      <c r="U37" s="125">
        <v>386.17200000000003</v>
      </c>
      <c r="V37" s="125">
        <v>290.34100000000001</v>
      </c>
      <c r="W37" s="125">
        <v>247.57900000000001</v>
      </c>
      <c r="X37" s="125">
        <v>248.24799999999999</v>
      </c>
      <c r="Y37" s="125">
        <v>274.351</v>
      </c>
      <c r="Z37" s="125">
        <v>570.101</v>
      </c>
      <c r="AA37" s="125">
        <v>367.76799999999997</v>
      </c>
      <c r="AB37" s="125">
        <v>400.79700000000003</v>
      </c>
      <c r="AC37" s="125">
        <v>336.09100000000001</v>
      </c>
      <c r="AD37" s="125">
        <v>411.08699999999999</v>
      </c>
      <c r="AE37" s="126">
        <v>411.54</v>
      </c>
      <c r="AF37" s="125">
        <v>360.12299999999999</v>
      </c>
      <c r="AG37" s="125">
        <v>424.80799999999999</v>
      </c>
      <c r="AH37" s="125">
        <v>287.83499999999998</v>
      </c>
      <c r="AI37" s="173">
        <v>266.07799999999997</v>
      </c>
      <c r="AJ37" s="173">
        <v>420.48700000000002</v>
      </c>
      <c r="AK37" s="173">
        <v>279.20400000000001</v>
      </c>
      <c r="AL37" s="173">
        <v>274.43799999999999</v>
      </c>
      <c r="AM37" s="173">
        <v>392.73099999999999</v>
      </c>
      <c r="AN37" s="173"/>
      <c r="AO37" s="173"/>
      <c r="AP37" s="173"/>
      <c r="AQ37" s="173"/>
      <c r="AR37" s="173"/>
      <c r="AS37" s="173"/>
      <c r="AT37" s="173"/>
      <c r="AU37" s="173"/>
      <c r="AV37" s="173"/>
      <c r="AW37" s="173"/>
      <c r="AX37" s="173"/>
      <c r="AY37" s="173"/>
    </row>
    <row r="38" spans="1:51" ht="15" x14ac:dyDescent="0.25">
      <c r="A38" s="185">
        <v>44986</v>
      </c>
      <c r="B38" s="151"/>
      <c r="C38" s="151"/>
      <c r="D38" s="151">
        <v>665.38</v>
      </c>
      <c r="E38" s="125">
        <v>509.99299999999999</v>
      </c>
      <c r="F38" s="125">
        <v>767.49199999999996</v>
      </c>
      <c r="G38" s="125">
        <v>1261.079</v>
      </c>
      <c r="H38" s="125">
        <v>732.43600000000004</v>
      </c>
      <c r="I38" s="125">
        <v>455.959</v>
      </c>
      <c r="J38" s="125">
        <v>629.71100000000001</v>
      </c>
      <c r="K38" s="125">
        <v>381.41399999999999</v>
      </c>
      <c r="L38" s="125">
        <v>427.24700000000001</v>
      </c>
      <c r="M38" s="125">
        <v>578.70500000000004</v>
      </c>
      <c r="N38" s="125">
        <v>641.40099999999995</v>
      </c>
      <c r="O38" s="125">
        <v>648.81899999999996</v>
      </c>
      <c r="P38" s="125">
        <v>1078.952</v>
      </c>
      <c r="Q38" s="125">
        <v>631.86099999999999</v>
      </c>
      <c r="R38" s="125">
        <v>857.82299999999998</v>
      </c>
      <c r="S38" s="125">
        <v>558.00099999999998</v>
      </c>
      <c r="T38" s="125">
        <v>554.46900000000005</v>
      </c>
      <c r="U38" s="125">
        <v>508.32799999999997</v>
      </c>
      <c r="V38" s="125">
        <v>481.392</v>
      </c>
      <c r="W38" s="125">
        <v>281.16199999999998</v>
      </c>
      <c r="X38" s="125">
        <v>427.17399999999998</v>
      </c>
      <c r="Y38" s="125">
        <v>600.65700000000004</v>
      </c>
      <c r="Z38" s="125">
        <v>784.19399999999996</v>
      </c>
      <c r="AA38" s="125">
        <v>474.86500000000001</v>
      </c>
      <c r="AB38" s="125">
        <v>855.83399999999995</v>
      </c>
      <c r="AC38" s="125">
        <v>441.21699999999998</v>
      </c>
      <c r="AD38" s="125">
        <v>671.43799999999999</v>
      </c>
      <c r="AE38" s="126">
        <v>547.16499999999996</v>
      </c>
      <c r="AF38" s="125">
        <v>533.83100000000002</v>
      </c>
      <c r="AG38" s="125">
        <v>604.08299999999997</v>
      </c>
      <c r="AH38" s="125">
        <v>359.98</v>
      </c>
      <c r="AI38" s="173">
        <v>425.51</v>
      </c>
      <c r="AJ38" s="173">
        <v>633.72799999999995</v>
      </c>
      <c r="AK38" s="173">
        <v>407.49700000000001</v>
      </c>
      <c r="AL38" s="173">
        <v>506.99200000000002</v>
      </c>
      <c r="AM38" s="173">
        <v>750.38099999999997</v>
      </c>
      <c r="AN38" s="173"/>
      <c r="AO38" s="173"/>
      <c r="AP38" s="173"/>
      <c r="AQ38" s="173"/>
      <c r="AR38" s="173"/>
      <c r="AS38" s="173"/>
      <c r="AT38" s="173"/>
      <c r="AU38" s="173"/>
      <c r="AV38" s="173"/>
      <c r="AW38" s="173"/>
      <c r="AX38" s="173"/>
      <c r="AY38" s="173"/>
    </row>
    <row r="39" spans="1:51" ht="15" x14ac:dyDescent="0.25">
      <c r="A39" s="185">
        <v>45017</v>
      </c>
      <c r="B39" s="151"/>
      <c r="C39" s="151"/>
      <c r="D39" s="151">
        <v>1055.51</v>
      </c>
      <c r="E39" s="125">
        <v>897.26499999999999</v>
      </c>
      <c r="F39" s="125">
        <v>1800.56</v>
      </c>
      <c r="G39" s="125">
        <v>2299.1080000000002</v>
      </c>
      <c r="H39" s="125">
        <v>1101.0909999999999</v>
      </c>
      <c r="I39" s="125">
        <v>753.60599999999999</v>
      </c>
      <c r="J39" s="125">
        <v>1123.691</v>
      </c>
      <c r="K39" s="125">
        <v>665.60400000000004</v>
      </c>
      <c r="L39" s="125">
        <v>535.67100000000005</v>
      </c>
      <c r="M39" s="125">
        <v>1021.751</v>
      </c>
      <c r="N39" s="125">
        <v>1500.079</v>
      </c>
      <c r="O39" s="125">
        <v>905.52099999999996</v>
      </c>
      <c r="P39" s="125">
        <v>867.59100000000001</v>
      </c>
      <c r="Q39" s="125">
        <v>1007.8819999999999</v>
      </c>
      <c r="R39" s="125">
        <v>1475.808</v>
      </c>
      <c r="S39" s="125">
        <v>1087.5899999999999</v>
      </c>
      <c r="T39" s="125">
        <v>659.43299999999999</v>
      </c>
      <c r="U39" s="125">
        <v>774.25800000000004</v>
      </c>
      <c r="V39" s="125">
        <v>749.74900000000002</v>
      </c>
      <c r="W39" s="125">
        <v>470.214</v>
      </c>
      <c r="X39" s="125">
        <v>539.12099999999998</v>
      </c>
      <c r="Y39" s="125">
        <v>1358.873</v>
      </c>
      <c r="Z39" s="125">
        <v>1343.287</v>
      </c>
      <c r="AA39" s="125">
        <v>1082.356</v>
      </c>
      <c r="AB39" s="125">
        <v>1101.4059999999999</v>
      </c>
      <c r="AC39" s="125">
        <v>776.66499999999996</v>
      </c>
      <c r="AD39" s="125">
        <v>816.5</v>
      </c>
      <c r="AE39" s="126">
        <v>770.41499999999996</v>
      </c>
      <c r="AF39" s="125">
        <v>1130.6579999999999</v>
      </c>
      <c r="AG39" s="125">
        <v>1062.73</v>
      </c>
      <c r="AH39" s="125">
        <v>398.27699999999999</v>
      </c>
      <c r="AI39" s="173">
        <v>570.33299999999997</v>
      </c>
      <c r="AJ39" s="173">
        <v>641.97799999999995</v>
      </c>
      <c r="AK39" s="173">
        <v>469.35300000000001</v>
      </c>
      <c r="AL39" s="173">
        <v>548.14</v>
      </c>
      <c r="AM39" s="173">
        <v>702.65200000000004</v>
      </c>
      <c r="AN39" s="173"/>
      <c r="AO39" s="173"/>
      <c r="AP39" s="173"/>
      <c r="AQ39" s="173"/>
      <c r="AR39" s="173"/>
      <c r="AS39" s="173"/>
      <c r="AT39" s="173"/>
      <c r="AU39" s="173"/>
      <c r="AV39" s="173"/>
      <c r="AW39" s="173"/>
      <c r="AX39" s="173"/>
      <c r="AY39" s="173"/>
    </row>
    <row r="40" spans="1:51" ht="15" x14ac:dyDescent="0.25">
      <c r="A40" s="185">
        <v>45047</v>
      </c>
      <c r="B40" s="151"/>
      <c r="C40" s="151"/>
      <c r="D40" s="151">
        <v>2342.9899999999998</v>
      </c>
      <c r="E40" s="125">
        <v>4117.5829999999996</v>
      </c>
      <c r="F40" s="125">
        <v>4124.0249999999996</v>
      </c>
      <c r="G40" s="125">
        <v>3496.78</v>
      </c>
      <c r="H40" s="125">
        <v>2871.5360000000001</v>
      </c>
      <c r="I40" s="125">
        <v>1237.9949999999999</v>
      </c>
      <c r="J40" s="125">
        <v>1503.36</v>
      </c>
      <c r="K40" s="125">
        <v>733.51199999999994</v>
      </c>
      <c r="L40" s="125">
        <v>1168.78</v>
      </c>
      <c r="M40" s="125">
        <v>1892.002</v>
      </c>
      <c r="N40" s="125">
        <v>3415.6880000000001</v>
      </c>
      <c r="O40" s="125">
        <v>1986.1379999999999</v>
      </c>
      <c r="P40" s="125">
        <v>2341.3429999999998</v>
      </c>
      <c r="Q40" s="125">
        <v>3013.6</v>
      </c>
      <c r="R40" s="125">
        <v>3967.6489999999999</v>
      </c>
      <c r="S40" s="125">
        <v>2672.962</v>
      </c>
      <c r="T40" s="125">
        <v>1978.2909999999999</v>
      </c>
      <c r="U40" s="125">
        <v>1888.271</v>
      </c>
      <c r="V40" s="125">
        <v>2154.0309999999999</v>
      </c>
      <c r="W40" s="125">
        <v>232.29</v>
      </c>
      <c r="X40" s="125">
        <v>1260.883</v>
      </c>
      <c r="Y40" s="125">
        <v>1687.1030000000001</v>
      </c>
      <c r="Z40" s="125">
        <v>2807.8879999999999</v>
      </c>
      <c r="AA40" s="125">
        <v>2304.9850000000001</v>
      </c>
      <c r="AB40" s="125">
        <v>2061.9490000000001</v>
      </c>
      <c r="AC40" s="125">
        <v>2211.0129999999999</v>
      </c>
      <c r="AD40" s="125">
        <v>2579.1880000000001</v>
      </c>
      <c r="AE40" s="126">
        <v>931.33600000000001</v>
      </c>
      <c r="AF40" s="125">
        <v>2321.902</v>
      </c>
      <c r="AG40" s="125">
        <v>1222.0650000000001</v>
      </c>
      <c r="AH40" s="125">
        <v>729.89499999999998</v>
      </c>
      <c r="AI40" s="173">
        <v>1621.0450000000001</v>
      </c>
      <c r="AJ40" s="173">
        <v>1256.884</v>
      </c>
      <c r="AK40" s="173">
        <v>809.95399999999995</v>
      </c>
      <c r="AL40" s="173">
        <v>1679.7650000000001</v>
      </c>
      <c r="AM40" s="173">
        <v>2088.2269999999999</v>
      </c>
      <c r="AN40" s="173"/>
      <c r="AO40" s="173"/>
      <c r="AP40" s="173"/>
      <c r="AQ40" s="173"/>
      <c r="AR40" s="173"/>
      <c r="AS40" s="173"/>
      <c r="AT40" s="173"/>
      <c r="AU40" s="173"/>
      <c r="AV40" s="173"/>
      <c r="AW40" s="173"/>
      <c r="AX40" s="173"/>
      <c r="AY40" s="173"/>
    </row>
    <row r="41" spans="1:51" ht="15" x14ac:dyDescent="0.25">
      <c r="A41" s="185">
        <v>45078</v>
      </c>
      <c r="B41" s="151"/>
      <c r="C41" s="151"/>
      <c r="D41" s="151">
        <v>2666.05</v>
      </c>
      <c r="E41" s="125">
        <v>6382.9040000000005</v>
      </c>
      <c r="F41" s="125">
        <v>3846.3539999999998</v>
      </c>
      <c r="G41" s="125">
        <v>4657.6779999999999</v>
      </c>
      <c r="H41" s="125">
        <v>1935.048</v>
      </c>
      <c r="I41" s="125">
        <v>2017.768</v>
      </c>
      <c r="J41" s="125">
        <v>1265.1849999999999</v>
      </c>
      <c r="K41" s="125">
        <v>1601.846</v>
      </c>
      <c r="L41" s="125">
        <v>2748.6379999999999</v>
      </c>
      <c r="M41" s="125">
        <v>1322.5930000000001</v>
      </c>
      <c r="N41" s="125">
        <v>4923.0990000000002</v>
      </c>
      <c r="O41" s="125">
        <v>1758.5630000000001</v>
      </c>
      <c r="P41" s="125">
        <v>5123.6509999999998</v>
      </c>
      <c r="Q41" s="125">
        <v>3015.623</v>
      </c>
      <c r="R41" s="125">
        <v>5291.3540000000003</v>
      </c>
      <c r="S41" s="125">
        <v>2759.4259999999999</v>
      </c>
      <c r="T41" s="125">
        <v>3578.1469999999999</v>
      </c>
      <c r="U41" s="125">
        <v>1526.5329999999999</v>
      </c>
      <c r="V41" s="125">
        <v>1672.0329999999999</v>
      </c>
      <c r="W41" s="125">
        <v>356.53699999999998</v>
      </c>
      <c r="X41" s="125">
        <v>2406.6759999999999</v>
      </c>
      <c r="Y41" s="125">
        <v>1082.4780000000001</v>
      </c>
      <c r="Z41" s="125">
        <v>3898.74</v>
      </c>
      <c r="AA41" s="125">
        <v>2240.3020000000001</v>
      </c>
      <c r="AB41" s="125">
        <v>1380.1569999999999</v>
      </c>
      <c r="AC41" s="125">
        <v>4132.6329999999998</v>
      </c>
      <c r="AD41" s="125">
        <v>2798.703</v>
      </c>
      <c r="AE41" s="126">
        <v>2705.9050000000002</v>
      </c>
      <c r="AF41" s="125">
        <v>5510.6880000000001</v>
      </c>
      <c r="AG41" s="125">
        <v>436.51</v>
      </c>
      <c r="AH41" s="125">
        <v>1165.3530000000001</v>
      </c>
      <c r="AI41" s="173">
        <v>3284.9229999999998</v>
      </c>
      <c r="AJ41" s="173">
        <v>2421.7939999999999</v>
      </c>
      <c r="AK41" s="173">
        <v>1204.7249999999999</v>
      </c>
      <c r="AL41" s="173">
        <v>3308.0639999999999</v>
      </c>
      <c r="AM41" s="173">
        <v>6156.9780000000001</v>
      </c>
      <c r="AN41" s="173"/>
      <c r="AO41" s="173"/>
      <c r="AP41" s="173"/>
      <c r="AQ41" s="173"/>
      <c r="AR41" s="173"/>
      <c r="AS41" s="173"/>
      <c r="AT41" s="173"/>
      <c r="AU41" s="173"/>
      <c r="AV41" s="173"/>
      <c r="AW41" s="173"/>
      <c r="AX41" s="173"/>
      <c r="AY41" s="173"/>
    </row>
    <row r="42" spans="1:51" ht="15" x14ac:dyDescent="0.25">
      <c r="A42" s="185">
        <v>45108</v>
      </c>
      <c r="B42" s="151"/>
      <c r="C42" s="151"/>
      <c r="D42" s="151">
        <v>1090.8399999999999</v>
      </c>
      <c r="E42" s="125">
        <v>2638.3150000000001</v>
      </c>
      <c r="F42" s="125">
        <v>1234.136</v>
      </c>
      <c r="G42" s="125">
        <v>1955.511</v>
      </c>
      <c r="H42" s="125">
        <v>653.86099999999999</v>
      </c>
      <c r="I42" s="125">
        <v>663.173</v>
      </c>
      <c r="J42" s="125">
        <v>568.49400000000003</v>
      </c>
      <c r="K42" s="125">
        <v>791.32600000000002</v>
      </c>
      <c r="L42" s="125">
        <v>1145.644</v>
      </c>
      <c r="M42" s="125">
        <v>493.48200000000003</v>
      </c>
      <c r="N42" s="125">
        <v>2122.5929999999998</v>
      </c>
      <c r="O42" s="125">
        <v>464.13900000000001</v>
      </c>
      <c r="P42" s="125">
        <v>4288.78</v>
      </c>
      <c r="Q42" s="125">
        <v>1278.979</v>
      </c>
      <c r="R42" s="125">
        <v>1971.83</v>
      </c>
      <c r="S42" s="125">
        <v>1596.443</v>
      </c>
      <c r="T42" s="125">
        <v>2007.259</v>
      </c>
      <c r="U42" s="125">
        <v>358.84800000000001</v>
      </c>
      <c r="V42" s="125">
        <v>414.399</v>
      </c>
      <c r="W42" s="125">
        <v>98.468999999999994</v>
      </c>
      <c r="X42" s="125">
        <v>633.62900000000002</v>
      </c>
      <c r="Y42" s="125">
        <v>490.721</v>
      </c>
      <c r="Z42" s="125">
        <v>1740.09</v>
      </c>
      <c r="AA42" s="125">
        <v>605.096</v>
      </c>
      <c r="AB42" s="125">
        <v>449.28899999999999</v>
      </c>
      <c r="AC42" s="125">
        <v>2085.4560000000001</v>
      </c>
      <c r="AD42" s="125">
        <v>1654.201</v>
      </c>
      <c r="AE42" s="126">
        <v>1027.48</v>
      </c>
      <c r="AF42" s="125">
        <v>3944.4360000000001</v>
      </c>
      <c r="AG42" s="125">
        <v>174.435</v>
      </c>
      <c r="AH42" s="125">
        <v>334.10899999999998</v>
      </c>
      <c r="AI42" s="173">
        <v>1086.0129999999999</v>
      </c>
      <c r="AJ42" s="173">
        <v>897.07600000000002</v>
      </c>
      <c r="AK42" s="173">
        <v>406.791</v>
      </c>
      <c r="AL42" s="173">
        <v>2294.3690000000001</v>
      </c>
      <c r="AM42" s="173">
        <v>3742.6379999999999</v>
      </c>
      <c r="AN42" s="173"/>
      <c r="AO42" s="173"/>
      <c r="AP42" s="173"/>
      <c r="AQ42" s="173"/>
      <c r="AR42" s="173"/>
      <c r="AS42" s="173"/>
      <c r="AT42" s="173"/>
      <c r="AU42" s="173"/>
      <c r="AV42" s="173"/>
      <c r="AW42" s="173"/>
      <c r="AX42" s="173"/>
      <c r="AY42" s="173"/>
    </row>
    <row r="43" spans="1:51" ht="15" x14ac:dyDescent="0.25">
      <c r="A43" s="185">
        <v>45139</v>
      </c>
      <c r="B43" s="151"/>
      <c r="C43" s="151"/>
      <c r="D43" s="151">
        <v>499.88</v>
      </c>
      <c r="E43" s="125">
        <v>1051.6210000000001</v>
      </c>
      <c r="F43" s="125">
        <v>556.80399999999997</v>
      </c>
      <c r="G43" s="125">
        <v>645.84100000000001</v>
      </c>
      <c r="H43" s="125">
        <v>456.44900000000001</v>
      </c>
      <c r="I43" s="125">
        <v>343.44</v>
      </c>
      <c r="J43" s="125">
        <v>416.57400000000001</v>
      </c>
      <c r="K43" s="125">
        <v>339.48</v>
      </c>
      <c r="L43" s="125">
        <v>461.6</v>
      </c>
      <c r="M43" s="125">
        <v>352.40300000000002</v>
      </c>
      <c r="N43" s="125">
        <v>803.96699999999998</v>
      </c>
      <c r="O43" s="125">
        <v>289.36799999999999</v>
      </c>
      <c r="P43" s="125">
        <v>1225.8589999999999</v>
      </c>
      <c r="Q43" s="125">
        <v>457.83300000000003</v>
      </c>
      <c r="R43" s="125">
        <v>984.4</v>
      </c>
      <c r="S43" s="125">
        <v>678.76800000000003</v>
      </c>
      <c r="T43" s="125">
        <v>888.80799999999999</v>
      </c>
      <c r="U43" s="125">
        <v>242.04599999999999</v>
      </c>
      <c r="V43" s="125">
        <v>326.18099999999998</v>
      </c>
      <c r="W43" s="125">
        <v>116.22499999999999</v>
      </c>
      <c r="X43" s="125">
        <v>297.05399999999997</v>
      </c>
      <c r="Y43" s="125">
        <v>281.024</v>
      </c>
      <c r="Z43" s="125">
        <v>614.39599999999996</v>
      </c>
      <c r="AA43" s="125">
        <v>416.23399999999998</v>
      </c>
      <c r="AB43" s="125">
        <v>385.76600000000002</v>
      </c>
      <c r="AC43" s="125">
        <v>647.34500000000003</v>
      </c>
      <c r="AD43" s="125">
        <v>560.18200000000002</v>
      </c>
      <c r="AE43" s="126">
        <v>517.74800000000005</v>
      </c>
      <c r="AF43" s="125">
        <v>980.52499999999998</v>
      </c>
      <c r="AG43" s="125">
        <v>215.702</v>
      </c>
      <c r="AH43" s="125">
        <v>333.82600000000002</v>
      </c>
      <c r="AI43" s="173">
        <v>499.988</v>
      </c>
      <c r="AJ43" s="173">
        <v>376.11</v>
      </c>
      <c r="AK43" s="173">
        <v>243.048</v>
      </c>
      <c r="AL43" s="173">
        <v>919.98599999999999</v>
      </c>
      <c r="AM43" s="173">
        <v>1147.2560000000001</v>
      </c>
      <c r="AN43" s="173"/>
      <c r="AO43" s="173"/>
      <c r="AP43" s="173"/>
      <c r="AQ43" s="173"/>
      <c r="AR43" s="173"/>
      <c r="AS43" s="173"/>
      <c r="AT43" s="173"/>
      <c r="AU43" s="173"/>
      <c r="AV43" s="173"/>
      <c r="AW43" s="173"/>
      <c r="AX43" s="173"/>
      <c r="AY43" s="173"/>
    </row>
    <row r="44" spans="1:51" ht="15" x14ac:dyDescent="0.25">
      <c r="A44" s="185">
        <v>45170</v>
      </c>
      <c r="B44" s="151"/>
      <c r="C44" s="151"/>
      <c r="D44" s="151">
        <v>408.21</v>
      </c>
      <c r="E44" s="125">
        <v>692.01900000000001</v>
      </c>
      <c r="F44" s="125">
        <v>565.27800000000002</v>
      </c>
      <c r="G44" s="125">
        <v>658.16399999999999</v>
      </c>
      <c r="H44" s="125">
        <v>405.86099999999999</v>
      </c>
      <c r="I44" s="125">
        <v>395.47899999999998</v>
      </c>
      <c r="J44" s="125">
        <v>293.43900000000002</v>
      </c>
      <c r="K44" s="125">
        <v>286.75599999999997</v>
      </c>
      <c r="L44" s="125">
        <v>478.642</v>
      </c>
      <c r="M44" s="125">
        <v>374.93799999999999</v>
      </c>
      <c r="N44" s="125">
        <v>718.41099999999994</v>
      </c>
      <c r="O44" s="125">
        <v>368.99099999999999</v>
      </c>
      <c r="P44" s="125">
        <v>630.06299999999999</v>
      </c>
      <c r="Q44" s="125">
        <v>437.14499999999998</v>
      </c>
      <c r="R44" s="125">
        <v>829.34900000000005</v>
      </c>
      <c r="S44" s="125">
        <v>485.53800000000001</v>
      </c>
      <c r="T44" s="125">
        <v>616.60500000000002</v>
      </c>
      <c r="U44" s="125">
        <v>313.87799999999999</v>
      </c>
      <c r="V44" s="125">
        <v>279.88400000000001</v>
      </c>
      <c r="W44" s="125">
        <v>283.93799999999999</v>
      </c>
      <c r="X44" s="125">
        <v>487.995</v>
      </c>
      <c r="Y44" s="125">
        <v>366.31599999999997</v>
      </c>
      <c r="Z44" s="125">
        <v>452.47800000000001</v>
      </c>
      <c r="AA44" s="125">
        <v>421.47</v>
      </c>
      <c r="AB44" s="125">
        <v>405.41199999999998</v>
      </c>
      <c r="AC44" s="125">
        <v>491.19299999999998</v>
      </c>
      <c r="AD44" s="125">
        <v>383.69</v>
      </c>
      <c r="AE44" s="126">
        <v>348.93200000000002</v>
      </c>
      <c r="AF44" s="125">
        <v>603.51400000000001</v>
      </c>
      <c r="AG44" s="125">
        <v>228.75</v>
      </c>
      <c r="AH44" s="125">
        <v>526.64499999999998</v>
      </c>
      <c r="AI44" s="173">
        <v>466.904</v>
      </c>
      <c r="AJ44" s="173">
        <v>336.59800000000001</v>
      </c>
      <c r="AK44" s="173">
        <v>284.81400000000002</v>
      </c>
      <c r="AL44" s="173">
        <v>745.09900000000005</v>
      </c>
      <c r="AM44" s="173">
        <v>623.18100000000004</v>
      </c>
      <c r="AN44" s="173"/>
      <c r="AO44" s="173"/>
      <c r="AP44" s="173"/>
      <c r="AQ44" s="173"/>
      <c r="AR44" s="173"/>
      <c r="AS44" s="173"/>
      <c r="AT44" s="173"/>
      <c r="AU44" s="173"/>
      <c r="AV44" s="173"/>
      <c r="AW44" s="173"/>
      <c r="AX44" s="173"/>
      <c r="AY44" s="173"/>
    </row>
    <row r="45" spans="1:51" ht="15" x14ac:dyDescent="0.25">
      <c r="A45" s="185">
        <v>45200</v>
      </c>
      <c r="B45" s="151"/>
      <c r="C45" s="151"/>
      <c r="D45" s="151">
        <v>512.25</v>
      </c>
      <c r="E45" s="125">
        <v>777.072</v>
      </c>
      <c r="F45" s="125">
        <v>878.572</v>
      </c>
      <c r="G45" s="125">
        <v>896.24400000000003</v>
      </c>
      <c r="H45" s="125">
        <v>380.19900000000001</v>
      </c>
      <c r="I45" s="125">
        <v>367.72800000000001</v>
      </c>
      <c r="J45" s="125">
        <v>348.27699999999999</v>
      </c>
      <c r="K45" s="125">
        <v>408.74599999999998</v>
      </c>
      <c r="L45" s="125">
        <v>349.1</v>
      </c>
      <c r="M45" s="125">
        <v>298.75099999999998</v>
      </c>
      <c r="N45" s="125">
        <v>620.56399999999996</v>
      </c>
      <c r="O45" s="125">
        <v>460.012</v>
      </c>
      <c r="P45" s="125">
        <v>631.59</v>
      </c>
      <c r="Q45" s="125">
        <v>554.43399999999997</v>
      </c>
      <c r="R45" s="125">
        <v>986.34299999999996</v>
      </c>
      <c r="S45" s="125">
        <v>531.322</v>
      </c>
      <c r="T45" s="125">
        <v>440.226</v>
      </c>
      <c r="U45" s="125">
        <v>438.14800000000002</v>
      </c>
      <c r="V45" s="125">
        <v>283.25700000000001</v>
      </c>
      <c r="W45" s="125">
        <v>320.34699999999998</v>
      </c>
      <c r="X45" s="125">
        <v>336.36799999999999</v>
      </c>
      <c r="Y45" s="125">
        <v>481.38900000000001</v>
      </c>
      <c r="Z45" s="125">
        <v>628.76400000000001</v>
      </c>
      <c r="AA45" s="125">
        <v>1129.8040000000001</v>
      </c>
      <c r="AB45" s="125">
        <v>553.71900000000005</v>
      </c>
      <c r="AC45" s="125">
        <v>451.28</v>
      </c>
      <c r="AD45" s="125">
        <v>408.72199999999998</v>
      </c>
      <c r="AE45" s="126">
        <v>464.96899999999999</v>
      </c>
      <c r="AF45" s="125">
        <v>647.37400000000002</v>
      </c>
      <c r="AG45" s="125">
        <v>265.70600000000002</v>
      </c>
      <c r="AH45" s="125">
        <v>597.51300000000003</v>
      </c>
      <c r="AI45" s="173">
        <v>658.4</v>
      </c>
      <c r="AJ45" s="173">
        <v>320.63099999999997</v>
      </c>
      <c r="AK45" s="173">
        <v>442.26900000000001</v>
      </c>
      <c r="AL45" s="173">
        <v>762.21799999999996</v>
      </c>
      <c r="AM45" s="173">
        <v>688.38300000000004</v>
      </c>
      <c r="AN45" s="173"/>
      <c r="AO45" s="173"/>
      <c r="AP45" s="173"/>
      <c r="AQ45" s="173"/>
      <c r="AR45" s="173"/>
      <c r="AS45" s="173"/>
      <c r="AT45" s="173"/>
      <c r="AU45" s="173"/>
      <c r="AV45" s="173"/>
      <c r="AW45" s="173"/>
      <c r="AX45" s="173"/>
      <c r="AY45" s="173"/>
    </row>
    <row r="46" spans="1:51" ht="15" x14ac:dyDescent="0.25">
      <c r="A46" s="185">
        <v>45231</v>
      </c>
      <c r="B46" s="151"/>
      <c r="C46" s="151"/>
      <c r="D46" s="151">
        <v>472.92</v>
      </c>
      <c r="E46" s="125">
        <v>668.53200000000004</v>
      </c>
      <c r="F46" s="125">
        <v>715.846</v>
      </c>
      <c r="G46" s="125">
        <v>823.04399999999998</v>
      </c>
      <c r="H46" s="125">
        <v>582.428</v>
      </c>
      <c r="I46" s="125">
        <v>370.89800000000002</v>
      </c>
      <c r="J46" s="125">
        <v>347.29700000000003</v>
      </c>
      <c r="K46" s="125">
        <v>477.33100000000002</v>
      </c>
      <c r="L46" s="125">
        <v>447.58499999999998</v>
      </c>
      <c r="M46" s="125">
        <v>360.68400000000003</v>
      </c>
      <c r="N46" s="125">
        <v>613.70500000000004</v>
      </c>
      <c r="O46" s="125">
        <v>499.95800000000003</v>
      </c>
      <c r="P46" s="125">
        <v>572.65099999999995</v>
      </c>
      <c r="Q46" s="125">
        <v>562.274</v>
      </c>
      <c r="R46" s="125">
        <v>678.03499999999997</v>
      </c>
      <c r="S46" s="125">
        <v>689.42</v>
      </c>
      <c r="T46" s="125">
        <v>430.01900000000001</v>
      </c>
      <c r="U46" s="125">
        <v>421.274</v>
      </c>
      <c r="V46" s="125">
        <v>361.01299999999998</v>
      </c>
      <c r="W46" s="125">
        <v>322.90300000000002</v>
      </c>
      <c r="X46" s="125">
        <v>363.85899999999998</v>
      </c>
      <c r="Y46" s="125">
        <v>631.21</v>
      </c>
      <c r="Z46" s="125">
        <v>599.74699999999996</v>
      </c>
      <c r="AA46" s="125">
        <v>654.01400000000001</v>
      </c>
      <c r="AB46" s="125">
        <v>500.15600000000001</v>
      </c>
      <c r="AC46" s="125">
        <v>473.18200000000002</v>
      </c>
      <c r="AD46" s="125">
        <v>477.62599999999998</v>
      </c>
      <c r="AE46" s="126">
        <v>491.70499999999998</v>
      </c>
      <c r="AF46" s="125">
        <v>622.30399999999997</v>
      </c>
      <c r="AG46" s="125">
        <v>322.32100000000003</v>
      </c>
      <c r="AH46" s="125">
        <v>507.60199999999998</v>
      </c>
      <c r="AI46" s="173">
        <v>506.16399999999999</v>
      </c>
      <c r="AJ46" s="173">
        <v>380.43599999999998</v>
      </c>
      <c r="AK46" s="173">
        <v>443.30599999999998</v>
      </c>
      <c r="AL46" s="173">
        <v>589.22199999999998</v>
      </c>
      <c r="AM46" s="173">
        <v>632.83600000000001</v>
      </c>
      <c r="AN46" s="173"/>
      <c r="AO46" s="173"/>
      <c r="AP46" s="173"/>
      <c r="AQ46" s="173"/>
      <c r="AR46" s="173"/>
      <c r="AS46" s="173"/>
      <c r="AT46" s="173"/>
      <c r="AU46" s="173"/>
      <c r="AV46" s="173"/>
      <c r="AW46" s="173"/>
      <c r="AX46" s="173"/>
      <c r="AY46" s="173"/>
    </row>
    <row r="47" spans="1:51" ht="15" x14ac:dyDescent="0.25">
      <c r="A47" s="185">
        <v>45261</v>
      </c>
      <c r="B47" s="151"/>
      <c r="C47" s="151"/>
      <c r="D47" s="151">
        <v>362.53</v>
      </c>
      <c r="E47" s="125">
        <v>608.48400000000004</v>
      </c>
      <c r="F47" s="125">
        <v>569.73699999999997</v>
      </c>
      <c r="G47" s="125">
        <v>625.73299999999995</v>
      </c>
      <c r="H47" s="125">
        <v>430.47</v>
      </c>
      <c r="I47" s="125">
        <v>352.22800000000001</v>
      </c>
      <c r="J47" s="125">
        <v>328.92</v>
      </c>
      <c r="K47" s="125">
        <v>380.86599999999999</v>
      </c>
      <c r="L47" s="125">
        <v>393.40699999999998</v>
      </c>
      <c r="M47" s="125">
        <v>332.37200000000001</v>
      </c>
      <c r="N47" s="125">
        <v>516.75</v>
      </c>
      <c r="O47" s="125">
        <v>430.553</v>
      </c>
      <c r="P47" s="125">
        <v>566.68200000000002</v>
      </c>
      <c r="Q47" s="125">
        <v>603.46799999999996</v>
      </c>
      <c r="R47" s="125">
        <v>558.86099999999999</v>
      </c>
      <c r="S47" s="125">
        <v>562.01</v>
      </c>
      <c r="T47" s="125">
        <v>418.14499999999998</v>
      </c>
      <c r="U47" s="125">
        <v>340.74900000000002</v>
      </c>
      <c r="V47" s="125">
        <v>349.58600000000001</v>
      </c>
      <c r="W47" s="125">
        <v>266.36599999999999</v>
      </c>
      <c r="X47" s="125">
        <v>353.73500000000001</v>
      </c>
      <c r="Y47" s="125">
        <v>410.49099999999999</v>
      </c>
      <c r="Z47" s="125">
        <v>485.57299999999998</v>
      </c>
      <c r="AA47" s="125">
        <v>486.959</v>
      </c>
      <c r="AB47" s="125">
        <v>470.923</v>
      </c>
      <c r="AC47" s="125">
        <v>473.33100000000002</v>
      </c>
      <c r="AD47" s="125">
        <v>434.78500000000003</v>
      </c>
      <c r="AE47" s="126">
        <v>467.03500000000003</v>
      </c>
      <c r="AF47" s="125">
        <v>548.59299999999996</v>
      </c>
      <c r="AG47" s="125">
        <v>320.14</v>
      </c>
      <c r="AH47" s="125">
        <v>379.75099999999998</v>
      </c>
      <c r="AI47" s="173">
        <v>416.524</v>
      </c>
      <c r="AJ47" s="173">
        <v>357.75299999999999</v>
      </c>
      <c r="AK47" s="173">
        <v>352.19499999999999</v>
      </c>
      <c r="AL47" s="173">
        <v>514.54</v>
      </c>
      <c r="AM47" s="173">
        <v>567.95000000000005</v>
      </c>
      <c r="AN47" s="173"/>
      <c r="AO47" s="173"/>
      <c r="AP47" s="173"/>
      <c r="AQ47" s="173"/>
      <c r="AR47" s="173"/>
      <c r="AS47" s="173"/>
      <c r="AT47" s="173"/>
      <c r="AU47" s="173"/>
      <c r="AV47" s="173"/>
      <c r="AW47" s="173"/>
      <c r="AX47" s="173"/>
      <c r="AY47" s="173"/>
    </row>
    <row r="48" spans="1:51" ht="15" x14ac:dyDescent="0.25">
      <c r="A48" s="185">
        <v>45292</v>
      </c>
      <c r="B48" s="151"/>
      <c r="C48" s="151"/>
      <c r="D48" s="151">
        <v>361.18</v>
      </c>
      <c r="E48" s="125">
        <v>582.84299999999996</v>
      </c>
      <c r="F48" s="125">
        <v>475.32400000000001</v>
      </c>
      <c r="G48" s="125">
        <v>492.209</v>
      </c>
      <c r="H48" s="125">
        <v>374.56200000000001</v>
      </c>
      <c r="I48" s="125">
        <v>322.69400000000002</v>
      </c>
      <c r="J48" s="125">
        <v>309.315</v>
      </c>
      <c r="K48" s="125">
        <v>304.26100000000002</v>
      </c>
      <c r="L48" s="125">
        <v>343.3</v>
      </c>
      <c r="M48" s="125">
        <v>453.06099999999998</v>
      </c>
      <c r="N48" s="125">
        <v>466.61599999999999</v>
      </c>
      <c r="O48" s="125">
        <v>397.49599999999998</v>
      </c>
      <c r="P48" s="125">
        <v>491.15699999999998</v>
      </c>
      <c r="Q48" s="125">
        <v>517.23099999999999</v>
      </c>
      <c r="R48" s="125">
        <v>499.23500000000001</v>
      </c>
      <c r="S48" s="125">
        <v>446.51499999999999</v>
      </c>
      <c r="T48" s="125">
        <v>397.99400000000003</v>
      </c>
      <c r="U48" s="125">
        <v>324.28300000000002</v>
      </c>
      <c r="V48" s="125">
        <v>310.74</v>
      </c>
      <c r="W48" s="125">
        <v>233.946</v>
      </c>
      <c r="X48" s="125">
        <v>317.637</v>
      </c>
      <c r="Y48" s="125">
        <v>601.18299999999999</v>
      </c>
      <c r="Z48" s="125">
        <v>443.60199999999998</v>
      </c>
      <c r="AA48" s="125">
        <v>419.23099999999999</v>
      </c>
      <c r="AB48" s="125">
        <v>386.399</v>
      </c>
      <c r="AC48" s="125">
        <v>447.30399999999997</v>
      </c>
      <c r="AD48" s="125">
        <v>399.19600000000003</v>
      </c>
      <c r="AE48" s="126">
        <v>428.05700000000002</v>
      </c>
      <c r="AF48" s="125">
        <v>499.733</v>
      </c>
      <c r="AG48" s="125">
        <v>296.13299999999998</v>
      </c>
      <c r="AH48" s="125">
        <v>301.99599999999998</v>
      </c>
      <c r="AI48" s="173">
        <v>371.50400000000002</v>
      </c>
      <c r="AJ48" s="173">
        <v>350.89499999999998</v>
      </c>
      <c r="AK48" s="173">
        <v>331.904</v>
      </c>
      <c r="AL48" s="173">
        <v>433.495</v>
      </c>
      <c r="AM48" s="173">
        <v>515.58900000000006</v>
      </c>
      <c r="AN48" s="173"/>
      <c r="AO48" s="173"/>
      <c r="AP48" s="173"/>
      <c r="AQ48" s="173"/>
      <c r="AR48" s="173"/>
      <c r="AS48" s="173"/>
      <c r="AT48" s="173"/>
      <c r="AU48" s="173"/>
      <c r="AV48" s="173"/>
      <c r="AW48" s="173"/>
      <c r="AX48" s="173"/>
      <c r="AY48" s="173"/>
    </row>
    <row r="49" spans="1:1005" ht="15" x14ac:dyDescent="0.25">
      <c r="A49" s="185">
        <v>45323</v>
      </c>
      <c r="B49" s="151"/>
      <c r="C49" s="151"/>
      <c r="D49" s="151">
        <v>392.99</v>
      </c>
      <c r="E49" s="125">
        <v>474.77499999999998</v>
      </c>
      <c r="F49" s="125">
        <v>559.26400000000001</v>
      </c>
      <c r="G49" s="125">
        <v>513.64300000000003</v>
      </c>
      <c r="H49" s="125">
        <v>355.85599999999999</v>
      </c>
      <c r="I49" s="125">
        <v>318.38400000000001</v>
      </c>
      <c r="J49" s="125">
        <v>277.84199999999998</v>
      </c>
      <c r="K49" s="125">
        <v>287.10199999999998</v>
      </c>
      <c r="L49" s="125">
        <v>360.584</v>
      </c>
      <c r="M49" s="125">
        <v>548.56799999999998</v>
      </c>
      <c r="N49" s="125">
        <v>424.435</v>
      </c>
      <c r="O49" s="125">
        <v>414.62400000000002</v>
      </c>
      <c r="P49" s="125">
        <v>475.72800000000001</v>
      </c>
      <c r="Q49" s="125">
        <v>465.142</v>
      </c>
      <c r="R49" s="125">
        <v>475.97699999999998</v>
      </c>
      <c r="S49" s="125">
        <v>433.51299999999998</v>
      </c>
      <c r="T49" s="125">
        <v>411.38099999999997</v>
      </c>
      <c r="U49" s="125">
        <v>308.03300000000002</v>
      </c>
      <c r="V49" s="125">
        <v>259.13</v>
      </c>
      <c r="W49" s="125">
        <v>254.935</v>
      </c>
      <c r="X49" s="125">
        <v>289.72699999999998</v>
      </c>
      <c r="Y49" s="125">
        <v>594.197</v>
      </c>
      <c r="Z49" s="125">
        <v>379.95</v>
      </c>
      <c r="AA49" s="125">
        <v>416.38799999999998</v>
      </c>
      <c r="AB49" s="125">
        <v>360.99299999999999</v>
      </c>
      <c r="AC49" s="125">
        <v>427.03100000000001</v>
      </c>
      <c r="AD49" s="125">
        <v>424.81099999999998</v>
      </c>
      <c r="AE49" s="126">
        <v>378.91899999999998</v>
      </c>
      <c r="AF49" s="125">
        <v>441.61599999999999</v>
      </c>
      <c r="AG49" s="125">
        <v>299.39</v>
      </c>
      <c r="AH49" s="125">
        <v>289.89299999999997</v>
      </c>
      <c r="AI49" s="173">
        <v>431.23599999999999</v>
      </c>
      <c r="AJ49" s="173">
        <v>287.75400000000002</v>
      </c>
      <c r="AK49" s="173">
        <v>286.39499999999998</v>
      </c>
      <c r="AL49" s="173">
        <v>404.197</v>
      </c>
      <c r="AM49" s="173">
        <v>436.49799999999999</v>
      </c>
      <c r="AN49" s="173"/>
      <c r="AO49" s="173"/>
      <c r="AP49" s="173"/>
      <c r="AQ49" s="173"/>
      <c r="AR49" s="173"/>
      <c r="AS49" s="173"/>
      <c r="AT49" s="173"/>
      <c r="AU49" s="173"/>
      <c r="AV49" s="173"/>
      <c r="AW49" s="173"/>
      <c r="AX49" s="173"/>
      <c r="AY49" s="173"/>
    </row>
    <row r="50" spans="1:1005" ht="15" x14ac:dyDescent="0.25">
      <c r="A50" s="185">
        <v>45352</v>
      </c>
      <c r="B50" s="151"/>
      <c r="C50" s="151"/>
      <c r="D50" s="151">
        <v>665.38</v>
      </c>
      <c r="E50" s="125">
        <v>793.41899999999998</v>
      </c>
      <c r="F50" s="125">
        <v>1292.01</v>
      </c>
      <c r="G50" s="125">
        <v>745.39099999999996</v>
      </c>
      <c r="H50" s="125">
        <v>469.471</v>
      </c>
      <c r="I50" s="125">
        <v>654.93700000000001</v>
      </c>
      <c r="J50" s="125">
        <v>393.19299999999998</v>
      </c>
      <c r="K50" s="125">
        <v>428.20100000000002</v>
      </c>
      <c r="L50" s="125">
        <v>591.67200000000003</v>
      </c>
      <c r="M50" s="125">
        <v>670.21400000000006</v>
      </c>
      <c r="N50" s="125">
        <v>660.15599999999995</v>
      </c>
      <c r="O50" s="125">
        <v>1083.941</v>
      </c>
      <c r="P50" s="125">
        <v>645.62800000000004</v>
      </c>
      <c r="Q50" s="125">
        <v>889.41399999999999</v>
      </c>
      <c r="R50" s="125">
        <v>593.86800000000005</v>
      </c>
      <c r="S50" s="125">
        <v>558.23500000000001</v>
      </c>
      <c r="T50" s="125">
        <v>523.54700000000003</v>
      </c>
      <c r="U50" s="125">
        <v>499.714</v>
      </c>
      <c r="V50" s="125">
        <v>288.26799999999997</v>
      </c>
      <c r="W50" s="125">
        <v>425.71300000000002</v>
      </c>
      <c r="X50" s="125">
        <v>635.10400000000004</v>
      </c>
      <c r="Y50" s="125">
        <v>775.59299999999996</v>
      </c>
      <c r="Z50" s="125">
        <v>481.09800000000001</v>
      </c>
      <c r="AA50" s="125">
        <v>862.40499999999997</v>
      </c>
      <c r="AB50" s="125">
        <v>457.30200000000002</v>
      </c>
      <c r="AC50" s="125">
        <v>684.774</v>
      </c>
      <c r="AD50" s="125">
        <v>552.53399999999999</v>
      </c>
      <c r="AE50" s="126">
        <v>541.58399999999995</v>
      </c>
      <c r="AF50" s="125">
        <v>627.91999999999996</v>
      </c>
      <c r="AG50" s="125">
        <v>368.33300000000003</v>
      </c>
      <c r="AH50" s="125">
        <v>441.05700000000002</v>
      </c>
      <c r="AI50" s="173">
        <v>632.56600000000003</v>
      </c>
      <c r="AJ50" s="173">
        <v>408.26100000000002</v>
      </c>
      <c r="AK50" s="173">
        <v>515.03800000000001</v>
      </c>
      <c r="AL50" s="173">
        <v>751.71299999999997</v>
      </c>
      <c r="AM50" s="173">
        <v>507.88200000000001</v>
      </c>
      <c r="AN50" s="173"/>
      <c r="AO50" s="173"/>
      <c r="AP50" s="173"/>
      <c r="AQ50" s="173"/>
      <c r="AR50" s="173"/>
      <c r="AS50" s="173"/>
      <c r="AT50" s="173"/>
      <c r="AU50" s="173"/>
      <c r="AV50" s="173"/>
      <c r="AW50" s="173"/>
      <c r="AX50" s="173"/>
      <c r="AY50" s="173"/>
    </row>
    <row r="51" spans="1:1005" ht="15" x14ac:dyDescent="0.25">
      <c r="A51" s="185">
        <v>45383</v>
      </c>
      <c r="B51" s="151"/>
      <c r="C51" s="151"/>
      <c r="D51" s="151">
        <v>1055.51</v>
      </c>
      <c r="E51" s="125">
        <v>1866.5509999999999</v>
      </c>
      <c r="F51" s="125">
        <v>2370.0070000000001</v>
      </c>
      <c r="G51" s="125">
        <v>1114.0039999999999</v>
      </c>
      <c r="H51" s="125">
        <v>782.63400000000001</v>
      </c>
      <c r="I51" s="125">
        <v>1181.931</v>
      </c>
      <c r="J51" s="125">
        <v>692.91499999999996</v>
      </c>
      <c r="K51" s="125">
        <v>536.21600000000001</v>
      </c>
      <c r="L51" s="125">
        <v>1042.5060000000001</v>
      </c>
      <c r="M51" s="125">
        <v>1520.4469999999999</v>
      </c>
      <c r="N51" s="125">
        <v>951.60699999999997</v>
      </c>
      <c r="O51" s="125">
        <v>867.39700000000005</v>
      </c>
      <c r="P51" s="125">
        <v>1060.3109999999999</v>
      </c>
      <c r="Q51" s="125">
        <v>1495.404</v>
      </c>
      <c r="R51" s="125">
        <v>1126.1199999999999</v>
      </c>
      <c r="S51" s="125">
        <v>661.79399999999998</v>
      </c>
      <c r="T51" s="125">
        <v>812.71400000000006</v>
      </c>
      <c r="U51" s="125">
        <v>779.67200000000003</v>
      </c>
      <c r="V51" s="125">
        <v>484.11099999999999</v>
      </c>
      <c r="W51" s="125">
        <v>535.94799999999998</v>
      </c>
      <c r="X51" s="125">
        <v>1355.3230000000001</v>
      </c>
      <c r="Y51" s="125">
        <v>1389.981</v>
      </c>
      <c r="Z51" s="125">
        <v>1125.056</v>
      </c>
      <c r="AA51" s="125">
        <v>1104.7650000000001</v>
      </c>
      <c r="AB51" s="125">
        <v>819.49900000000002</v>
      </c>
      <c r="AC51" s="125">
        <v>864.024</v>
      </c>
      <c r="AD51" s="125">
        <v>801.38199999999995</v>
      </c>
      <c r="AE51" s="126">
        <v>1141.7670000000001</v>
      </c>
      <c r="AF51" s="125">
        <v>1095.3309999999999</v>
      </c>
      <c r="AG51" s="125">
        <v>403.42500000000001</v>
      </c>
      <c r="AH51" s="125">
        <v>621.02499999999998</v>
      </c>
      <c r="AI51" s="173">
        <v>641.51</v>
      </c>
      <c r="AJ51" s="173">
        <v>488.18400000000003</v>
      </c>
      <c r="AK51" s="173">
        <v>559.71</v>
      </c>
      <c r="AL51" s="173">
        <v>757.33</v>
      </c>
      <c r="AM51" s="173">
        <v>892.29399999999998</v>
      </c>
      <c r="AN51" s="173"/>
      <c r="AO51" s="173"/>
      <c r="AP51" s="173"/>
      <c r="AQ51" s="173"/>
      <c r="AR51" s="173"/>
      <c r="AS51" s="173"/>
      <c r="AT51" s="173"/>
      <c r="AU51" s="173"/>
      <c r="AV51" s="173"/>
      <c r="AW51" s="173"/>
      <c r="AX51" s="173"/>
      <c r="AY51" s="173"/>
    </row>
    <row r="52" spans="1:1005" ht="15" x14ac:dyDescent="0.25">
      <c r="A52" s="185">
        <v>45413</v>
      </c>
      <c r="B52" s="151"/>
      <c r="C52" s="151"/>
      <c r="D52" s="151">
        <v>2342.9899999999998</v>
      </c>
      <c r="E52" s="125">
        <v>4218.8180000000002</v>
      </c>
      <c r="F52" s="125">
        <v>3564.0459999999998</v>
      </c>
      <c r="G52" s="125">
        <v>2887.3389999999999</v>
      </c>
      <c r="H52" s="125">
        <v>1298.8019999999999</v>
      </c>
      <c r="I52" s="125">
        <v>1505.4079999999999</v>
      </c>
      <c r="J52" s="125">
        <v>759.43899999999996</v>
      </c>
      <c r="K52" s="125">
        <v>1171.335</v>
      </c>
      <c r="L52" s="125">
        <v>1953.61</v>
      </c>
      <c r="M52" s="125">
        <v>3575.143</v>
      </c>
      <c r="N52" s="125">
        <v>2013.5219999999999</v>
      </c>
      <c r="O52" s="125">
        <v>2341.3670000000002</v>
      </c>
      <c r="P52" s="125">
        <v>3090.8560000000002</v>
      </c>
      <c r="Q52" s="125">
        <v>4085.7820000000002</v>
      </c>
      <c r="R52" s="125">
        <v>2735.3029999999999</v>
      </c>
      <c r="S52" s="125">
        <v>1987.971</v>
      </c>
      <c r="T52" s="125">
        <v>1948.6089999999999</v>
      </c>
      <c r="U52" s="125">
        <v>2222.194</v>
      </c>
      <c r="V52" s="125">
        <v>244.21799999999999</v>
      </c>
      <c r="W52" s="125">
        <v>1260.6510000000001</v>
      </c>
      <c r="X52" s="125">
        <v>1717.4639999999999</v>
      </c>
      <c r="Y52" s="125">
        <v>2949.107</v>
      </c>
      <c r="Z52" s="125">
        <v>2399.1060000000002</v>
      </c>
      <c r="AA52" s="125">
        <v>2065.741</v>
      </c>
      <c r="AB52" s="125">
        <v>2320.4769999999999</v>
      </c>
      <c r="AC52" s="125">
        <v>2657.8919999999998</v>
      </c>
      <c r="AD52" s="125">
        <v>968.12400000000002</v>
      </c>
      <c r="AE52" s="126">
        <v>2334.6799999999998</v>
      </c>
      <c r="AF52" s="125">
        <v>1216.896</v>
      </c>
      <c r="AG52" s="125">
        <v>794.83399999999995</v>
      </c>
      <c r="AH52" s="125">
        <v>1722.472</v>
      </c>
      <c r="AI52" s="173">
        <v>1257.769</v>
      </c>
      <c r="AJ52" s="173">
        <v>832.51900000000001</v>
      </c>
      <c r="AK52" s="173">
        <v>1780.961</v>
      </c>
      <c r="AL52" s="173">
        <v>2199.1480000000001</v>
      </c>
      <c r="AM52" s="173">
        <v>4122.4399999999996</v>
      </c>
      <c r="AN52" s="173"/>
      <c r="AO52" s="173"/>
      <c r="AP52" s="173"/>
      <c r="AQ52" s="173"/>
      <c r="AR52" s="173"/>
      <c r="AS52" s="173"/>
      <c r="AT52" s="173"/>
      <c r="AU52" s="173"/>
      <c r="AV52" s="173"/>
      <c r="AW52" s="173"/>
      <c r="AX52" s="173"/>
      <c r="AY52" s="173"/>
    </row>
    <row r="53" spans="1:1005" ht="15" x14ac:dyDescent="0.25">
      <c r="A53" s="185">
        <v>45444</v>
      </c>
      <c r="B53" s="151"/>
      <c r="C53" s="151"/>
      <c r="D53" s="151">
        <v>2666.05</v>
      </c>
      <c r="E53" s="125">
        <v>3803.4290000000001</v>
      </c>
      <c r="F53" s="125">
        <v>4671.96</v>
      </c>
      <c r="G53" s="125">
        <v>1948.001</v>
      </c>
      <c r="H53" s="125">
        <v>2011.8430000000001</v>
      </c>
      <c r="I53" s="125">
        <v>1265.9059999999999</v>
      </c>
      <c r="J53" s="125">
        <v>1610.604</v>
      </c>
      <c r="K53" s="125">
        <v>2758.1790000000001</v>
      </c>
      <c r="L53" s="125">
        <v>1285.9280000000001</v>
      </c>
      <c r="M53" s="125">
        <v>4871.1790000000001</v>
      </c>
      <c r="N53" s="125">
        <v>1732.6690000000001</v>
      </c>
      <c r="O53" s="125">
        <v>5131.3630000000003</v>
      </c>
      <c r="P53" s="125">
        <v>3028.482</v>
      </c>
      <c r="Q53" s="125">
        <v>5296.7250000000004</v>
      </c>
      <c r="R53" s="125">
        <v>2763.2820000000002</v>
      </c>
      <c r="S53" s="125">
        <v>3595.0219999999999</v>
      </c>
      <c r="T53" s="125">
        <v>1492.6420000000001</v>
      </c>
      <c r="U53" s="125">
        <v>1636.1010000000001</v>
      </c>
      <c r="V53" s="125">
        <v>356.82600000000002</v>
      </c>
      <c r="W53" s="125">
        <v>2411.6239999999998</v>
      </c>
      <c r="X53" s="125">
        <v>1075.9380000000001</v>
      </c>
      <c r="Y53" s="125">
        <v>3839.4609999999998</v>
      </c>
      <c r="Z53" s="125">
        <v>2157.491</v>
      </c>
      <c r="AA53" s="125">
        <v>1386.5050000000001</v>
      </c>
      <c r="AB53" s="125">
        <v>4172.7629999999999</v>
      </c>
      <c r="AC53" s="125">
        <v>2797.14</v>
      </c>
      <c r="AD53" s="125">
        <v>2723.2249999999999</v>
      </c>
      <c r="AE53" s="126">
        <v>5531.942</v>
      </c>
      <c r="AF53" s="125">
        <v>415.30599999999998</v>
      </c>
      <c r="AG53" s="125">
        <v>1139.5899999999999</v>
      </c>
      <c r="AH53" s="125">
        <v>3258.84</v>
      </c>
      <c r="AI53" s="173">
        <v>2424.819</v>
      </c>
      <c r="AJ53" s="173">
        <v>1190.1110000000001</v>
      </c>
      <c r="AK53" s="173">
        <v>3339.5819999999999</v>
      </c>
      <c r="AL53" s="173">
        <v>6246.9589999999998</v>
      </c>
      <c r="AM53" s="173">
        <v>6393.0349999999999</v>
      </c>
      <c r="AN53" s="173"/>
      <c r="AO53" s="173"/>
      <c r="AP53" s="173"/>
      <c r="AQ53" s="173"/>
      <c r="AR53" s="173"/>
      <c r="AS53" s="173"/>
      <c r="AT53" s="173"/>
      <c r="AU53" s="173"/>
      <c r="AV53" s="173"/>
      <c r="AW53" s="173"/>
      <c r="AX53" s="173"/>
      <c r="AY53" s="173"/>
    </row>
    <row r="54" spans="1:1005" ht="15" x14ac:dyDescent="0.25">
      <c r="A54" s="185">
        <v>45474</v>
      </c>
      <c r="B54" s="151"/>
      <c r="C54" s="151"/>
      <c r="D54" s="151">
        <v>1090.8399999999999</v>
      </c>
      <c r="E54" s="125">
        <v>1186.6079999999999</v>
      </c>
      <c r="F54" s="125">
        <v>1883.7809999999999</v>
      </c>
      <c r="G54" s="125">
        <v>665.87099999999998</v>
      </c>
      <c r="H54" s="125">
        <v>630.16499999999996</v>
      </c>
      <c r="I54" s="125">
        <v>560.19799999999998</v>
      </c>
      <c r="J54" s="125">
        <v>764.10400000000004</v>
      </c>
      <c r="K54" s="125">
        <v>1153.375</v>
      </c>
      <c r="L54" s="125">
        <v>484.988</v>
      </c>
      <c r="M54" s="125">
        <v>2042.3789999999999</v>
      </c>
      <c r="N54" s="125">
        <v>440.68599999999998</v>
      </c>
      <c r="O54" s="125">
        <v>4298.5659999999998</v>
      </c>
      <c r="P54" s="125">
        <v>1229.153</v>
      </c>
      <c r="Q54" s="125">
        <v>1880.6849999999999</v>
      </c>
      <c r="R54" s="125">
        <v>1568.0940000000001</v>
      </c>
      <c r="S54" s="125">
        <v>2019.1369999999999</v>
      </c>
      <c r="T54" s="125">
        <v>349.113</v>
      </c>
      <c r="U54" s="125">
        <v>398.47800000000001</v>
      </c>
      <c r="V54" s="125">
        <v>93.671999999999997</v>
      </c>
      <c r="W54" s="125">
        <v>638.26199999999994</v>
      </c>
      <c r="X54" s="125">
        <v>483.53500000000003</v>
      </c>
      <c r="Y54" s="125">
        <v>1653.989</v>
      </c>
      <c r="Z54" s="125">
        <v>587.048</v>
      </c>
      <c r="AA54" s="125">
        <v>456.19400000000002</v>
      </c>
      <c r="AB54" s="125">
        <v>1995.864</v>
      </c>
      <c r="AC54" s="125">
        <v>1592.4059999999999</v>
      </c>
      <c r="AD54" s="125">
        <v>986.03099999999995</v>
      </c>
      <c r="AE54" s="126">
        <v>3961.9189999999999</v>
      </c>
      <c r="AF54" s="125">
        <v>173.44900000000001</v>
      </c>
      <c r="AG54" s="125">
        <v>323.20999999999998</v>
      </c>
      <c r="AH54" s="125">
        <v>1058.213</v>
      </c>
      <c r="AI54" s="173">
        <v>902.26700000000005</v>
      </c>
      <c r="AJ54" s="173">
        <v>400.53800000000001</v>
      </c>
      <c r="AK54" s="173">
        <v>2222.1190000000001</v>
      </c>
      <c r="AL54" s="173">
        <v>3579.393</v>
      </c>
      <c r="AM54" s="173">
        <v>2646.172</v>
      </c>
      <c r="AN54" s="173"/>
      <c r="AO54" s="173"/>
      <c r="AP54" s="173"/>
      <c r="AQ54" s="173"/>
      <c r="AR54" s="173"/>
      <c r="AS54" s="173"/>
      <c r="AT54" s="173"/>
      <c r="AU54" s="173"/>
      <c r="AV54" s="173"/>
      <c r="AW54" s="173"/>
      <c r="AX54" s="173"/>
      <c r="AY54" s="173"/>
    </row>
    <row r="55" spans="1:1005" ht="15" x14ac:dyDescent="0.25">
      <c r="A55" s="185">
        <v>45505</v>
      </c>
      <c r="B55" s="151"/>
      <c r="C55" s="151"/>
      <c r="D55" s="151">
        <v>499.88</v>
      </c>
      <c r="E55" s="125">
        <v>548.53599999999994</v>
      </c>
      <c r="F55" s="125">
        <v>641.22699999999998</v>
      </c>
      <c r="G55" s="125">
        <v>464.80399999999997</v>
      </c>
      <c r="H55" s="125">
        <v>346.577</v>
      </c>
      <c r="I55" s="125">
        <v>412.71800000000002</v>
      </c>
      <c r="J55" s="125">
        <v>337.459</v>
      </c>
      <c r="K55" s="125">
        <v>465.75700000000001</v>
      </c>
      <c r="L55" s="125">
        <v>353.80399999999997</v>
      </c>
      <c r="M55" s="125">
        <v>797.74599999999998</v>
      </c>
      <c r="N55" s="125">
        <v>289.35399999999998</v>
      </c>
      <c r="O55" s="125">
        <v>1231.0930000000001</v>
      </c>
      <c r="P55" s="125">
        <v>458.56900000000002</v>
      </c>
      <c r="Q55" s="125">
        <v>976.09299999999996</v>
      </c>
      <c r="R55" s="125">
        <v>659.49300000000005</v>
      </c>
      <c r="S55" s="125">
        <v>894.01900000000001</v>
      </c>
      <c r="T55" s="125">
        <v>247.227</v>
      </c>
      <c r="U55" s="125">
        <v>329.42099999999999</v>
      </c>
      <c r="V55" s="125">
        <v>115.989</v>
      </c>
      <c r="W55" s="125">
        <v>299.39100000000002</v>
      </c>
      <c r="X55" s="125">
        <v>277.185</v>
      </c>
      <c r="Y55" s="125">
        <v>599.36300000000006</v>
      </c>
      <c r="Z55" s="125">
        <v>417.291</v>
      </c>
      <c r="AA55" s="125">
        <v>389.97399999999999</v>
      </c>
      <c r="AB55" s="125">
        <v>637.11500000000001</v>
      </c>
      <c r="AC55" s="125">
        <v>550.42600000000004</v>
      </c>
      <c r="AD55" s="125">
        <v>513.01</v>
      </c>
      <c r="AE55" s="126">
        <v>988.42499999999995</v>
      </c>
      <c r="AF55" s="125">
        <v>216.67099999999999</v>
      </c>
      <c r="AG55" s="125">
        <v>339.74</v>
      </c>
      <c r="AH55" s="125">
        <v>498.40100000000001</v>
      </c>
      <c r="AI55" s="173">
        <v>378.28699999999998</v>
      </c>
      <c r="AJ55" s="173">
        <v>237.584</v>
      </c>
      <c r="AK55" s="173">
        <v>913.94600000000003</v>
      </c>
      <c r="AL55" s="173">
        <v>1112.739</v>
      </c>
      <c r="AM55" s="173">
        <v>1054.895</v>
      </c>
      <c r="AN55" s="173"/>
      <c r="AO55" s="173"/>
      <c r="AP55" s="173"/>
      <c r="AQ55" s="173"/>
      <c r="AR55" s="173"/>
      <c r="AS55" s="173"/>
      <c r="AT55" s="173"/>
      <c r="AU55" s="173"/>
      <c r="AV55" s="173"/>
      <c r="AW55" s="173"/>
      <c r="AX55" s="173"/>
      <c r="AY55" s="173"/>
    </row>
    <row r="56" spans="1:1005" ht="15" x14ac:dyDescent="0.25">
      <c r="A56" s="185">
        <v>45536</v>
      </c>
      <c r="B56" s="151"/>
      <c r="C56" s="151"/>
      <c r="D56" s="151">
        <v>408.21</v>
      </c>
      <c r="E56" s="125">
        <v>575.27800000000002</v>
      </c>
      <c r="F56" s="125">
        <v>673.88599999999997</v>
      </c>
      <c r="G56" s="125">
        <v>411.30799999999999</v>
      </c>
      <c r="H56" s="125">
        <v>401.04</v>
      </c>
      <c r="I56" s="125">
        <v>297.57900000000001</v>
      </c>
      <c r="J56" s="125">
        <v>290.09500000000003</v>
      </c>
      <c r="K56" s="125">
        <v>481.03</v>
      </c>
      <c r="L56" s="125">
        <v>364.99700000000001</v>
      </c>
      <c r="M56" s="125">
        <v>712.86199999999997</v>
      </c>
      <c r="N56" s="125">
        <v>370.19400000000002</v>
      </c>
      <c r="O56" s="125">
        <v>632.20399999999995</v>
      </c>
      <c r="P56" s="125">
        <v>445.74200000000002</v>
      </c>
      <c r="Q56" s="125">
        <v>848.62099999999998</v>
      </c>
      <c r="R56" s="125">
        <v>485.83300000000003</v>
      </c>
      <c r="S56" s="125">
        <v>620.21199999999999</v>
      </c>
      <c r="T56" s="125">
        <v>320.40800000000002</v>
      </c>
      <c r="U56" s="125">
        <v>281.161</v>
      </c>
      <c r="V56" s="125">
        <v>288.86500000000001</v>
      </c>
      <c r="W56" s="125">
        <v>489.01299999999998</v>
      </c>
      <c r="X56" s="125">
        <v>372.613</v>
      </c>
      <c r="Y56" s="125">
        <v>451.37299999999999</v>
      </c>
      <c r="Z56" s="125">
        <v>423.96100000000001</v>
      </c>
      <c r="AA56" s="125">
        <v>407.98899999999998</v>
      </c>
      <c r="AB56" s="125">
        <v>494.38400000000001</v>
      </c>
      <c r="AC56" s="125">
        <v>383.53800000000001</v>
      </c>
      <c r="AD56" s="125">
        <v>346.54500000000002</v>
      </c>
      <c r="AE56" s="126">
        <v>608.62599999999998</v>
      </c>
      <c r="AF56" s="125">
        <v>229.97800000000001</v>
      </c>
      <c r="AG56" s="125">
        <v>533.21299999999997</v>
      </c>
      <c r="AH56" s="125">
        <v>474.97199999999998</v>
      </c>
      <c r="AI56" s="173">
        <v>336.83699999999999</v>
      </c>
      <c r="AJ56" s="173">
        <v>284.81700000000001</v>
      </c>
      <c r="AK56" s="173">
        <v>742.12199999999996</v>
      </c>
      <c r="AL56" s="173">
        <v>614.49</v>
      </c>
      <c r="AM56" s="173">
        <v>693.34500000000003</v>
      </c>
      <c r="AN56" s="173"/>
      <c r="AO56" s="173"/>
      <c r="AP56" s="173"/>
      <c r="AQ56" s="173"/>
      <c r="AR56" s="173"/>
      <c r="AS56" s="173"/>
      <c r="AT56" s="173"/>
      <c r="AU56" s="173"/>
      <c r="AV56" s="173"/>
      <c r="AW56" s="173"/>
      <c r="AX56" s="173"/>
      <c r="AY56" s="173"/>
    </row>
    <row r="57" spans="1:1005" ht="15" x14ac:dyDescent="0.25">
      <c r="A57" s="185">
        <v>45566</v>
      </c>
      <c r="B57" s="151"/>
      <c r="C57" s="151"/>
      <c r="D57" s="151">
        <v>512.25</v>
      </c>
      <c r="E57" s="125">
        <v>882.08100000000002</v>
      </c>
      <c r="F57" s="125">
        <v>885.61699999999996</v>
      </c>
      <c r="G57" s="125">
        <v>385.34100000000001</v>
      </c>
      <c r="H57" s="125">
        <v>366.46199999999999</v>
      </c>
      <c r="I57" s="125">
        <v>350.52300000000002</v>
      </c>
      <c r="J57" s="125">
        <v>410.24599999999998</v>
      </c>
      <c r="K57" s="125">
        <v>351.13799999999998</v>
      </c>
      <c r="L57" s="125">
        <v>299.18900000000002</v>
      </c>
      <c r="M57" s="125">
        <v>622.00599999999997</v>
      </c>
      <c r="N57" s="125">
        <v>462.45</v>
      </c>
      <c r="O57" s="125">
        <v>633.37800000000004</v>
      </c>
      <c r="P57" s="125">
        <v>558.27</v>
      </c>
      <c r="Q57" s="125">
        <v>959.56399999999996</v>
      </c>
      <c r="R57" s="125">
        <v>563.125</v>
      </c>
      <c r="S57" s="125">
        <v>443.33</v>
      </c>
      <c r="T57" s="125">
        <v>445.24</v>
      </c>
      <c r="U57" s="125">
        <v>286.99599999999998</v>
      </c>
      <c r="V57" s="125">
        <v>322.815</v>
      </c>
      <c r="W57" s="125">
        <v>337.46499999999997</v>
      </c>
      <c r="X57" s="125">
        <v>483.774</v>
      </c>
      <c r="Y57" s="125">
        <v>633.50199999999995</v>
      </c>
      <c r="Z57" s="125">
        <v>1130.9269999999999</v>
      </c>
      <c r="AA57" s="125">
        <v>556.09199999999998</v>
      </c>
      <c r="AB57" s="125">
        <v>454.45800000000003</v>
      </c>
      <c r="AC57" s="125">
        <v>411.45699999999999</v>
      </c>
      <c r="AD57" s="125">
        <v>468.01799999999997</v>
      </c>
      <c r="AE57" s="126">
        <v>652.57899999999995</v>
      </c>
      <c r="AF57" s="125">
        <v>267.69</v>
      </c>
      <c r="AG57" s="125">
        <v>587.048</v>
      </c>
      <c r="AH57" s="125">
        <v>661.57100000000003</v>
      </c>
      <c r="AI57" s="173">
        <v>320.67500000000001</v>
      </c>
      <c r="AJ57" s="173">
        <v>445.66500000000002</v>
      </c>
      <c r="AK57" s="173">
        <v>749.75400000000002</v>
      </c>
      <c r="AL57" s="173">
        <v>686.07899999999995</v>
      </c>
      <c r="AM57" s="173">
        <v>778.43799999999999</v>
      </c>
      <c r="AN57" s="173"/>
      <c r="AO57" s="173"/>
      <c r="AP57" s="173"/>
      <c r="AQ57" s="173"/>
      <c r="AR57" s="173"/>
      <c r="AS57" s="173"/>
      <c r="AT57" s="173"/>
      <c r="AU57" s="173"/>
      <c r="AV57" s="173"/>
      <c r="AW57" s="173"/>
      <c r="AX57" s="173"/>
      <c r="AY57" s="173"/>
    </row>
    <row r="58" spans="1:1005" ht="15" x14ac:dyDescent="0.25">
      <c r="A58" s="185">
        <v>45597</v>
      </c>
      <c r="B58" s="151"/>
      <c r="C58" s="151"/>
      <c r="D58" s="151">
        <v>472.92</v>
      </c>
      <c r="E58" s="125">
        <v>709.39700000000005</v>
      </c>
      <c r="F58" s="125">
        <v>819.34400000000005</v>
      </c>
      <c r="G58" s="125">
        <v>588.04100000000005</v>
      </c>
      <c r="H58" s="125">
        <v>373.10700000000003</v>
      </c>
      <c r="I58" s="125">
        <v>349.93299999999999</v>
      </c>
      <c r="J58" s="125">
        <v>475.78500000000003</v>
      </c>
      <c r="K58" s="125">
        <v>448.98</v>
      </c>
      <c r="L58" s="125">
        <v>360.80799999999999</v>
      </c>
      <c r="M58" s="125">
        <v>607.74800000000005</v>
      </c>
      <c r="N58" s="125">
        <v>497.137</v>
      </c>
      <c r="O58" s="125">
        <v>573.82799999999997</v>
      </c>
      <c r="P58" s="125">
        <v>571.97799999999995</v>
      </c>
      <c r="Q58" s="125">
        <v>668.71299999999997</v>
      </c>
      <c r="R58" s="125">
        <v>663.31100000000004</v>
      </c>
      <c r="S58" s="125">
        <v>432.68200000000002</v>
      </c>
      <c r="T58" s="125">
        <v>420.93200000000002</v>
      </c>
      <c r="U58" s="125">
        <v>365.40100000000001</v>
      </c>
      <c r="V58" s="125">
        <v>319.97699999999998</v>
      </c>
      <c r="W58" s="125">
        <v>364.38200000000001</v>
      </c>
      <c r="X58" s="125">
        <v>627.15700000000004</v>
      </c>
      <c r="Y58" s="125">
        <v>588.64300000000003</v>
      </c>
      <c r="Z58" s="125">
        <v>642.78300000000002</v>
      </c>
      <c r="AA58" s="125">
        <v>502.14499999999998</v>
      </c>
      <c r="AB58" s="125">
        <v>480.73500000000001</v>
      </c>
      <c r="AC58" s="125">
        <v>476.79</v>
      </c>
      <c r="AD58" s="125">
        <v>489.53399999999999</v>
      </c>
      <c r="AE58" s="126">
        <v>626.26</v>
      </c>
      <c r="AF58" s="125">
        <v>323.61099999999999</v>
      </c>
      <c r="AG58" s="125">
        <v>504.072</v>
      </c>
      <c r="AH58" s="125">
        <v>502.23099999999999</v>
      </c>
      <c r="AI58" s="173">
        <v>380.22500000000002</v>
      </c>
      <c r="AJ58" s="173">
        <v>437.11799999999999</v>
      </c>
      <c r="AK58" s="173">
        <v>583.37800000000004</v>
      </c>
      <c r="AL58" s="173">
        <v>629.1</v>
      </c>
      <c r="AM58" s="173">
        <v>669.18700000000001</v>
      </c>
      <c r="AN58" s="173"/>
      <c r="AO58" s="173"/>
      <c r="AP58" s="173"/>
      <c r="AQ58" s="173"/>
      <c r="AR58" s="173"/>
      <c r="AS58" s="173"/>
      <c r="AT58" s="173"/>
      <c r="AU58" s="173"/>
      <c r="AV58" s="173"/>
      <c r="AW58" s="173"/>
      <c r="AX58" s="173"/>
      <c r="AY58" s="173"/>
    </row>
    <row r="59" spans="1:1005" ht="15" x14ac:dyDescent="0.25">
      <c r="A59" s="185">
        <v>45627</v>
      </c>
      <c r="B59" s="151"/>
      <c r="C59" s="151"/>
      <c r="D59" s="151">
        <v>362.53</v>
      </c>
      <c r="E59" s="125">
        <v>564.73500000000001</v>
      </c>
      <c r="F59" s="125">
        <v>621.71299999999997</v>
      </c>
      <c r="G59" s="125">
        <v>435.08699999999999</v>
      </c>
      <c r="H59" s="125">
        <v>354.572</v>
      </c>
      <c r="I59" s="125">
        <v>331.78100000000001</v>
      </c>
      <c r="J59" s="125">
        <v>378.52699999999999</v>
      </c>
      <c r="K59" s="125">
        <v>394.49099999999999</v>
      </c>
      <c r="L59" s="125">
        <v>332.63400000000001</v>
      </c>
      <c r="M59" s="125">
        <v>515.39099999999996</v>
      </c>
      <c r="N59" s="125">
        <v>427.97300000000001</v>
      </c>
      <c r="O59" s="125">
        <v>567.61099999999999</v>
      </c>
      <c r="P59" s="125">
        <v>602.73299999999995</v>
      </c>
      <c r="Q59" s="125">
        <v>555.404</v>
      </c>
      <c r="R59" s="125">
        <v>561.16499999999996</v>
      </c>
      <c r="S59" s="125">
        <v>420.04700000000003</v>
      </c>
      <c r="T59" s="125">
        <v>344.55500000000001</v>
      </c>
      <c r="U59" s="125">
        <v>350.94799999999998</v>
      </c>
      <c r="V59" s="125">
        <v>266.70400000000001</v>
      </c>
      <c r="W59" s="125">
        <v>353.69400000000002</v>
      </c>
      <c r="X59" s="125">
        <v>407.67099999999999</v>
      </c>
      <c r="Y59" s="125">
        <v>481.55900000000003</v>
      </c>
      <c r="Z59" s="125">
        <v>482.923</v>
      </c>
      <c r="AA59" s="125">
        <v>472.34899999999999</v>
      </c>
      <c r="AB59" s="125">
        <v>473.42500000000001</v>
      </c>
      <c r="AC59" s="125">
        <v>434.14699999999999</v>
      </c>
      <c r="AD59" s="125">
        <v>468.96499999999997</v>
      </c>
      <c r="AE59" s="126">
        <v>552.44100000000003</v>
      </c>
      <c r="AF59" s="125">
        <v>320.92700000000002</v>
      </c>
      <c r="AG59" s="125">
        <v>373.95</v>
      </c>
      <c r="AH59" s="125">
        <v>420.16</v>
      </c>
      <c r="AI59" s="173">
        <v>357.20499999999998</v>
      </c>
      <c r="AJ59" s="173">
        <v>347.90600000000001</v>
      </c>
      <c r="AK59" s="173">
        <v>511.815</v>
      </c>
      <c r="AL59" s="173">
        <v>566.447</v>
      </c>
      <c r="AM59" s="173">
        <v>608.64499999999998</v>
      </c>
      <c r="AN59" s="173"/>
      <c r="AO59" s="173"/>
      <c r="AP59" s="173"/>
      <c r="AQ59" s="173"/>
      <c r="AR59" s="173"/>
      <c r="AS59" s="173"/>
      <c r="AT59" s="173"/>
      <c r="AU59" s="173"/>
      <c r="AV59" s="173"/>
      <c r="AW59" s="173"/>
      <c r="AX59" s="173"/>
      <c r="AY59" s="173"/>
    </row>
    <row r="60" spans="1:1005" ht="15" x14ac:dyDescent="0.25">
      <c r="A60" s="185">
        <v>45658</v>
      </c>
      <c r="B60" s="151"/>
      <c r="C60" s="151"/>
      <c r="D60" s="151">
        <v>361.18</v>
      </c>
      <c r="E60" s="125">
        <v>476.274</v>
      </c>
      <c r="F60" s="125">
        <v>494.56900000000002</v>
      </c>
      <c r="G60" s="125">
        <v>379.04899999999998</v>
      </c>
      <c r="H60" s="125">
        <v>325.92399999999998</v>
      </c>
      <c r="I60" s="125">
        <v>313.041</v>
      </c>
      <c r="J60" s="125">
        <v>304.423</v>
      </c>
      <c r="K60" s="125">
        <v>344.33199999999999</v>
      </c>
      <c r="L60" s="125">
        <v>455.67399999999998</v>
      </c>
      <c r="M60" s="125">
        <v>466.97300000000001</v>
      </c>
      <c r="N60" s="125">
        <v>399.024</v>
      </c>
      <c r="O60" s="125">
        <v>491.84199999999998</v>
      </c>
      <c r="P60" s="125">
        <v>523.58900000000006</v>
      </c>
      <c r="Q60" s="125">
        <v>498.29199999999997</v>
      </c>
      <c r="R60" s="125">
        <v>447.57100000000003</v>
      </c>
      <c r="S60" s="125">
        <v>399.83699999999999</v>
      </c>
      <c r="T60" s="125">
        <v>329.32400000000001</v>
      </c>
      <c r="U60" s="125">
        <v>313.27300000000002</v>
      </c>
      <c r="V60" s="125">
        <v>235.19499999999999</v>
      </c>
      <c r="W60" s="125">
        <v>317.637</v>
      </c>
      <c r="X60" s="125">
        <v>611.44299999999998</v>
      </c>
      <c r="Y60" s="125">
        <v>442.07600000000002</v>
      </c>
      <c r="Z60" s="125">
        <v>416.92099999999999</v>
      </c>
      <c r="AA60" s="125">
        <v>387.72899999999998</v>
      </c>
      <c r="AB60" s="125">
        <v>453.77300000000002</v>
      </c>
      <c r="AC60" s="125">
        <v>401.32400000000001</v>
      </c>
      <c r="AD60" s="125">
        <v>423.68</v>
      </c>
      <c r="AE60" s="126">
        <v>502.976</v>
      </c>
      <c r="AF60" s="125">
        <v>306.61</v>
      </c>
      <c r="AG60" s="125">
        <v>302.02100000000002</v>
      </c>
      <c r="AH60" s="125">
        <v>375.70299999999997</v>
      </c>
      <c r="AI60" s="173">
        <v>350.50799999999998</v>
      </c>
      <c r="AJ60" s="173">
        <v>329.63900000000001</v>
      </c>
      <c r="AK60" s="173">
        <v>433.65300000000002</v>
      </c>
      <c r="AL60" s="173">
        <v>511.649</v>
      </c>
      <c r="AM60" s="173">
        <v>583.02099999999996</v>
      </c>
      <c r="AN60" s="173"/>
      <c r="AO60" s="173"/>
      <c r="AP60" s="173"/>
      <c r="AQ60" s="173"/>
      <c r="AR60" s="173"/>
      <c r="AS60" s="173"/>
      <c r="AT60" s="173"/>
      <c r="AU60" s="173"/>
      <c r="AV60" s="173"/>
      <c r="AW60" s="173"/>
      <c r="AX60" s="173"/>
      <c r="AY60" s="173"/>
    </row>
    <row r="61" spans="1:1005" ht="15" x14ac:dyDescent="0.25">
      <c r="A61" s="185">
        <v>45689</v>
      </c>
      <c r="B61" s="151"/>
      <c r="C61" s="151"/>
      <c r="D61" s="151">
        <v>392.99</v>
      </c>
      <c r="E61" s="125">
        <v>544.11300000000006</v>
      </c>
      <c r="F61" s="125">
        <v>498.69299999999998</v>
      </c>
      <c r="G61" s="125">
        <v>347.25400000000002</v>
      </c>
      <c r="H61" s="125">
        <v>310.78199999999998</v>
      </c>
      <c r="I61" s="125">
        <v>272.16500000000002</v>
      </c>
      <c r="J61" s="125">
        <v>278.98099999999999</v>
      </c>
      <c r="K61" s="125">
        <v>349.91899999999998</v>
      </c>
      <c r="L61" s="125">
        <v>536.024</v>
      </c>
      <c r="M61" s="125">
        <v>409.74900000000002</v>
      </c>
      <c r="N61" s="125">
        <v>399.16399999999999</v>
      </c>
      <c r="O61" s="125">
        <v>454.80799999999999</v>
      </c>
      <c r="P61" s="125">
        <v>451.04599999999999</v>
      </c>
      <c r="Q61" s="125">
        <v>460.98500000000001</v>
      </c>
      <c r="R61" s="125">
        <v>421.29300000000001</v>
      </c>
      <c r="S61" s="125">
        <v>396.91800000000001</v>
      </c>
      <c r="T61" s="125">
        <v>301.541</v>
      </c>
      <c r="U61" s="125">
        <v>252.92099999999999</v>
      </c>
      <c r="V61" s="125">
        <v>248.44300000000001</v>
      </c>
      <c r="W61" s="125">
        <v>276.18</v>
      </c>
      <c r="X61" s="125">
        <v>568.61900000000003</v>
      </c>
      <c r="Y61" s="125">
        <v>364.53899999999999</v>
      </c>
      <c r="Z61" s="125">
        <v>402.18200000000002</v>
      </c>
      <c r="AA61" s="125">
        <v>346.20100000000002</v>
      </c>
      <c r="AB61" s="125">
        <v>414.68799999999999</v>
      </c>
      <c r="AC61" s="125">
        <v>412.77499999999998</v>
      </c>
      <c r="AD61" s="125">
        <v>367.19400000000002</v>
      </c>
      <c r="AE61" s="126">
        <v>429.387</v>
      </c>
      <c r="AF61" s="125">
        <v>282.238</v>
      </c>
      <c r="AG61" s="125">
        <v>280.89699999999999</v>
      </c>
      <c r="AH61" s="125">
        <v>423.21899999999999</v>
      </c>
      <c r="AI61" s="173">
        <v>276.73099999999999</v>
      </c>
      <c r="AJ61" s="173">
        <v>275.73200000000003</v>
      </c>
      <c r="AK61" s="173">
        <v>389.96199999999999</v>
      </c>
      <c r="AL61" s="173">
        <v>420.86599999999999</v>
      </c>
      <c r="AM61" s="173">
        <v>457.36599999999999</v>
      </c>
      <c r="AN61" s="173"/>
      <c r="AO61" s="173"/>
      <c r="AP61" s="173"/>
      <c r="AQ61" s="173"/>
      <c r="AR61" s="173"/>
      <c r="AS61" s="173"/>
      <c r="AT61" s="173"/>
      <c r="AU61" s="173"/>
      <c r="AV61" s="173"/>
      <c r="AW61" s="173"/>
      <c r="AX61" s="173"/>
      <c r="AY61" s="173"/>
    </row>
    <row r="62" spans="1:1005" ht="15" x14ac:dyDescent="0.25">
      <c r="A62" s="185">
        <v>45717</v>
      </c>
      <c r="B62" s="151"/>
      <c r="C62" s="151"/>
      <c r="D62" s="151">
        <v>665.38</v>
      </c>
      <c r="E62" s="125">
        <v>1286.1990000000001</v>
      </c>
      <c r="F62" s="125">
        <v>745.97799999999995</v>
      </c>
      <c r="G62" s="125">
        <v>466.20100000000002</v>
      </c>
      <c r="H62" s="125">
        <v>657.56500000000005</v>
      </c>
      <c r="I62" s="125">
        <v>397.24400000000003</v>
      </c>
      <c r="J62" s="125">
        <v>429.64699999999999</v>
      </c>
      <c r="K62" s="125">
        <v>579.57000000000005</v>
      </c>
      <c r="L62" s="125">
        <v>670.80799999999999</v>
      </c>
      <c r="M62" s="125">
        <v>659.36099999999999</v>
      </c>
      <c r="N62" s="125">
        <v>1079.259</v>
      </c>
      <c r="O62" s="125">
        <v>645.07399999999996</v>
      </c>
      <c r="P62" s="125">
        <v>893.44600000000003</v>
      </c>
      <c r="Q62" s="125">
        <v>593.52599999999995</v>
      </c>
      <c r="R62" s="125">
        <v>560.66800000000001</v>
      </c>
      <c r="S62" s="125">
        <v>520.31500000000005</v>
      </c>
      <c r="T62" s="125">
        <v>504.66</v>
      </c>
      <c r="U62" s="125">
        <v>291.45100000000002</v>
      </c>
      <c r="V62" s="125">
        <v>427.19</v>
      </c>
      <c r="W62" s="125">
        <v>603.20399999999995</v>
      </c>
      <c r="X62" s="125">
        <v>772.77</v>
      </c>
      <c r="Y62" s="125">
        <v>479.75299999999999</v>
      </c>
      <c r="Z62" s="125">
        <v>857.15499999999997</v>
      </c>
      <c r="AA62" s="125">
        <v>453.89800000000002</v>
      </c>
      <c r="AB62" s="125">
        <v>689.17200000000003</v>
      </c>
      <c r="AC62" s="125">
        <v>555.02599999999995</v>
      </c>
      <c r="AD62" s="125">
        <v>542.21400000000006</v>
      </c>
      <c r="AE62" s="126">
        <v>610.154</v>
      </c>
      <c r="AF62" s="125">
        <v>370.036</v>
      </c>
      <c r="AG62" s="125">
        <v>441.09699999999998</v>
      </c>
      <c r="AH62" s="125">
        <v>636.83000000000004</v>
      </c>
      <c r="AI62" s="173">
        <v>404.55500000000001</v>
      </c>
      <c r="AJ62" s="173">
        <v>512.30499999999995</v>
      </c>
      <c r="AK62" s="173">
        <v>749.57600000000002</v>
      </c>
      <c r="AL62" s="173">
        <v>507.68700000000001</v>
      </c>
      <c r="AM62" s="173">
        <v>772.16</v>
      </c>
      <c r="AN62" s="173"/>
      <c r="AO62" s="173"/>
      <c r="AP62" s="173"/>
      <c r="AQ62" s="173"/>
      <c r="AR62" s="173"/>
      <c r="AS62" s="173"/>
      <c r="AT62" s="173"/>
      <c r="AU62" s="173"/>
      <c r="AV62" s="173"/>
      <c r="AW62" s="173"/>
      <c r="AX62" s="173"/>
      <c r="AY62" s="173"/>
    </row>
    <row r="63" spans="1:1005" ht="15" x14ac:dyDescent="0.25">
      <c r="A63" s="185">
        <v>45748</v>
      </c>
      <c r="B63" s="151"/>
      <c r="C63" s="151"/>
      <c r="D63" s="164">
        <v>1055.51</v>
      </c>
      <c r="E63" s="125">
        <v>2365.4349999999999</v>
      </c>
      <c r="F63" s="125">
        <v>1114.98</v>
      </c>
      <c r="G63" s="125">
        <v>764.41600000000005</v>
      </c>
      <c r="H63" s="125">
        <v>1185.82</v>
      </c>
      <c r="I63" s="125">
        <v>699.27599999999995</v>
      </c>
      <c r="J63" s="125">
        <v>536.98099999999999</v>
      </c>
      <c r="K63" s="125">
        <v>1022.596</v>
      </c>
      <c r="L63" s="125">
        <v>1520.5129999999999</v>
      </c>
      <c r="M63" s="125">
        <v>951.63099999999997</v>
      </c>
      <c r="N63" s="125">
        <v>867.55</v>
      </c>
      <c r="O63" s="125">
        <v>1021.727</v>
      </c>
      <c r="P63" s="125">
        <v>1499.384</v>
      </c>
      <c r="Q63" s="125">
        <v>1119.943</v>
      </c>
      <c r="R63" s="125">
        <v>665.17700000000002</v>
      </c>
      <c r="S63" s="125">
        <v>788.26</v>
      </c>
      <c r="T63" s="125">
        <v>786.63800000000003</v>
      </c>
      <c r="U63" s="125">
        <v>489.50900000000001</v>
      </c>
      <c r="V63" s="125">
        <v>538.14</v>
      </c>
      <c r="W63" s="125">
        <v>1360.6179999999999</v>
      </c>
      <c r="X63" s="125">
        <v>1387.8530000000001</v>
      </c>
      <c r="Y63" s="125">
        <v>1121.153</v>
      </c>
      <c r="Z63" s="125">
        <v>1102.58</v>
      </c>
      <c r="AA63" s="125">
        <v>791.59799999999996</v>
      </c>
      <c r="AB63" s="125">
        <v>869.46</v>
      </c>
      <c r="AC63" s="125">
        <v>804.24800000000005</v>
      </c>
      <c r="AD63" s="125">
        <v>1139.8</v>
      </c>
      <c r="AE63" s="126">
        <v>1068.0940000000001</v>
      </c>
      <c r="AF63" s="125">
        <v>407.11599999999999</v>
      </c>
      <c r="AG63" s="125">
        <v>619.55999999999995</v>
      </c>
      <c r="AH63" s="125">
        <v>644.74300000000005</v>
      </c>
      <c r="AI63" s="173">
        <v>462.358</v>
      </c>
      <c r="AJ63" s="173">
        <v>556.22699999999998</v>
      </c>
      <c r="AK63" s="173">
        <v>755.08399999999995</v>
      </c>
      <c r="AL63" s="173">
        <v>892.24900000000002</v>
      </c>
      <c r="AM63" s="173">
        <v>1806.14</v>
      </c>
      <c r="AN63" s="173"/>
      <c r="AO63" s="173"/>
      <c r="AP63" s="173"/>
      <c r="AQ63" s="173"/>
      <c r="AR63" s="173"/>
      <c r="AS63" s="173"/>
      <c r="AT63" s="173"/>
      <c r="AU63" s="173"/>
      <c r="AV63" s="173"/>
      <c r="AW63" s="173"/>
      <c r="AX63" s="173"/>
      <c r="AY63" s="173"/>
    </row>
    <row r="64" spans="1:1005" ht="15" x14ac:dyDescent="0.25">
      <c r="A64" s="185">
        <v>45778</v>
      </c>
      <c r="B64" s="151"/>
      <c r="C64" s="151"/>
      <c r="D64" s="164">
        <v>2342.9899999999998</v>
      </c>
      <c r="E64" s="125">
        <v>3564.0459999999998</v>
      </c>
      <c r="F64" s="125">
        <v>2887.3389999999999</v>
      </c>
      <c r="G64" s="125">
        <v>1298.8019999999999</v>
      </c>
      <c r="H64" s="125">
        <v>1505.4079999999999</v>
      </c>
      <c r="I64" s="125">
        <v>759.43899999999996</v>
      </c>
      <c r="J64" s="125">
        <v>1171.335</v>
      </c>
      <c r="K64" s="125">
        <v>1953.61</v>
      </c>
      <c r="L64" s="125">
        <v>3575.143</v>
      </c>
      <c r="M64" s="125">
        <v>2013.5219999999999</v>
      </c>
      <c r="N64" s="125">
        <v>2341.3670000000002</v>
      </c>
      <c r="O64" s="125">
        <v>3090.8560000000002</v>
      </c>
      <c r="P64" s="125">
        <v>4085.7820000000002</v>
      </c>
      <c r="Q64" s="125">
        <v>2735.3029999999999</v>
      </c>
      <c r="R64" s="125">
        <v>1987.971</v>
      </c>
      <c r="S64" s="125">
        <v>1948.6089999999999</v>
      </c>
      <c r="T64" s="125">
        <v>2222.194</v>
      </c>
      <c r="U64" s="125">
        <v>244.21799999999999</v>
      </c>
      <c r="V64" s="125">
        <v>1260.6510000000001</v>
      </c>
      <c r="W64" s="125">
        <v>1717.4639999999999</v>
      </c>
      <c r="X64" s="125">
        <v>2949.107</v>
      </c>
      <c r="Y64" s="125">
        <v>2399.1060000000002</v>
      </c>
      <c r="Z64" s="125">
        <v>2065.741</v>
      </c>
      <c r="AA64" s="125">
        <v>2320.4769999999999</v>
      </c>
      <c r="AB64" s="125">
        <v>2657.8919999999998</v>
      </c>
      <c r="AC64" s="125">
        <v>968.12400000000002</v>
      </c>
      <c r="AD64" s="125">
        <v>2334.6799999999998</v>
      </c>
      <c r="AE64" s="126">
        <v>1216.896</v>
      </c>
      <c r="AF64" s="125">
        <v>794.83399999999995</v>
      </c>
      <c r="AG64" s="125">
        <v>1722.472</v>
      </c>
      <c r="AH64" s="125">
        <v>1257.769</v>
      </c>
      <c r="AI64" s="173">
        <v>832.51900000000001</v>
      </c>
      <c r="AJ64" s="173">
        <v>1780.961</v>
      </c>
      <c r="AK64" s="173">
        <v>2199.1480000000001</v>
      </c>
      <c r="AL64" s="173">
        <v>4122.4399999999996</v>
      </c>
      <c r="AM64" s="173">
        <v>4122.4399999999996</v>
      </c>
      <c r="AN64" s="173"/>
      <c r="AO64" s="173"/>
      <c r="AP64" s="173"/>
      <c r="AQ64" s="173"/>
      <c r="AR64" s="173"/>
      <c r="AS64" s="173"/>
      <c r="AT64" s="173"/>
      <c r="AU64" s="173"/>
      <c r="AV64" s="173"/>
      <c r="AW64" s="173"/>
      <c r="AX64" s="173"/>
      <c r="AY64" s="173"/>
      <c r="ALQ64" s="2" t="e">
        <v>#N/A</v>
      </c>
    </row>
    <row r="65" spans="1:1005" ht="15" x14ac:dyDescent="0.25">
      <c r="A65" s="185">
        <v>45809</v>
      </c>
      <c r="B65" s="151"/>
      <c r="C65" s="151"/>
      <c r="D65" s="164">
        <v>2666.05</v>
      </c>
      <c r="E65" s="125">
        <v>4671.96</v>
      </c>
      <c r="F65" s="125">
        <v>1948.001</v>
      </c>
      <c r="G65" s="125">
        <v>2011.8430000000001</v>
      </c>
      <c r="H65" s="125">
        <v>1265.9059999999999</v>
      </c>
      <c r="I65" s="125">
        <v>1610.604</v>
      </c>
      <c r="J65" s="125">
        <v>2758.1790000000001</v>
      </c>
      <c r="K65" s="125">
        <v>1285.9280000000001</v>
      </c>
      <c r="L65" s="125">
        <v>4871.1790000000001</v>
      </c>
      <c r="M65" s="125">
        <v>1732.6690000000001</v>
      </c>
      <c r="N65" s="125">
        <v>5131.3630000000003</v>
      </c>
      <c r="O65" s="125">
        <v>3028.482</v>
      </c>
      <c r="P65" s="125">
        <v>5296.7250000000004</v>
      </c>
      <c r="Q65" s="125">
        <v>2763.2820000000002</v>
      </c>
      <c r="R65" s="125">
        <v>3595.0219999999999</v>
      </c>
      <c r="S65" s="125">
        <v>1492.6420000000001</v>
      </c>
      <c r="T65" s="125">
        <v>1636.1010000000001</v>
      </c>
      <c r="U65" s="125">
        <v>356.82600000000002</v>
      </c>
      <c r="V65" s="125">
        <v>2411.6239999999998</v>
      </c>
      <c r="W65" s="125">
        <v>1075.9380000000001</v>
      </c>
      <c r="X65" s="125">
        <v>3839.4609999999998</v>
      </c>
      <c r="Y65" s="125">
        <v>2157.491</v>
      </c>
      <c r="Z65" s="125">
        <v>1386.5050000000001</v>
      </c>
      <c r="AA65" s="125">
        <v>4172.7629999999999</v>
      </c>
      <c r="AB65" s="125">
        <v>2797.14</v>
      </c>
      <c r="AC65" s="125">
        <v>2723.2249999999999</v>
      </c>
      <c r="AD65" s="125">
        <v>5531.942</v>
      </c>
      <c r="AE65" s="126">
        <v>415.30599999999998</v>
      </c>
      <c r="AF65" s="125">
        <v>1139.5899999999999</v>
      </c>
      <c r="AG65" s="125">
        <v>3258.84</v>
      </c>
      <c r="AH65" s="125">
        <v>2424.819</v>
      </c>
      <c r="AI65" s="173">
        <v>1190.1110000000001</v>
      </c>
      <c r="AJ65" s="173">
        <v>3339.5819999999999</v>
      </c>
      <c r="AK65" s="173">
        <v>6246.9589999999998</v>
      </c>
      <c r="AL65" s="173">
        <v>6393.0349999999999</v>
      </c>
      <c r="AM65" s="173">
        <v>6393.0349999999999</v>
      </c>
      <c r="AN65" s="173"/>
      <c r="AO65" s="173"/>
      <c r="AP65" s="173"/>
      <c r="AQ65" s="173"/>
      <c r="AR65" s="173"/>
      <c r="AS65" s="173"/>
      <c r="AT65" s="173"/>
      <c r="AU65" s="173"/>
      <c r="AV65" s="173"/>
      <c r="AW65" s="173"/>
      <c r="AX65" s="173"/>
      <c r="AY65" s="173"/>
      <c r="ALQ65" s="2" t="e">
        <v>#N/A</v>
      </c>
    </row>
    <row r="66" spans="1:1005" ht="15" x14ac:dyDescent="0.25">
      <c r="A66" s="185">
        <v>45839</v>
      </c>
      <c r="B66" s="151"/>
      <c r="C66" s="151"/>
      <c r="D66" s="164">
        <v>1090.8399999999999</v>
      </c>
      <c r="E66" s="125">
        <v>1883.7809999999999</v>
      </c>
      <c r="F66" s="125">
        <v>665.87099999999998</v>
      </c>
      <c r="G66" s="125">
        <v>630.16499999999996</v>
      </c>
      <c r="H66" s="125">
        <v>560.19799999999998</v>
      </c>
      <c r="I66" s="125">
        <v>764.10400000000004</v>
      </c>
      <c r="J66" s="125">
        <v>1153.375</v>
      </c>
      <c r="K66" s="125">
        <v>484.988</v>
      </c>
      <c r="L66" s="125">
        <v>2042.3789999999999</v>
      </c>
      <c r="M66" s="125">
        <v>440.68599999999998</v>
      </c>
      <c r="N66" s="125">
        <v>4298.5659999999998</v>
      </c>
      <c r="O66" s="125">
        <v>1229.153</v>
      </c>
      <c r="P66" s="125">
        <v>1880.6849999999999</v>
      </c>
      <c r="Q66" s="125">
        <v>1568.0940000000001</v>
      </c>
      <c r="R66" s="125">
        <v>2019.1369999999999</v>
      </c>
      <c r="S66" s="125">
        <v>349.113</v>
      </c>
      <c r="T66" s="125">
        <v>398.47800000000001</v>
      </c>
      <c r="U66" s="125">
        <v>93.671999999999997</v>
      </c>
      <c r="V66" s="125">
        <v>638.26199999999994</v>
      </c>
      <c r="W66" s="125">
        <v>483.53500000000003</v>
      </c>
      <c r="X66" s="125">
        <v>1653.989</v>
      </c>
      <c r="Y66" s="125">
        <v>587.048</v>
      </c>
      <c r="Z66" s="125">
        <v>456.19400000000002</v>
      </c>
      <c r="AA66" s="125">
        <v>1995.864</v>
      </c>
      <c r="AB66" s="125">
        <v>1592.4059999999999</v>
      </c>
      <c r="AC66" s="125">
        <v>986.03099999999995</v>
      </c>
      <c r="AD66" s="125">
        <v>3961.9189999999999</v>
      </c>
      <c r="AE66" s="126">
        <v>173.44900000000001</v>
      </c>
      <c r="AF66" s="125">
        <v>323.20999999999998</v>
      </c>
      <c r="AG66" s="125">
        <v>1058.213</v>
      </c>
      <c r="AH66" s="125">
        <v>902.26700000000005</v>
      </c>
      <c r="AI66" s="173">
        <v>400.53800000000001</v>
      </c>
      <c r="AJ66" s="173">
        <v>2222.1190000000001</v>
      </c>
      <c r="AK66" s="173">
        <v>3579.393</v>
      </c>
      <c r="AL66" s="173">
        <v>2646.172</v>
      </c>
      <c r="AM66" s="173">
        <v>2646.172</v>
      </c>
      <c r="AN66" s="173"/>
      <c r="AO66" s="173"/>
      <c r="AP66" s="173"/>
      <c r="AQ66" s="173"/>
      <c r="AR66" s="173"/>
      <c r="AS66" s="173"/>
      <c r="AT66" s="173"/>
      <c r="AU66" s="173"/>
      <c r="AV66" s="173"/>
      <c r="AW66" s="173"/>
      <c r="AX66" s="173"/>
      <c r="AY66" s="173"/>
      <c r="ALQ66" s="2" t="e">
        <v>#N/A</v>
      </c>
    </row>
    <row r="67" spans="1:1005" ht="15" x14ac:dyDescent="0.25">
      <c r="A67" s="185">
        <v>45870</v>
      </c>
      <c r="B67" s="151"/>
      <c r="C67" s="151"/>
      <c r="D67" s="164">
        <v>499.88</v>
      </c>
      <c r="E67" s="125">
        <v>641.22699999999998</v>
      </c>
      <c r="F67" s="125">
        <v>464.80399999999997</v>
      </c>
      <c r="G67" s="125">
        <v>346.577</v>
      </c>
      <c r="H67" s="125">
        <v>412.71800000000002</v>
      </c>
      <c r="I67" s="125">
        <v>337.459</v>
      </c>
      <c r="J67" s="125">
        <v>465.75700000000001</v>
      </c>
      <c r="K67" s="125">
        <v>353.80399999999997</v>
      </c>
      <c r="L67" s="125">
        <v>797.74599999999998</v>
      </c>
      <c r="M67" s="125">
        <v>289.35399999999998</v>
      </c>
      <c r="N67" s="125">
        <v>1231.0930000000001</v>
      </c>
      <c r="O67" s="125">
        <v>458.56900000000002</v>
      </c>
      <c r="P67" s="125">
        <v>976.09299999999996</v>
      </c>
      <c r="Q67" s="125">
        <v>659.49300000000005</v>
      </c>
      <c r="R67" s="125">
        <v>894.01900000000001</v>
      </c>
      <c r="S67" s="125">
        <v>247.227</v>
      </c>
      <c r="T67" s="125">
        <v>329.42099999999999</v>
      </c>
      <c r="U67" s="125">
        <v>115.989</v>
      </c>
      <c r="V67" s="125">
        <v>299.39100000000002</v>
      </c>
      <c r="W67" s="125">
        <v>277.185</v>
      </c>
      <c r="X67" s="125">
        <v>599.36300000000006</v>
      </c>
      <c r="Y67" s="125">
        <v>417.291</v>
      </c>
      <c r="Z67" s="125">
        <v>389.97399999999999</v>
      </c>
      <c r="AA67" s="125">
        <v>637.11500000000001</v>
      </c>
      <c r="AB67" s="125">
        <v>550.42600000000004</v>
      </c>
      <c r="AC67" s="125">
        <v>513.01</v>
      </c>
      <c r="AD67" s="125">
        <v>988.42499999999995</v>
      </c>
      <c r="AE67" s="126">
        <v>216.67099999999999</v>
      </c>
      <c r="AF67" s="125">
        <v>339.74</v>
      </c>
      <c r="AG67" s="125">
        <v>498.40100000000001</v>
      </c>
      <c r="AH67" s="125">
        <v>378.28699999999998</v>
      </c>
      <c r="AI67" s="173">
        <v>237.584</v>
      </c>
      <c r="AJ67" s="173">
        <v>913.94600000000003</v>
      </c>
      <c r="AK67" s="173">
        <v>1112.739</v>
      </c>
      <c r="AL67" s="173">
        <v>1054.895</v>
      </c>
      <c r="AM67" s="173">
        <v>1054.895</v>
      </c>
      <c r="AN67" s="173"/>
      <c r="AO67" s="173"/>
      <c r="AP67" s="173"/>
      <c r="AQ67" s="173"/>
      <c r="AR67" s="173"/>
      <c r="AS67" s="173"/>
      <c r="AT67" s="173"/>
      <c r="AU67" s="173"/>
      <c r="AV67" s="173"/>
      <c r="AW67" s="173"/>
      <c r="AX67" s="173"/>
      <c r="AY67" s="173"/>
      <c r="ALQ67" s="2" t="e">
        <v>#N/A</v>
      </c>
    </row>
    <row r="68" spans="1:1005" ht="15" x14ac:dyDescent="0.25">
      <c r="A68" s="185">
        <v>45901</v>
      </c>
      <c r="B68" s="151"/>
      <c r="C68" s="151"/>
      <c r="D68" s="164">
        <v>408.21</v>
      </c>
      <c r="E68" s="125">
        <v>673.88599999999997</v>
      </c>
      <c r="F68" s="125">
        <v>411.30799999999999</v>
      </c>
      <c r="G68" s="125">
        <v>401.04</v>
      </c>
      <c r="H68" s="125">
        <v>297.57900000000001</v>
      </c>
      <c r="I68" s="125">
        <v>290.09500000000003</v>
      </c>
      <c r="J68" s="125">
        <v>481.03</v>
      </c>
      <c r="K68" s="125">
        <v>364.99700000000001</v>
      </c>
      <c r="L68" s="125">
        <v>712.86199999999997</v>
      </c>
      <c r="M68" s="125">
        <v>370.19400000000002</v>
      </c>
      <c r="N68" s="125">
        <v>632.20399999999995</v>
      </c>
      <c r="O68" s="125">
        <v>445.74200000000002</v>
      </c>
      <c r="P68" s="125">
        <v>848.62099999999998</v>
      </c>
      <c r="Q68" s="125">
        <v>485.83300000000003</v>
      </c>
      <c r="R68" s="125">
        <v>620.21199999999999</v>
      </c>
      <c r="S68" s="125">
        <v>320.40800000000002</v>
      </c>
      <c r="T68" s="125">
        <v>281.161</v>
      </c>
      <c r="U68" s="125">
        <v>288.86500000000001</v>
      </c>
      <c r="V68" s="125">
        <v>489.01299999999998</v>
      </c>
      <c r="W68" s="125">
        <v>372.613</v>
      </c>
      <c r="X68" s="125">
        <v>451.37299999999999</v>
      </c>
      <c r="Y68" s="125">
        <v>423.96100000000001</v>
      </c>
      <c r="Z68" s="125">
        <v>407.98899999999998</v>
      </c>
      <c r="AA68" s="125">
        <v>494.38400000000001</v>
      </c>
      <c r="AB68" s="125">
        <v>383.53800000000001</v>
      </c>
      <c r="AC68" s="125">
        <v>346.54500000000002</v>
      </c>
      <c r="AD68" s="125">
        <v>608.62599999999998</v>
      </c>
      <c r="AE68" s="126">
        <v>229.97800000000001</v>
      </c>
      <c r="AF68" s="125">
        <v>533.21299999999997</v>
      </c>
      <c r="AG68" s="125">
        <v>474.97199999999998</v>
      </c>
      <c r="AH68" s="125">
        <v>336.83699999999999</v>
      </c>
      <c r="AI68" s="173">
        <v>284.81700000000001</v>
      </c>
      <c r="AJ68" s="173">
        <v>742.12199999999996</v>
      </c>
      <c r="AK68" s="173">
        <v>614.49</v>
      </c>
      <c r="AL68" s="173">
        <v>693.34500000000003</v>
      </c>
      <c r="AM68" s="173">
        <v>693.34500000000003</v>
      </c>
      <c r="AN68" s="173"/>
      <c r="AO68" s="173"/>
      <c r="AP68" s="173"/>
      <c r="AQ68" s="173"/>
      <c r="AR68" s="173"/>
      <c r="AS68" s="173"/>
      <c r="AT68" s="173"/>
      <c r="AU68" s="173"/>
      <c r="AV68" s="173"/>
      <c r="AW68" s="173"/>
      <c r="AX68" s="173"/>
      <c r="AY68" s="173"/>
      <c r="ALQ68" s="2" t="e">
        <v>#N/A</v>
      </c>
    </row>
    <row r="69" spans="1:1005" ht="15" x14ac:dyDescent="0.25">
      <c r="A69" s="185"/>
      <c r="B69" s="151"/>
      <c r="C69" s="151"/>
      <c r="D69" s="164"/>
      <c r="E69" s="125"/>
      <c r="F69" s="125"/>
      <c r="G69" s="125"/>
      <c r="H69" s="125"/>
      <c r="I69" s="125"/>
      <c r="J69" s="125"/>
      <c r="K69" s="125"/>
      <c r="L69" s="125"/>
      <c r="M69" s="125"/>
      <c r="N69" s="125"/>
      <c r="O69" s="125"/>
      <c r="P69" s="125"/>
      <c r="Q69" s="125"/>
      <c r="R69" s="125"/>
      <c r="S69" s="125"/>
      <c r="T69" s="125"/>
      <c r="U69" s="125"/>
      <c r="V69" s="125"/>
      <c r="W69" s="125"/>
      <c r="X69" s="125"/>
      <c r="Y69" s="125"/>
      <c r="Z69" s="125"/>
      <c r="AA69" s="125"/>
      <c r="AB69" s="125"/>
      <c r="AC69" s="125"/>
      <c r="AD69" s="125"/>
      <c r="AE69" s="126"/>
      <c r="AF69" s="125"/>
      <c r="AG69" s="125"/>
      <c r="AH69" s="125"/>
      <c r="AI69" s="173"/>
      <c r="AJ69" s="173"/>
      <c r="AK69" s="173"/>
      <c r="AL69" s="173"/>
      <c r="AM69" s="173"/>
      <c r="AN69" s="173"/>
      <c r="AO69" s="173"/>
      <c r="AP69" s="173"/>
      <c r="AQ69" s="173"/>
      <c r="AR69" s="173"/>
      <c r="AS69" s="173"/>
      <c r="AT69" s="173"/>
      <c r="AU69" s="173"/>
      <c r="AV69" s="173"/>
      <c r="AW69" s="173"/>
      <c r="AX69" s="173"/>
      <c r="AY69" s="173"/>
      <c r="ALQ69" s="2" t="e">
        <v>#N/A</v>
      </c>
    </row>
    <row r="70" spans="1:1005" ht="15" x14ac:dyDescent="0.25">
      <c r="A70" s="185"/>
      <c r="B70" s="44"/>
      <c r="C70" s="44"/>
      <c r="D70" s="164"/>
      <c r="E70" s="125"/>
      <c r="F70" s="125"/>
      <c r="G70" s="125"/>
      <c r="H70" s="125"/>
      <c r="I70" s="125"/>
      <c r="J70" s="125"/>
      <c r="K70" s="125"/>
      <c r="L70" s="125"/>
      <c r="M70" s="125"/>
      <c r="N70" s="125"/>
      <c r="O70" s="125"/>
      <c r="P70" s="125"/>
      <c r="Q70" s="125"/>
      <c r="R70" s="125"/>
      <c r="S70" s="125"/>
      <c r="T70" s="125"/>
      <c r="U70" s="125"/>
      <c r="V70" s="125"/>
      <c r="W70" s="125"/>
      <c r="X70" s="125"/>
      <c r="Y70" s="125"/>
      <c r="Z70" s="125"/>
      <c r="AA70" s="125"/>
      <c r="AB70" s="125"/>
      <c r="AC70" s="125"/>
      <c r="AD70" s="125"/>
      <c r="AE70" s="126"/>
      <c r="AF70" s="125"/>
      <c r="AG70" s="125"/>
      <c r="AH70" s="125"/>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185"/>
      <c r="B71" s="44"/>
      <c r="C71" s="44"/>
      <c r="D71" s="164"/>
      <c r="E71" s="125"/>
      <c r="F71" s="125"/>
      <c r="G71" s="125"/>
      <c r="H71" s="125"/>
      <c r="I71" s="125"/>
      <c r="J71" s="125"/>
      <c r="K71" s="125"/>
      <c r="L71" s="125"/>
      <c r="M71" s="125"/>
      <c r="N71" s="125"/>
      <c r="O71" s="125"/>
      <c r="P71" s="125"/>
      <c r="Q71" s="125"/>
      <c r="R71" s="125"/>
      <c r="S71" s="125"/>
      <c r="T71" s="125"/>
      <c r="U71" s="125"/>
      <c r="V71" s="125"/>
      <c r="W71" s="125"/>
      <c r="X71" s="125"/>
      <c r="Y71" s="125"/>
      <c r="Z71" s="125"/>
      <c r="AA71" s="125"/>
      <c r="AB71" s="125"/>
      <c r="AC71" s="125"/>
      <c r="AD71" s="125"/>
      <c r="AE71" s="126"/>
      <c r="AF71" s="125"/>
      <c r="AG71" s="125"/>
      <c r="AH71" s="125"/>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185"/>
      <c r="B72" s="44"/>
      <c r="C72" s="44"/>
      <c r="D72" s="164"/>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185"/>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5" x14ac:dyDescent="0.25">
      <c r="A74" s="185"/>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5" x14ac:dyDescent="0.25">
      <c r="A75" s="185"/>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5" x14ac:dyDescent="0.25">
      <c r="A76" s="185"/>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5" x14ac:dyDescent="0.25">
      <c r="A77" s="185"/>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5" x14ac:dyDescent="0.25">
      <c r="A78" s="185"/>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5" x14ac:dyDescent="0.25">
      <c r="A79" s="185"/>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5" x14ac:dyDescent="0.25">
      <c r="A80" s="185"/>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80B1D3"/>
  </sheetPr>
  <dimension ref="A1:ALQ80"/>
  <sheetViews>
    <sheetView workbookViewId="0">
      <selection activeCell="D4" sqref="D4"/>
    </sheetView>
  </sheetViews>
  <sheetFormatPr defaultColWidth="18.7109375" defaultRowHeight="12.75" customHeight="1" x14ac:dyDescent="0.25"/>
  <cols>
    <col min="1" max="1" width="7.5703125" style="206" customWidth="1"/>
    <col min="2" max="4" width="7.5703125" style="41" customWidth="1"/>
    <col min="5" max="12" width="8" style="2" customWidth="1"/>
    <col min="13" max="14" width="9" style="2" bestFit="1" customWidth="1"/>
    <col min="15" max="15" width="9" style="2" customWidth="1"/>
    <col min="16" max="30" width="8" style="2" customWidth="1"/>
    <col min="31" max="31" width="8.28515625" style="37" customWidth="1"/>
    <col min="32" max="54" width="8.85546875" style="2" customWidth="1"/>
    <col min="55" max="16384" width="18.7109375" style="2"/>
  </cols>
  <sheetData>
    <row r="1" spans="1:54" s="211" customFormat="1" ht="15" x14ac:dyDescent="0.25">
      <c r="A1" s="21"/>
      <c r="B1" s="326"/>
      <c r="C1" s="326"/>
      <c r="D1" s="326"/>
      <c r="E1" s="326"/>
      <c r="F1" s="326"/>
      <c r="G1" s="326"/>
      <c r="H1" s="326"/>
      <c r="I1" s="326"/>
      <c r="J1" s="326"/>
      <c r="K1" s="326"/>
      <c r="L1" s="326"/>
      <c r="M1" s="326"/>
      <c r="N1" s="326"/>
      <c r="O1" s="326"/>
      <c r="P1" s="326"/>
      <c r="Q1" s="326"/>
      <c r="R1" s="326"/>
      <c r="S1" s="326"/>
      <c r="T1" s="326"/>
      <c r="U1" s="326"/>
      <c r="V1" s="326"/>
      <c r="W1" s="326"/>
      <c r="X1" s="326"/>
      <c r="Y1" s="326"/>
      <c r="Z1" s="326"/>
      <c r="AA1" s="326"/>
      <c r="AB1" s="326"/>
      <c r="AC1" s="326"/>
      <c r="AD1" s="326"/>
      <c r="AE1" s="326"/>
      <c r="AF1" s="326"/>
      <c r="AG1" s="326"/>
      <c r="AH1" s="326"/>
      <c r="AI1" s="257"/>
      <c r="AJ1" s="257"/>
      <c r="AK1" s="257"/>
      <c r="AL1" s="257"/>
      <c r="AM1" s="257"/>
    </row>
    <row r="2" spans="1:54" s="206" customFormat="1" ht="15" x14ac:dyDescent="0.25">
      <c r="A2" s="21"/>
      <c r="B2" s="197" t="s">
        <v>53</v>
      </c>
      <c r="C2" s="197" t="s">
        <v>54</v>
      </c>
      <c r="D2" s="197" t="s">
        <v>55</v>
      </c>
      <c r="E2" s="197">
        <v>1981</v>
      </c>
      <c r="F2" s="197">
        <v>1982</v>
      </c>
      <c r="G2" s="197">
        <v>1983</v>
      </c>
      <c r="H2" s="197">
        <v>1984</v>
      </c>
      <c r="I2" s="197">
        <v>1985</v>
      </c>
      <c r="J2" s="197">
        <v>1986</v>
      </c>
      <c r="K2" s="197">
        <v>1987</v>
      </c>
      <c r="L2" s="197">
        <v>1988</v>
      </c>
      <c r="M2" s="197">
        <v>1989</v>
      </c>
      <c r="N2" s="197">
        <v>1990</v>
      </c>
      <c r="O2" s="197">
        <v>1991</v>
      </c>
      <c r="P2" s="197">
        <v>1992</v>
      </c>
      <c r="Q2" s="197">
        <v>1993</v>
      </c>
      <c r="R2" s="197">
        <v>1994</v>
      </c>
      <c r="S2" s="197">
        <v>1995</v>
      </c>
      <c r="T2" s="197">
        <v>1996</v>
      </c>
      <c r="U2" s="197">
        <v>1997</v>
      </c>
      <c r="V2" s="197">
        <v>1998</v>
      </c>
      <c r="W2" s="197">
        <v>1999</v>
      </c>
      <c r="X2" s="197">
        <v>2000</v>
      </c>
      <c r="Y2" s="197">
        <v>2001</v>
      </c>
      <c r="Z2" s="197">
        <v>2002</v>
      </c>
      <c r="AA2" s="197">
        <v>2003</v>
      </c>
      <c r="AB2" s="197">
        <v>2004</v>
      </c>
      <c r="AC2" s="197">
        <v>2005</v>
      </c>
      <c r="AD2" s="197">
        <v>2006</v>
      </c>
      <c r="AE2" s="219">
        <v>2007</v>
      </c>
      <c r="AF2" s="197">
        <v>2008</v>
      </c>
      <c r="AG2" s="197">
        <v>2009</v>
      </c>
      <c r="AH2" s="197">
        <v>2010</v>
      </c>
      <c r="AI2" s="257">
        <v>2011</v>
      </c>
      <c r="AJ2" s="257">
        <v>2012</v>
      </c>
      <c r="AK2" s="257">
        <v>2013</v>
      </c>
      <c r="AL2" s="257">
        <v>2014</v>
      </c>
      <c r="AM2" s="257">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2"/>
      <c r="B3" s="23" t="s">
        <v>71</v>
      </c>
      <c r="C3" s="23" t="s">
        <v>72</v>
      </c>
      <c r="D3" s="23" t="s">
        <v>73</v>
      </c>
      <c r="E3" s="23" t="s">
        <v>74</v>
      </c>
      <c r="F3" s="23" t="s">
        <v>75</v>
      </c>
      <c r="G3" s="23" t="s">
        <v>76</v>
      </c>
      <c r="H3" s="23" t="s">
        <v>77</v>
      </c>
      <c r="I3" s="23" t="s">
        <v>78</v>
      </c>
      <c r="J3" s="23" t="s">
        <v>79</v>
      </c>
      <c r="K3" s="23" t="s">
        <v>80</v>
      </c>
      <c r="L3" s="23" t="s">
        <v>81</v>
      </c>
      <c r="M3" s="23" t="s">
        <v>82</v>
      </c>
      <c r="N3" s="23" t="s">
        <v>83</v>
      </c>
      <c r="O3" s="23" t="s">
        <v>84</v>
      </c>
      <c r="P3" s="23" t="s">
        <v>85</v>
      </c>
      <c r="Q3" s="23" t="s">
        <v>86</v>
      </c>
      <c r="R3" s="23" t="s">
        <v>87</v>
      </c>
      <c r="S3" s="23" t="s">
        <v>88</v>
      </c>
      <c r="T3" s="23" t="s">
        <v>89</v>
      </c>
      <c r="U3" s="23" t="s">
        <v>90</v>
      </c>
      <c r="V3" s="23" t="s">
        <v>91</v>
      </c>
      <c r="W3" s="23" t="s">
        <v>92</v>
      </c>
      <c r="X3" s="23" t="s">
        <v>93</v>
      </c>
      <c r="Y3" s="23" t="s">
        <v>94</v>
      </c>
      <c r="Z3" s="23" t="s">
        <v>95</v>
      </c>
      <c r="AA3" s="23" t="s">
        <v>96</v>
      </c>
      <c r="AB3" s="23" t="s">
        <v>97</v>
      </c>
      <c r="AC3" s="23" t="s">
        <v>98</v>
      </c>
      <c r="AD3" s="23" t="s">
        <v>99</v>
      </c>
      <c r="AE3" s="23" t="s">
        <v>100</v>
      </c>
      <c r="AF3" s="23" t="s">
        <v>101</v>
      </c>
      <c r="AG3" s="23" t="s">
        <v>102</v>
      </c>
      <c r="AH3" s="23" t="s">
        <v>103</v>
      </c>
      <c r="AI3" s="23" t="s">
        <v>163</v>
      </c>
      <c r="AJ3" s="23" t="s">
        <v>168</v>
      </c>
      <c r="AK3" s="23" t="s">
        <v>169</v>
      </c>
      <c r="AL3" s="23" t="s">
        <v>170</v>
      </c>
      <c r="AM3" s="23"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x14ac:dyDescent="0.25">
      <c r="A4" s="186">
        <v>43952</v>
      </c>
      <c r="B4" s="163"/>
      <c r="C4" s="163"/>
      <c r="D4" s="159">
        <v>240</v>
      </c>
      <c r="E4" s="11">
        <v>232.93600000000001</v>
      </c>
      <c r="F4" s="11">
        <v>196.81100000000001</v>
      </c>
      <c r="G4" s="11">
        <v>199.46700000000001</v>
      </c>
      <c r="H4" s="10">
        <v>228.81299999999999</v>
      </c>
      <c r="I4" s="10">
        <v>309.12299999999999</v>
      </c>
      <c r="J4" s="10">
        <v>240</v>
      </c>
      <c r="K4" s="10">
        <v>397.11900000000003</v>
      </c>
      <c r="L4" s="10">
        <v>273.49599999999998</v>
      </c>
      <c r="M4" s="10">
        <v>251.869</v>
      </c>
      <c r="N4" s="10">
        <v>162.39099999999999</v>
      </c>
      <c r="O4" s="10">
        <v>234.14</v>
      </c>
      <c r="P4" s="10">
        <v>353.34</v>
      </c>
      <c r="Q4" s="10">
        <v>358.69799999999998</v>
      </c>
      <c r="R4" s="10">
        <v>285.63400000000001</v>
      </c>
      <c r="S4" s="10">
        <v>225.46100000000001</v>
      </c>
      <c r="T4" s="10">
        <v>217.387</v>
      </c>
      <c r="U4" s="10">
        <v>248.56299999999999</v>
      </c>
      <c r="V4" s="10">
        <v>227.97200000000001</v>
      </c>
      <c r="W4" s="10">
        <v>192.523</v>
      </c>
      <c r="X4" s="10">
        <v>274.14600000000002</v>
      </c>
      <c r="Y4" s="10">
        <v>292.41399999999999</v>
      </c>
      <c r="Z4" s="10">
        <v>192.053</v>
      </c>
      <c r="AA4" s="10">
        <v>228.68</v>
      </c>
      <c r="AB4" s="10">
        <v>244.548</v>
      </c>
      <c r="AC4" s="10">
        <v>282.61200000000002</v>
      </c>
      <c r="AD4" s="10">
        <v>272.65199999999999</v>
      </c>
      <c r="AE4" s="10">
        <v>345.411</v>
      </c>
      <c r="AF4" s="10">
        <v>216.512</v>
      </c>
      <c r="AG4" s="10">
        <v>220.797</v>
      </c>
      <c r="AH4" s="127">
        <v>159.86799999999999</v>
      </c>
      <c r="AI4" s="173">
        <v>205.71299999999999</v>
      </c>
      <c r="AJ4" s="173">
        <v>230.35900000000001</v>
      </c>
      <c r="AK4" s="173">
        <v>257.10599999999999</v>
      </c>
      <c r="AL4" s="173">
        <v>248.898</v>
      </c>
      <c r="AM4" s="173">
        <v>280.44299999999998</v>
      </c>
      <c r="AN4" s="173"/>
      <c r="AO4" s="173"/>
      <c r="AP4" s="173"/>
      <c r="AQ4" s="173"/>
      <c r="AR4" s="173"/>
      <c r="AS4" s="173"/>
      <c r="AT4" s="173"/>
      <c r="AU4" s="173"/>
      <c r="AV4" s="173"/>
      <c r="AW4" s="173"/>
      <c r="AX4" s="173"/>
      <c r="AY4" s="173"/>
    </row>
    <row r="5" spans="1:54" ht="15" x14ac:dyDescent="0.25">
      <c r="A5" s="186">
        <v>43983</v>
      </c>
      <c r="B5" s="163"/>
      <c r="C5" s="163"/>
      <c r="D5" s="159">
        <v>350</v>
      </c>
      <c r="E5" s="11">
        <v>476.19499999999999</v>
      </c>
      <c r="F5" s="11">
        <v>273.32</v>
      </c>
      <c r="G5" s="11">
        <v>479.827</v>
      </c>
      <c r="H5" s="10">
        <v>350</v>
      </c>
      <c r="I5" s="10">
        <v>279.17</v>
      </c>
      <c r="J5" s="10">
        <v>430.80799999999999</v>
      </c>
      <c r="K5" s="10">
        <v>387.36099999999999</v>
      </c>
      <c r="L5" s="10">
        <v>298.56</v>
      </c>
      <c r="M5" s="10">
        <v>311.036</v>
      </c>
      <c r="N5" s="10">
        <v>311.25400000000002</v>
      </c>
      <c r="O5" s="10">
        <v>519.39099999999996</v>
      </c>
      <c r="P5" s="10">
        <v>250.82599999999999</v>
      </c>
      <c r="Q5" s="10">
        <v>403.517</v>
      </c>
      <c r="R5" s="10">
        <v>269.89</v>
      </c>
      <c r="S5" s="10">
        <v>564.55200000000002</v>
      </c>
      <c r="T5" s="10">
        <v>412.767</v>
      </c>
      <c r="U5" s="10">
        <v>372.86700000000002</v>
      </c>
      <c r="V5" s="10">
        <v>385.358</v>
      </c>
      <c r="W5" s="10">
        <v>421.66</v>
      </c>
      <c r="X5" s="10">
        <v>319.97899999999998</v>
      </c>
      <c r="Y5" s="10">
        <v>257.13400000000001</v>
      </c>
      <c r="Z5" s="10">
        <v>330.05099999999999</v>
      </c>
      <c r="AA5" s="10">
        <v>382.79399999999998</v>
      </c>
      <c r="AB5" s="10">
        <v>350.49599999999998</v>
      </c>
      <c r="AC5" s="10">
        <v>399.072</v>
      </c>
      <c r="AD5" s="10">
        <v>222.14099999999999</v>
      </c>
      <c r="AE5" s="10">
        <v>223.27699999999999</v>
      </c>
      <c r="AF5" s="10">
        <v>336.589</v>
      </c>
      <c r="AG5" s="10">
        <v>455.75400000000002</v>
      </c>
      <c r="AH5" s="127">
        <v>398.45</v>
      </c>
      <c r="AI5" s="173">
        <v>341.91800000000001</v>
      </c>
      <c r="AJ5" s="173">
        <v>257.73500000000001</v>
      </c>
      <c r="AK5" s="173">
        <v>228.32400000000001</v>
      </c>
      <c r="AL5" s="173">
        <v>311.60500000000002</v>
      </c>
      <c r="AM5" s="173">
        <v>518.46400000000006</v>
      </c>
      <c r="AN5" s="173"/>
      <c r="AO5" s="173"/>
      <c r="AP5" s="173"/>
      <c r="AQ5" s="173"/>
      <c r="AR5" s="173"/>
      <c r="AS5" s="173"/>
      <c r="AT5" s="173"/>
      <c r="AU5" s="173"/>
      <c r="AV5" s="173"/>
      <c r="AW5" s="173"/>
      <c r="AX5" s="173"/>
      <c r="AY5" s="173"/>
    </row>
    <row r="6" spans="1:54" ht="15" x14ac:dyDescent="0.25">
      <c r="A6" s="186">
        <v>44013</v>
      </c>
      <c r="B6" s="163"/>
      <c r="C6" s="163"/>
      <c r="D6" s="159">
        <v>176</v>
      </c>
      <c r="E6" s="11">
        <v>224.47300000000001</v>
      </c>
      <c r="F6" s="11">
        <v>226.46299999999999</v>
      </c>
      <c r="G6" s="11">
        <v>267.43099999999998</v>
      </c>
      <c r="H6" s="10">
        <v>196.761</v>
      </c>
      <c r="I6" s="10">
        <v>116.09099999999999</v>
      </c>
      <c r="J6" s="10">
        <v>118.738</v>
      </c>
      <c r="K6" s="10">
        <v>152.25899999999999</v>
      </c>
      <c r="L6" s="10">
        <v>73.134</v>
      </c>
      <c r="M6" s="10">
        <v>155.84</v>
      </c>
      <c r="N6" s="10">
        <v>203.84299999999999</v>
      </c>
      <c r="O6" s="10">
        <v>203.72300000000001</v>
      </c>
      <c r="P6" s="10">
        <v>126.789</v>
      </c>
      <c r="Q6" s="10">
        <v>196.25899999999999</v>
      </c>
      <c r="R6" s="10">
        <v>72.400000000000006</v>
      </c>
      <c r="S6" s="10">
        <v>400.07299999999998</v>
      </c>
      <c r="T6" s="10">
        <v>176</v>
      </c>
      <c r="U6" s="10">
        <v>135.01900000000001</v>
      </c>
      <c r="V6" s="10">
        <v>368.58800000000002</v>
      </c>
      <c r="W6" s="10">
        <v>203.64400000000001</v>
      </c>
      <c r="X6" s="10">
        <v>98.045000000000002</v>
      </c>
      <c r="Y6" s="10">
        <v>87.953000000000003</v>
      </c>
      <c r="Z6" s="10">
        <v>128.77099999999999</v>
      </c>
      <c r="AA6" s="10">
        <v>137.23500000000001</v>
      </c>
      <c r="AB6" s="10">
        <v>229.12799999999999</v>
      </c>
      <c r="AC6" s="10">
        <v>236.11799999999999</v>
      </c>
      <c r="AD6" s="10">
        <v>57.414000000000001</v>
      </c>
      <c r="AE6" s="10">
        <v>67.804000000000002</v>
      </c>
      <c r="AF6" s="10">
        <v>207.42099999999999</v>
      </c>
      <c r="AG6" s="10">
        <v>301.69900000000001</v>
      </c>
      <c r="AH6" s="127">
        <v>323.73099999999999</v>
      </c>
      <c r="AI6" s="173">
        <v>370.613</v>
      </c>
      <c r="AJ6" s="173">
        <v>110.517</v>
      </c>
      <c r="AK6" s="173">
        <v>87.59</v>
      </c>
      <c r="AL6" s="173">
        <v>146.85599999999999</v>
      </c>
      <c r="AM6" s="173">
        <v>240.614</v>
      </c>
      <c r="AN6" s="173"/>
      <c r="AO6" s="173"/>
      <c r="AP6" s="173"/>
      <c r="AQ6" s="173"/>
      <c r="AR6" s="173"/>
      <c r="AS6" s="173"/>
      <c r="AT6" s="173"/>
      <c r="AU6" s="173"/>
      <c r="AV6" s="173"/>
      <c r="AW6" s="173"/>
      <c r="AX6" s="173"/>
      <c r="AY6" s="173"/>
    </row>
    <row r="7" spans="1:54" ht="15" x14ac:dyDescent="0.25">
      <c r="A7" s="186">
        <v>44044</v>
      </c>
      <c r="B7" s="163"/>
      <c r="C7" s="163"/>
      <c r="D7" s="159">
        <v>70</v>
      </c>
      <c r="E7" s="11">
        <v>80.022000000000006</v>
      </c>
      <c r="F7" s="11">
        <v>133.14500000000001</v>
      </c>
      <c r="G7" s="11">
        <v>112.07599999999999</v>
      </c>
      <c r="H7" s="10">
        <v>80.774000000000001</v>
      </c>
      <c r="I7" s="10">
        <v>56.389000000000003</v>
      </c>
      <c r="J7" s="10">
        <v>60.616999999999997</v>
      </c>
      <c r="K7" s="10">
        <v>83.606999999999999</v>
      </c>
      <c r="L7" s="10">
        <v>45.936</v>
      </c>
      <c r="M7" s="10">
        <v>66.685000000000002</v>
      </c>
      <c r="N7" s="10">
        <v>70</v>
      </c>
      <c r="O7" s="10">
        <v>92.451999999999998</v>
      </c>
      <c r="P7" s="10">
        <v>56.378999999999998</v>
      </c>
      <c r="Q7" s="10">
        <v>158.756</v>
      </c>
      <c r="R7" s="10">
        <v>46.127000000000002</v>
      </c>
      <c r="S7" s="10">
        <v>127.202</v>
      </c>
      <c r="T7" s="10">
        <v>66.935000000000002</v>
      </c>
      <c r="U7" s="10">
        <v>90.108000000000004</v>
      </c>
      <c r="V7" s="10">
        <v>122.01900000000001</v>
      </c>
      <c r="W7" s="10">
        <v>77.174000000000007</v>
      </c>
      <c r="X7" s="10">
        <v>50.158999999999999</v>
      </c>
      <c r="Y7" s="10">
        <v>48.054000000000002</v>
      </c>
      <c r="Z7" s="10">
        <v>57.634999999999998</v>
      </c>
      <c r="AA7" s="10">
        <v>55.790999999999997</v>
      </c>
      <c r="AB7" s="10">
        <v>89.022000000000006</v>
      </c>
      <c r="AC7" s="10">
        <v>84.539000000000001</v>
      </c>
      <c r="AD7" s="10">
        <v>41.378999999999998</v>
      </c>
      <c r="AE7" s="10">
        <v>53.076999999999998</v>
      </c>
      <c r="AF7" s="10">
        <v>69.661000000000001</v>
      </c>
      <c r="AG7" s="10">
        <v>93.938999999999993</v>
      </c>
      <c r="AH7" s="127">
        <v>102.011</v>
      </c>
      <c r="AI7" s="173">
        <v>106.00700000000001</v>
      </c>
      <c r="AJ7" s="173">
        <v>48.326999999999998</v>
      </c>
      <c r="AK7" s="173">
        <v>45.295999999999999</v>
      </c>
      <c r="AL7" s="173">
        <v>69.283000000000001</v>
      </c>
      <c r="AM7" s="173">
        <v>77.715000000000003</v>
      </c>
      <c r="AN7" s="173"/>
      <c r="AO7" s="173"/>
      <c r="AP7" s="173"/>
      <c r="AQ7" s="173"/>
      <c r="AR7" s="173"/>
      <c r="AS7" s="173"/>
      <c r="AT7" s="173"/>
      <c r="AU7" s="173"/>
      <c r="AV7" s="173"/>
      <c r="AW7" s="173"/>
      <c r="AX7" s="173"/>
      <c r="AY7" s="173"/>
    </row>
    <row r="8" spans="1:54" ht="15" x14ac:dyDescent="0.25">
      <c r="A8" s="186">
        <v>44075</v>
      </c>
      <c r="B8" s="163"/>
      <c r="C8" s="163"/>
      <c r="D8" s="159">
        <v>50</v>
      </c>
      <c r="E8" s="11">
        <v>46.957000000000001</v>
      </c>
      <c r="F8" s="11">
        <v>80.597999999999999</v>
      </c>
      <c r="G8" s="11">
        <v>74.033000000000001</v>
      </c>
      <c r="H8" s="10">
        <v>59.795999999999999</v>
      </c>
      <c r="I8" s="10">
        <v>51.343000000000004</v>
      </c>
      <c r="J8" s="10">
        <v>44.338999999999999</v>
      </c>
      <c r="K8" s="10">
        <v>51.98</v>
      </c>
      <c r="L8" s="10">
        <v>35.393999999999998</v>
      </c>
      <c r="M8" s="10">
        <v>49.18</v>
      </c>
      <c r="N8" s="10">
        <v>45.118000000000002</v>
      </c>
      <c r="O8" s="10">
        <v>73.082999999999998</v>
      </c>
      <c r="P8" s="10">
        <v>43.137999999999998</v>
      </c>
      <c r="Q8" s="10">
        <v>64.484999999999999</v>
      </c>
      <c r="R8" s="10">
        <v>35.225000000000001</v>
      </c>
      <c r="S8" s="10">
        <v>62.716000000000001</v>
      </c>
      <c r="T8" s="10">
        <v>45.360999999999997</v>
      </c>
      <c r="U8" s="10">
        <v>69.45</v>
      </c>
      <c r="V8" s="10">
        <v>57.548999999999999</v>
      </c>
      <c r="W8" s="10">
        <v>64.262</v>
      </c>
      <c r="X8" s="10">
        <v>52.896000000000001</v>
      </c>
      <c r="Y8" s="10">
        <v>35.609000000000002</v>
      </c>
      <c r="Z8" s="10">
        <v>49.749000000000002</v>
      </c>
      <c r="AA8" s="10">
        <v>48.39</v>
      </c>
      <c r="AB8" s="10">
        <v>65.478999999999999</v>
      </c>
      <c r="AC8" s="10">
        <v>50</v>
      </c>
      <c r="AD8" s="10">
        <v>35.369</v>
      </c>
      <c r="AE8" s="10">
        <v>41.96</v>
      </c>
      <c r="AF8" s="10">
        <v>56.817999999999998</v>
      </c>
      <c r="AG8" s="10">
        <v>47.944000000000003</v>
      </c>
      <c r="AH8" s="127">
        <v>57.514000000000003</v>
      </c>
      <c r="AI8" s="173">
        <v>55.052999999999997</v>
      </c>
      <c r="AJ8" s="173">
        <v>33.472999999999999</v>
      </c>
      <c r="AK8" s="173">
        <v>44.835000000000001</v>
      </c>
      <c r="AL8" s="173">
        <v>57.247</v>
      </c>
      <c r="AM8" s="173">
        <v>49.67</v>
      </c>
      <c r="AN8" s="173"/>
      <c r="AO8" s="173"/>
      <c r="AP8" s="173"/>
      <c r="AQ8" s="173"/>
      <c r="AR8" s="173"/>
      <c r="AS8" s="173"/>
      <c r="AT8" s="173"/>
      <c r="AU8" s="173"/>
      <c r="AV8" s="173"/>
      <c r="AW8" s="173"/>
      <c r="AX8" s="173"/>
      <c r="AY8" s="173"/>
    </row>
    <row r="9" spans="1:54" ht="15" x14ac:dyDescent="0.25">
      <c r="A9" s="186">
        <v>44105</v>
      </c>
      <c r="B9" s="163"/>
      <c r="C9" s="163"/>
      <c r="D9" s="159">
        <v>55.4</v>
      </c>
      <c r="E9" s="11">
        <v>62.767000000000003</v>
      </c>
      <c r="F9" s="11">
        <v>150.10599999999999</v>
      </c>
      <c r="G9" s="11">
        <v>82.623999999999995</v>
      </c>
      <c r="H9" s="10">
        <v>75.956999999999994</v>
      </c>
      <c r="I9" s="10">
        <v>62.326999999999998</v>
      </c>
      <c r="J9" s="10">
        <v>63.23</v>
      </c>
      <c r="K9" s="10">
        <v>48.113999999999997</v>
      </c>
      <c r="L9" s="10">
        <v>39.287999999999997</v>
      </c>
      <c r="M9" s="10">
        <v>52.345999999999997</v>
      </c>
      <c r="N9" s="10">
        <v>61.396000000000001</v>
      </c>
      <c r="O9" s="10">
        <v>56.344999999999999</v>
      </c>
      <c r="P9" s="10">
        <v>43.07</v>
      </c>
      <c r="Q9" s="10">
        <v>63.774000000000001</v>
      </c>
      <c r="R9" s="10">
        <v>68.265000000000001</v>
      </c>
      <c r="S9" s="10">
        <v>66.061000000000007</v>
      </c>
      <c r="T9" s="10">
        <v>52.344000000000001</v>
      </c>
      <c r="U9" s="10">
        <v>78.006</v>
      </c>
      <c r="V9" s="10">
        <v>65.881</v>
      </c>
      <c r="W9" s="10">
        <v>51.725000000000001</v>
      </c>
      <c r="X9" s="10">
        <v>57.551000000000002</v>
      </c>
      <c r="Y9" s="10">
        <v>41.097000000000001</v>
      </c>
      <c r="Z9" s="10">
        <v>57.27</v>
      </c>
      <c r="AA9" s="10">
        <v>45.435000000000002</v>
      </c>
      <c r="AB9" s="10">
        <v>69.802000000000007</v>
      </c>
      <c r="AC9" s="10">
        <v>54.88</v>
      </c>
      <c r="AD9" s="10">
        <v>61.134999999999998</v>
      </c>
      <c r="AE9" s="10">
        <v>75.290000000000006</v>
      </c>
      <c r="AF9" s="10">
        <v>53.517000000000003</v>
      </c>
      <c r="AG9" s="10">
        <v>59.491999999999997</v>
      </c>
      <c r="AH9" s="127">
        <v>51.890999999999998</v>
      </c>
      <c r="AI9" s="173">
        <v>64.811999999999998</v>
      </c>
      <c r="AJ9" s="173">
        <v>40.113</v>
      </c>
      <c r="AK9" s="173">
        <v>71.433999999999997</v>
      </c>
      <c r="AL9" s="173">
        <v>119.378</v>
      </c>
      <c r="AM9" s="173">
        <v>58.033000000000001</v>
      </c>
      <c r="AN9" s="173"/>
      <c r="AO9" s="173"/>
      <c r="AP9" s="173"/>
      <c r="AQ9" s="173"/>
      <c r="AR9" s="173"/>
      <c r="AS9" s="173"/>
      <c r="AT9" s="173"/>
      <c r="AU9" s="173"/>
      <c r="AV9" s="173"/>
      <c r="AW9" s="173"/>
      <c r="AX9" s="173"/>
      <c r="AY9" s="173"/>
    </row>
    <row r="10" spans="1:54" ht="15" x14ac:dyDescent="0.25">
      <c r="A10" s="186">
        <v>44136</v>
      </c>
      <c r="B10" s="163"/>
      <c r="C10" s="163"/>
      <c r="D10" s="159">
        <v>49.55</v>
      </c>
      <c r="E10" s="11">
        <v>67.962000000000003</v>
      </c>
      <c r="F10" s="11">
        <v>75.42</v>
      </c>
      <c r="G10" s="11">
        <v>70.861999999999995</v>
      </c>
      <c r="H10" s="10">
        <v>56.563000000000002</v>
      </c>
      <c r="I10" s="10">
        <v>62.953000000000003</v>
      </c>
      <c r="J10" s="10">
        <v>60.573999999999998</v>
      </c>
      <c r="K10" s="10">
        <v>51.225999999999999</v>
      </c>
      <c r="L10" s="10">
        <v>46.101999999999997</v>
      </c>
      <c r="M10" s="10">
        <v>50.465000000000003</v>
      </c>
      <c r="N10" s="10">
        <v>57.924999999999997</v>
      </c>
      <c r="O10" s="10">
        <v>65.094999999999999</v>
      </c>
      <c r="P10" s="10">
        <v>48.615000000000002</v>
      </c>
      <c r="Q10" s="10">
        <v>58.975999999999999</v>
      </c>
      <c r="R10" s="10">
        <v>57.606000000000002</v>
      </c>
      <c r="S10" s="10">
        <v>64.941999999999993</v>
      </c>
      <c r="T10" s="10">
        <v>60.604999999999997</v>
      </c>
      <c r="U10" s="10">
        <v>58.991</v>
      </c>
      <c r="V10" s="10">
        <v>59.792999999999999</v>
      </c>
      <c r="W10" s="10">
        <v>51.350999999999999</v>
      </c>
      <c r="X10" s="10">
        <v>53.46</v>
      </c>
      <c r="Y10" s="10">
        <v>54.070999999999998</v>
      </c>
      <c r="Z10" s="10">
        <v>52.146999999999998</v>
      </c>
      <c r="AA10" s="10">
        <v>50.515000000000001</v>
      </c>
      <c r="AB10" s="10">
        <v>88.796999999999997</v>
      </c>
      <c r="AC10" s="10">
        <v>55.076999999999998</v>
      </c>
      <c r="AD10" s="10">
        <v>52.93</v>
      </c>
      <c r="AE10" s="10">
        <v>61.694000000000003</v>
      </c>
      <c r="AF10" s="10">
        <v>57.63</v>
      </c>
      <c r="AG10" s="10">
        <v>61.945999999999998</v>
      </c>
      <c r="AH10" s="127">
        <v>55.984000000000002</v>
      </c>
      <c r="AI10" s="173">
        <v>62</v>
      </c>
      <c r="AJ10" s="173">
        <v>52.856999999999999</v>
      </c>
      <c r="AK10" s="173">
        <v>55.543999999999997</v>
      </c>
      <c r="AL10" s="173">
        <v>68.427999999999997</v>
      </c>
      <c r="AM10" s="173">
        <v>58.920999999999999</v>
      </c>
      <c r="AN10" s="173"/>
      <c r="AO10" s="173"/>
      <c r="AP10" s="173"/>
      <c r="AQ10" s="173"/>
      <c r="AR10" s="173"/>
      <c r="AS10" s="173"/>
      <c r="AT10" s="173"/>
      <c r="AU10" s="173"/>
      <c r="AV10" s="173"/>
      <c r="AW10" s="173"/>
      <c r="AX10" s="173"/>
      <c r="AY10" s="173"/>
    </row>
    <row r="11" spans="1:54" ht="15" x14ac:dyDescent="0.25">
      <c r="A11" s="186">
        <v>44166</v>
      </c>
      <c r="B11" s="163"/>
      <c r="C11" s="163"/>
      <c r="D11" s="159">
        <v>34.85</v>
      </c>
      <c r="E11" s="11">
        <v>59.747999999999998</v>
      </c>
      <c r="F11" s="11">
        <v>58.390999999999998</v>
      </c>
      <c r="G11" s="11">
        <v>55.136000000000003</v>
      </c>
      <c r="H11" s="10">
        <v>47.389000000000003</v>
      </c>
      <c r="I11" s="10">
        <v>46.67</v>
      </c>
      <c r="J11" s="10">
        <v>49.448</v>
      </c>
      <c r="K11" s="10">
        <v>47.396999999999998</v>
      </c>
      <c r="L11" s="10">
        <v>41.722000000000001</v>
      </c>
      <c r="M11" s="10">
        <v>44.494</v>
      </c>
      <c r="N11" s="10">
        <v>48.209000000000003</v>
      </c>
      <c r="O11" s="10">
        <v>55.222999999999999</v>
      </c>
      <c r="P11" s="10">
        <v>42.948</v>
      </c>
      <c r="Q11" s="10">
        <v>49.908999999999999</v>
      </c>
      <c r="R11" s="10">
        <v>45.9</v>
      </c>
      <c r="S11" s="10">
        <v>64.162000000000006</v>
      </c>
      <c r="T11" s="10">
        <v>57.588000000000001</v>
      </c>
      <c r="U11" s="10">
        <v>48.191000000000003</v>
      </c>
      <c r="V11" s="10">
        <v>53.326999999999998</v>
      </c>
      <c r="W11" s="10">
        <v>45.921999999999997</v>
      </c>
      <c r="X11" s="10">
        <v>44.350999999999999</v>
      </c>
      <c r="Y11" s="10">
        <v>44.658999999999999</v>
      </c>
      <c r="Z11" s="10">
        <v>44.667000000000002</v>
      </c>
      <c r="AA11" s="10">
        <v>44.773000000000003</v>
      </c>
      <c r="AB11" s="10">
        <v>56.94</v>
      </c>
      <c r="AC11" s="10">
        <v>49.36</v>
      </c>
      <c r="AD11" s="10">
        <v>44.954000000000001</v>
      </c>
      <c r="AE11" s="10">
        <v>46.723999999999997</v>
      </c>
      <c r="AF11" s="10">
        <v>48.04</v>
      </c>
      <c r="AG11" s="10">
        <v>50.63</v>
      </c>
      <c r="AH11" s="127">
        <v>48.78</v>
      </c>
      <c r="AI11" s="173">
        <v>50.985999999999997</v>
      </c>
      <c r="AJ11" s="173">
        <v>44.884</v>
      </c>
      <c r="AK11" s="173">
        <v>44.792999999999999</v>
      </c>
      <c r="AL11" s="173">
        <v>53.994999999999997</v>
      </c>
      <c r="AM11" s="173">
        <v>53.777999999999999</v>
      </c>
      <c r="AN11" s="173"/>
      <c r="AO11" s="173"/>
      <c r="AP11" s="173"/>
      <c r="AQ11" s="173"/>
      <c r="AR11" s="173"/>
      <c r="AS11" s="173"/>
      <c r="AT11" s="173"/>
      <c r="AU11" s="173"/>
      <c r="AV11" s="173"/>
      <c r="AW11" s="173"/>
      <c r="AX11" s="173"/>
      <c r="AY11" s="173"/>
    </row>
    <row r="12" spans="1:54" ht="15" x14ac:dyDescent="0.25">
      <c r="A12" s="186">
        <v>44197</v>
      </c>
      <c r="B12" s="163"/>
      <c r="C12" s="163"/>
      <c r="D12" s="159">
        <v>40.340000000000003</v>
      </c>
      <c r="E12" s="11">
        <v>53.438000000000002</v>
      </c>
      <c r="F12" s="11">
        <v>53.375</v>
      </c>
      <c r="G12" s="11">
        <v>48.667999999999999</v>
      </c>
      <c r="H12" s="10">
        <v>42.113999999999997</v>
      </c>
      <c r="I12" s="10">
        <v>39.966999999999999</v>
      </c>
      <c r="J12" s="10">
        <v>42.344000000000001</v>
      </c>
      <c r="K12" s="10">
        <v>42.139000000000003</v>
      </c>
      <c r="L12" s="10">
        <v>36.67</v>
      </c>
      <c r="M12" s="10">
        <v>40.283000000000001</v>
      </c>
      <c r="N12" s="10">
        <v>41.81</v>
      </c>
      <c r="O12" s="10">
        <v>48.036999999999999</v>
      </c>
      <c r="P12" s="10">
        <v>36.508000000000003</v>
      </c>
      <c r="Q12" s="10">
        <v>45.134999999999998</v>
      </c>
      <c r="R12" s="10">
        <v>40.972000000000001</v>
      </c>
      <c r="S12" s="10">
        <v>52.563000000000002</v>
      </c>
      <c r="T12" s="10">
        <v>72.747</v>
      </c>
      <c r="U12" s="10">
        <v>41.668999999999997</v>
      </c>
      <c r="V12" s="10">
        <v>46.905999999999999</v>
      </c>
      <c r="W12" s="10">
        <v>41.673999999999999</v>
      </c>
      <c r="X12" s="10">
        <v>39.378999999999998</v>
      </c>
      <c r="Y12" s="10">
        <v>37.076000000000001</v>
      </c>
      <c r="Z12" s="10">
        <v>38.847000000000001</v>
      </c>
      <c r="AA12" s="10">
        <v>40.915999999999997</v>
      </c>
      <c r="AB12" s="10">
        <v>50.811999999999998</v>
      </c>
      <c r="AC12" s="10">
        <v>49.987000000000002</v>
      </c>
      <c r="AD12" s="10">
        <v>41.091000000000001</v>
      </c>
      <c r="AE12" s="10">
        <v>40.198</v>
      </c>
      <c r="AF12" s="10">
        <v>44.317</v>
      </c>
      <c r="AG12" s="10">
        <v>44.438000000000002</v>
      </c>
      <c r="AH12" s="127">
        <v>44.524000000000001</v>
      </c>
      <c r="AI12" s="173">
        <v>47.856999999999999</v>
      </c>
      <c r="AJ12" s="173">
        <v>37.792000000000002</v>
      </c>
      <c r="AK12" s="173">
        <v>40.610999999999997</v>
      </c>
      <c r="AL12" s="173">
        <v>50.869</v>
      </c>
      <c r="AM12" s="173">
        <v>58.886000000000003</v>
      </c>
      <c r="AN12" s="173"/>
      <c r="AO12" s="173"/>
      <c r="AP12" s="173"/>
      <c r="AQ12" s="173"/>
      <c r="AR12" s="173"/>
      <c r="AS12" s="173"/>
      <c r="AT12" s="173"/>
      <c r="AU12" s="173"/>
      <c r="AV12" s="173"/>
      <c r="AW12" s="173"/>
      <c r="AX12" s="173"/>
      <c r="AY12" s="173"/>
    </row>
    <row r="13" spans="1:54" ht="15" x14ac:dyDescent="0.25">
      <c r="A13" s="186">
        <v>44228</v>
      </c>
      <c r="B13" s="163"/>
      <c r="C13" s="163"/>
      <c r="D13" s="159">
        <v>44.54</v>
      </c>
      <c r="E13" s="11">
        <v>55.024000000000001</v>
      </c>
      <c r="F13" s="11">
        <v>53.003999999999998</v>
      </c>
      <c r="G13" s="11">
        <v>45.819000000000003</v>
      </c>
      <c r="H13" s="10">
        <v>40.695999999999998</v>
      </c>
      <c r="I13" s="10">
        <v>103.504</v>
      </c>
      <c r="J13" s="10">
        <v>43.752000000000002</v>
      </c>
      <c r="K13" s="10">
        <v>38.744</v>
      </c>
      <c r="L13" s="10">
        <v>36.101999999999997</v>
      </c>
      <c r="M13" s="10">
        <v>37.215000000000003</v>
      </c>
      <c r="N13" s="10">
        <v>45.408999999999999</v>
      </c>
      <c r="O13" s="10">
        <v>49.268999999999998</v>
      </c>
      <c r="P13" s="10">
        <v>36.28</v>
      </c>
      <c r="Q13" s="10">
        <v>42.99</v>
      </c>
      <c r="R13" s="10">
        <v>55.948</v>
      </c>
      <c r="S13" s="10">
        <v>64.120999999999995</v>
      </c>
      <c r="T13" s="10">
        <v>54.033000000000001</v>
      </c>
      <c r="U13" s="10">
        <v>38.134</v>
      </c>
      <c r="V13" s="10">
        <v>46.100999999999999</v>
      </c>
      <c r="W13" s="10">
        <v>47.110999999999997</v>
      </c>
      <c r="X13" s="10">
        <v>36.064</v>
      </c>
      <c r="Y13" s="10">
        <v>34.722000000000001</v>
      </c>
      <c r="Z13" s="10">
        <v>48.186999999999998</v>
      </c>
      <c r="AA13" s="10">
        <v>39.593000000000004</v>
      </c>
      <c r="AB13" s="10">
        <v>47.228000000000002</v>
      </c>
      <c r="AC13" s="10">
        <v>46.256</v>
      </c>
      <c r="AD13" s="10">
        <v>42.826000000000001</v>
      </c>
      <c r="AE13" s="10">
        <v>35.514000000000003</v>
      </c>
      <c r="AF13" s="10">
        <v>45.277999999999999</v>
      </c>
      <c r="AG13" s="10">
        <v>41.765999999999998</v>
      </c>
      <c r="AH13" s="127">
        <v>45.356000000000002</v>
      </c>
      <c r="AI13" s="173">
        <v>47.521000000000001</v>
      </c>
      <c r="AJ13" s="173">
        <v>35.659999999999997</v>
      </c>
      <c r="AK13" s="173">
        <v>46.478999999999999</v>
      </c>
      <c r="AL13" s="173">
        <v>60.918999999999997</v>
      </c>
      <c r="AM13" s="173">
        <v>52.755000000000003</v>
      </c>
      <c r="AN13" s="173"/>
      <c r="AO13" s="173"/>
      <c r="AP13" s="173"/>
      <c r="AQ13" s="173"/>
      <c r="AR13" s="173"/>
      <c r="AS13" s="173"/>
      <c r="AT13" s="173"/>
      <c r="AU13" s="173"/>
      <c r="AV13" s="173"/>
      <c r="AW13" s="173"/>
      <c r="AX13" s="173"/>
      <c r="AY13" s="173"/>
    </row>
    <row r="14" spans="1:54" ht="15" x14ac:dyDescent="0.25">
      <c r="A14" s="186">
        <v>44256</v>
      </c>
      <c r="B14" s="163"/>
      <c r="C14" s="163"/>
      <c r="D14" s="159">
        <v>102.32</v>
      </c>
      <c r="E14" s="11">
        <v>96.721999999999994</v>
      </c>
      <c r="F14" s="11">
        <v>107.57</v>
      </c>
      <c r="G14" s="11">
        <v>70.789000000000001</v>
      </c>
      <c r="H14" s="10">
        <v>64.798000000000002</v>
      </c>
      <c r="I14" s="10">
        <v>215.14400000000001</v>
      </c>
      <c r="J14" s="10">
        <v>71.090999999999994</v>
      </c>
      <c r="K14" s="10">
        <v>81.635999999999996</v>
      </c>
      <c r="L14" s="10">
        <v>112.6</v>
      </c>
      <c r="M14" s="10">
        <v>76.775999999999996</v>
      </c>
      <c r="N14" s="10">
        <v>64.653999999999996</v>
      </c>
      <c r="O14" s="10">
        <v>124.703</v>
      </c>
      <c r="P14" s="10">
        <v>100.191</v>
      </c>
      <c r="Q14" s="10">
        <v>104.637</v>
      </c>
      <c r="R14" s="10">
        <v>118.33499999999999</v>
      </c>
      <c r="S14" s="10">
        <v>99.891999999999996</v>
      </c>
      <c r="T14" s="10">
        <v>111.449</v>
      </c>
      <c r="U14" s="10">
        <v>84.063999999999993</v>
      </c>
      <c r="V14" s="10">
        <v>84.081999999999994</v>
      </c>
      <c r="W14" s="10">
        <v>68.742000000000004</v>
      </c>
      <c r="X14" s="10">
        <v>72.268000000000001</v>
      </c>
      <c r="Y14" s="10">
        <v>59.463000000000001</v>
      </c>
      <c r="Z14" s="10">
        <v>74.468000000000004</v>
      </c>
      <c r="AA14" s="10">
        <v>104.352</v>
      </c>
      <c r="AB14" s="10">
        <v>93.65</v>
      </c>
      <c r="AC14" s="10">
        <v>69.966999999999999</v>
      </c>
      <c r="AD14" s="10">
        <v>100.932</v>
      </c>
      <c r="AE14" s="10">
        <v>57.249000000000002</v>
      </c>
      <c r="AF14" s="10">
        <v>84.784000000000006</v>
      </c>
      <c r="AG14" s="10">
        <v>66.941999999999993</v>
      </c>
      <c r="AH14" s="127">
        <v>74.977999999999994</v>
      </c>
      <c r="AI14" s="173">
        <v>99.206999999999994</v>
      </c>
      <c r="AJ14" s="173">
        <v>68.894000000000005</v>
      </c>
      <c r="AK14" s="173">
        <v>78.192999999999998</v>
      </c>
      <c r="AL14" s="173">
        <v>103.8</v>
      </c>
      <c r="AM14" s="173">
        <v>86.132999999999996</v>
      </c>
      <c r="AN14" s="173"/>
      <c r="AO14" s="173"/>
      <c r="AP14" s="173"/>
      <c r="AQ14" s="173"/>
      <c r="AR14" s="173"/>
      <c r="AS14" s="173"/>
      <c r="AT14" s="173"/>
      <c r="AU14" s="173"/>
      <c r="AV14" s="173"/>
      <c r="AW14" s="173"/>
      <c r="AX14" s="173"/>
      <c r="AY14" s="173"/>
    </row>
    <row r="15" spans="1:54" ht="15" x14ac:dyDescent="0.25">
      <c r="A15" s="186">
        <v>44287</v>
      </c>
      <c r="B15" s="163"/>
      <c r="C15" s="163"/>
      <c r="D15" s="159">
        <v>133.5</v>
      </c>
      <c r="E15" s="11">
        <v>107.05800000000001</v>
      </c>
      <c r="F15" s="11">
        <v>153.65899999999999</v>
      </c>
      <c r="G15" s="11">
        <v>133.209</v>
      </c>
      <c r="H15" s="10">
        <v>134.35400000000001</v>
      </c>
      <c r="I15" s="10">
        <v>337.79399999999998</v>
      </c>
      <c r="J15" s="10">
        <v>126.762</v>
      </c>
      <c r="K15" s="10">
        <v>126.69799999999999</v>
      </c>
      <c r="L15" s="10">
        <v>166.279</v>
      </c>
      <c r="M15" s="10">
        <v>133.02799999999999</v>
      </c>
      <c r="N15" s="10">
        <v>87.873999999999995</v>
      </c>
      <c r="O15" s="10">
        <v>123.16500000000001</v>
      </c>
      <c r="P15" s="10">
        <v>170.17099999999999</v>
      </c>
      <c r="Q15" s="10">
        <v>129.571</v>
      </c>
      <c r="R15" s="10">
        <v>100.916</v>
      </c>
      <c r="S15" s="10">
        <v>154.858</v>
      </c>
      <c r="T15" s="10">
        <v>137.233</v>
      </c>
      <c r="U15" s="10">
        <v>150.994</v>
      </c>
      <c r="V15" s="10">
        <v>104.42</v>
      </c>
      <c r="W15" s="10">
        <v>105.812</v>
      </c>
      <c r="X15" s="10">
        <v>108.895</v>
      </c>
      <c r="Y15" s="10">
        <v>93.009</v>
      </c>
      <c r="Z15" s="10">
        <v>102.56100000000001</v>
      </c>
      <c r="AA15" s="10">
        <v>163.61600000000001</v>
      </c>
      <c r="AB15" s="10">
        <v>133.73099999999999</v>
      </c>
      <c r="AC15" s="10">
        <v>137.202</v>
      </c>
      <c r="AD15" s="10">
        <v>102.444</v>
      </c>
      <c r="AE15" s="10">
        <v>61.665999999999997</v>
      </c>
      <c r="AF15" s="10">
        <v>127.38</v>
      </c>
      <c r="AG15" s="10">
        <v>86.576999999999998</v>
      </c>
      <c r="AH15" s="127">
        <v>206.69300000000001</v>
      </c>
      <c r="AI15" s="173">
        <v>168.20699999999999</v>
      </c>
      <c r="AJ15" s="173">
        <v>73.819999999999993</v>
      </c>
      <c r="AK15" s="173">
        <v>101.065</v>
      </c>
      <c r="AL15" s="173">
        <v>104.343</v>
      </c>
      <c r="AM15" s="173">
        <v>94.305000000000007</v>
      </c>
      <c r="AN15" s="173"/>
      <c r="AO15" s="173"/>
      <c r="AP15" s="173"/>
      <c r="AQ15" s="173"/>
      <c r="AR15" s="173"/>
      <c r="AS15" s="173"/>
      <c r="AT15" s="173"/>
      <c r="AU15" s="173"/>
      <c r="AV15" s="173"/>
      <c r="AW15" s="173"/>
      <c r="AX15" s="173"/>
      <c r="AY15" s="173"/>
    </row>
    <row r="16" spans="1:54" ht="15" x14ac:dyDescent="0.25">
      <c r="A16" s="186">
        <v>44317</v>
      </c>
      <c r="B16" s="163"/>
      <c r="C16" s="163"/>
      <c r="D16" s="159">
        <v>245.16</v>
      </c>
      <c r="E16" s="11">
        <v>320.74400000000003</v>
      </c>
      <c r="F16" s="11">
        <v>347.49099999999999</v>
      </c>
      <c r="G16" s="11">
        <v>326.22899999999998</v>
      </c>
      <c r="H16" s="10">
        <v>319.43299999999999</v>
      </c>
      <c r="I16" s="10">
        <v>513.45399999999995</v>
      </c>
      <c r="J16" s="10">
        <v>335.68200000000002</v>
      </c>
      <c r="K16" s="10">
        <v>177.08600000000001</v>
      </c>
      <c r="L16" s="10">
        <v>181.62899999999999</v>
      </c>
      <c r="M16" s="10">
        <v>105.664</v>
      </c>
      <c r="N16" s="10">
        <v>133.24</v>
      </c>
      <c r="O16" s="10">
        <v>199.36600000000001</v>
      </c>
      <c r="P16" s="10">
        <v>342.81400000000002</v>
      </c>
      <c r="Q16" s="10">
        <v>217.405</v>
      </c>
      <c r="R16" s="10">
        <v>160.35599999999999</v>
      </c>
      <c r="S16" s="10">
        <v>231.18700000000001</v>
      </c>
      <c r="T16" s="10">
        <v>447.69499999999999</v>
      </c>
      <c r="U16" s="10">
        <v>229.29599999999999</v>
      </c>
      <c r="V16" s="10">
        <v>330.779</v>
      </c>
      <c r="W16" s="10">
        <v>167.06100000000001</v>
      </c>
      <c r="X16" s="10">
        <v>182.87700000000001</v>
      </c>
      <c r="Y16" s="10">
        <v>69.200999999999993</v>
      </c>
      <c r="Z16" s="10">
        <v>89.495000000000005</v>
      </c>
      <c r="AA16" s="10">
        <v>137.96899999999999</v>
      </c>
      <c r="AB16" s="10">
        <v>284.113</v>
      </c>
      <c r="AC16" s="10">
        <v>279.27199999999999</v>
      </c>
      <c r="AD16" s="10">
        <v>207.51400000000001</v>
      </c>
      <c r="AE16" s="10">
        <v>144.90100000000001</v>
      </c>
      <c r="AF16" s="10">
        <v>197.42</v>
      </c>
      <c r="AG16" s="10">
        <v>65.308999999999997</v>
      </c>
      <c r="AH16" s="127">
        <v>349.11</v>
      </c>
      <c r="AI16" s="173">
        <v>205.30199999999999</v>
      </c>
      <c r="AJ16" s="173">
        <v>100.63</v>
      </c>
      <c r="AK16" s="173">
        <v>216.75700000000001</v>
      </c>
      <c r="AL16" s="173">
        <v>218.10300000000001</v>
      </c>
      <c r="AM16" s="173">
        <v>159.316</v>
      </c>
      <c r="AN16" s="173"/>
      <c r="AO16" s="173"/>
      <c r="AP16" s="173"/>
      <c r="AQ16" s="173"/>
      <c r="AR16" s="173"/>
      <c r="AS16" s="173"/>
      <c r="AT16" s="173"/>
      <c r="AU16" s="173"/>
      <c r="AV16" s="173"/>
      <c r="AW16" s="173"/>
      <c r="AX16" s="173"/>
      <c r="AY16" s="173"/>
    </row>
    <row r="17" spans="1:51" ht="15" x14ac:dyDescent="0.25">
      <c r="A17" s="186">
        <v>44348</v>
      </c>
      <c r="B17" s="163"/>
      <c r="C17" s="163"/>
      <c r="D17" s="159">
        <v>389.71</v>
      </c>
      <c r="E17" s="11">
        <v>616.97</v>
      </c>
      <c r="F17" s="11">
        <v>934.22400000000005</v>
      </c>
      <c r="G17" s="11">
        <v>552.14400000000001</v>
      </c>
      <c r="H17" s="10">
        <v>273.75299999999999</v>
      </c>
      <c r="I17" s="10">
        <v>1120.681</v>
      </c>
      <c r="J17" s="10">
        <v>264.49799999999999</v>
      </c>
      <c r="K17" s="10">
        <v>196.44</v>
      </c>
      <c r="L17" s="10">
        <v>288.27999999999997</v>
      </c>
      <c r="M17" s="10">
        <v>302.06900000000002</v>
      </c>
      <c r="N17" s="10">
        <v>494.45800000000003</v>
      </c>
      <c r="O17" s="10">
        <v>89.126000000000005</v>
      </c>
      <c r="P17" s="10">
        <v>534.03399999999999</v>
      </c>
      <c r="Q17" s="10">
        <v>199.77799999999999</v>
      </c>
      <c r="R17" s="10">
        <v>611.89099999999996</v>
      </c>
      <c r="S17" s="10">
        <v>680.87699999999995</v>
      </c>
      <c r="T17" s="10">
        <v>851.26700000000005</v>
      </c>
      <c r="U17" s="10">
        <v>442.04300000000001</v>
      </c>
      <c r="V17" s="10">
        <v>754.59699999999998</v>
      </c>
      <c r="W17" s="10">
        <v>245.41399999999999</v>
      </c>
      <c r="X17" s="10">
        <v>170.095</v>
      </c>
      <c r="Y17" s="10">
        <v>212.50299999999999</v>
      </c>
      <c r="Z17" s="10">
        <v>293.077</v>
      </c>
      <c r="AA17" s="10">
        <v>263.11599999999999</v>
      </c>
      <c r="AB17" s="10">
        <v>503.161</v>
      </c>
      <c r="AC17" s="10">
        <v>339.77499999999998</v>
      </c>
      <c r="AD17" s="10">
        <v>84.543000000000006</v>
      </c>
      <c r="AE17" s="10">
        <v>365.166</v>
      </c>
      <c r="AF17" s="10">
        <v>554.22900000000004</v>
      </c>
      <c r="AG17" s="10">
        <v>274.637</v>
      </c>
      <c r="AH17" s="127">
        <v>687.471</v>
      </c>
      <c r="AI17" s="173">
        <v>210.88499999999999</v>
      </c>
      <c r="AJ17" s="173">
        <v>115.798</v>
      </c>
      <c r="AK17" s="173">
        <v>543.47</v>
      </c>
      <c r="AL17" s="173">
        <v>359.029</v>
      </c>
      <c r="AM17" s="173">
        <v>259.08600000000001</v>
      </c>
      <c r="AN17" s="173"/>
      <c r="AO17" s="173"/>
      <c r="AP17" s="173"/>
      <c r="AQ17" s="173"/>
      <c r="AR17" s="173"/>
      <c r="AS17" s="173"/>
      <c r="AT17" s="173"/>
      <c r="AU17" s="173"/>
      <c r="AV17" s="173"/>
      <c r="AW17" s="173"/>
      <c r="AX17" s="173"/>
      <c r="AY17" s="173"/>
    </row>
    <row r="18" spans="1:51" ht="15" x14ac:dyDescent="0.25">
      <c r="A18" s="186">
        <v>44378</v>
      </c>
      <c r="B18" s="163"/>
      <c r="C18" s="163"/>
      <c r="D18" s="159">
        <v>210.17</v>
      </c>
      <c r="E18" s="11">
        <v>571.70399999999995</v>
      </c>
      <c r="F18" s="11">
        <v>586.50599999999997</v>
      </c>
      <c r="G18" s="11">
        <v>309.315</v>
      </c>
      <c r="H18" s="10">
        <v>101.071</v>
      </c>
      <c r="I18" s="10">
        <v>375.08699999999999</v>
      </c>
      <c r="J18" s="10">
        <v>96.075000000000003</v>
      </c>
      <c r="K18" s="10">
        <v>36.646000000000001</v>
      </c>
      <c r="L18" s="10">
        <v>166.114</v>
      </c>
      <c r="M18" s="10">
        <v>200.86699999999999</v>
      </c>
      <c r="N18" s="10">
        <v>225.12299999999999</v>
      </c>
      <c r="O18" s="10">
        <v>46.473999999999997</v>
      </c>
      <c r="P18" s="10">
        <v>284.42899999999997</v>
      </c>
      <c r="Q18" s="10">
        <v>38.478000000000002</v>
      </c>
      <c r="R18" s="10">
        <v>611.81600000000003</v>
      </c>
      <c r="S18" s="10">
        <v>334.00900000000001</v>
      </c>
      <c r="T18" s="10">
        <v>353.51600000000002</v>
      </c>
      <c r="U18" s="10">
        <v>445.76600000000002</v>
      </c>
      <c r="V18" s="10">
        <v>418.14800000000002</v>
      </c>
      <c r="W18" s="10">
        <v>75.13</v>
      </c>
      <c r="X18" s="10">
        <v>45.265000000000001</v>
      </c>
      <c r="Y18" s="10">
        <v>96.278000000000006</v>
      </c>
      <c r="Z18" s="10">
        <v>117.571</v>
      </c>
      <c r="AA18" s="10">
        <v>198.721</v>
      </c>
      <c r="AB18" s="10">
        <v>323.99799999999999</v>
      </c>
      <c r="AC18" s="10">
        <v>89.167000000000002</v>
      </c>
      <c r="AD18" s="10">
        <v>12.401</v>
      </c>
      <c r="AE18" s="10">
        <v>266.03800000000001</v>
      </c>
      <c r="AF18" s="10">
        <v>408.55399999999997</v>
      </c>
      <c r="AG18" s="10">
        <v>224.517</v>
      </c>
      <c r="AH18" s="127">
        <v>855.21799999999996</v>
      </c>
      <c r="AI18" s="173">
        <v>83.944000000000003</v>
      </c>
      <c r="AJ18" s="173">
        <v>44.125999999999998</v>
      </c>
      <c r="AK18" s="173">
        <v>316.40100000000001</v>
      </c>
      <c r="AL18" s="173">
        <v>162.12799999999999</v>
      </c>
      <c r="AM18" s="173">
        <v>94.590999999999994</v>
      </c>
      <c r="AN18" s="173"/>
      <c r="AO18" s="173"/>
      <c r="AP18" s="173"/>
      <c r="AQ18" s="173"/>
      <c r="AR18" s="173"/>
      <c r="AS18" s="173"/>
      <c r="AT18" s="173"/>
      <c r="AU18" s="173"/>
      <c r="AV18" s="173"/>
      <c r="AW18" s="173"/>
      <c r="AX18" s="173"/>
      <c r="AY18" s="173"/>
    </row>
    <row r="19" spans="1:51" ht="15" x14ac:dyDescent="0.25">
      <c r="A19" s="186">
        <v>44409</v>
      </c>
      <c r="B19" s="163"/>
      <c r="C19" s="163"/>
      <c r="D19" s="159">
        <v>88.63</v>
      </c>
      <c r="E19" s="11">
        <v>245.33</v>
      </c>
      <c r="F19" s="11">
        <v>205.52</v>
      </c>
      <c r="G19" s="11">
        <v>111.419</v>
      </c>
      <c r="H19" s="10">
        <v>51.707999999999998</v>
      </c>
      <c r="I19" s="10">
        <v>132.75800000000001</v>
      </c>
      <c r="J19" s="10">
        <v>67.793000000000006</v>
      </c>
      <c r="K19" s="10">
        <v>32.497</v>
      </c>
      <c r="L19" s="10">
        <v>70.998000000000005</v>
      </c>
      <c r="M19" s="10">
        <v>65.611999999999995</v>
      </c>
      <c r="N19" s="10">
        <v>98.682000000000002</v>
      </c>
      <c r="O19" s="10">
        <v>30.053000000000001</v>
      </c>
      <c r="P19" s="10">
        <v>212.08199999999999</v>
      </c>
      <c r="Q19" s="10">
        <v>34.531999999999996</v>
      </c>
      <c r="R19" s="10">
        <v>193.61799999999999</v>
      </c>
      <c r="S19" s="10">
        <v>105.22499999999999</v>
      </c>
      <c r="T19" s="10">
        <v>173.797</v>
      </c>
      <c r="U19" s="10">
        <v>147.02799999999999</v>
      </c>
      <c r="V19" s="10">
        <v>140.09800000000001</v>
      </c>
      <c r="W19" s="10">
        <v>40.384</v>
      </c>
      <c r="X19" s="10">
        <v>28.72</v>
      </c>
      <c r="Y19" s="10">
        <v>42.685000000000002</v>
      </c>
      <c r="Z19" s="10">
        <v>46.938000000000002</v>
      </c>
      <c r="AA19" s="10">
        <v>78.034000000000006</v>
      </c>
      <c r="AB19" s="10">
        <v>102.502</v>
      </c>
      <c r="AC19" s="10">
        <v>51.134</v>
      </c>
      <c r="AD19" s="10">
        <v>31.888999999999999</v>
      </c>
      <c r="AE19" s="10">
        <v>78.17</v>
      </c>
      <c r="AF19" s="10">
        <v>128.524</v>
      </c>
      <c r="AG19" s="10">
        <v>71.436000000000007</v>
      </c>
      <c r="AH19" s="127">
        <v>228.654</v>
      </c>
      <c r="AI19" s="173">
        <v>40.008000000000003</v>
      </c>
      <c r="AJ19" s="173">
        <v>28.184000000000001</v>
      </c>
      <c r="AK19" s="173">
        <v>113.98699999999999</v>
      </c>
      <c r="AL19" s="173">
        <v>60.981999999999999</v>
      </c>
      <c r="AM19" s="173">
        <v>44.287999999999997</v>
      </c>
      <c r="AN19" s="173"/>
      <c r="AO19" s="173"/>
      <c r="AP19" s="173"/>
      <c r="AQ19" s="173"/>
      <c r="AR19" s="173"/>
      <c r="AS19" s="173"/>
      <c r="AT19" s="173"/>
      <c r="AU19" s="173"/>
      <c r="AV19" s="173"/>
      <c r="AW19" s="173"/>
      <c r="AX19" s="173"/>
      <c r="AY19" s="173"/>
    </row>
    <row r="20" spans="1:51" ht="15" x14ac:dyDescent="0.25">
      <c r="A20" s="186">
        <v>44440</v>
      </c>
      <c r="B20" s="163"/>
      <c r="C20" s="163"/>
      <c r="D20" s="159">
        <v>55.11</v>
      </c>
      <c r="E20" s="11">
        <v>124.255</v>
      </c>
      <c r="F20" s="11">
        <v>112.77500000000001</v>
      </c>
      <c r="G20" s="11">
        <v>75.611000000000004</v>
      </c>
      <c r="H20" s="10">
        <v>51.250999999999998</v>
      </c>
      <c r="I20" s="10">
        <v>80.932000000000002</v>
      </c>
      <c r="J20" s="10">
        <v>44.875</v>
      </c>
      <c r="K20" s="10">
        <v>27.771000000000001</v>
      </c>
      <c r="L20" s="10">
        <v>52.005000000000003</v>
      </c>
      <c r="M20" s="10">
        <v>42.685000000000002</v>
      </c>
      <c r="N20" s="10">
        <v>75.450999999999993</v>
      </c>
      <c r="O20" s="10">
        <v>30.428000000000001</v>
      </c>
      <c r="P20" s="10">
        <v>83.748000000000005</v>
      </c>
      <c r="Q20" s="10">
        <v>27.85</v>
      </c>
      <c r="R20" s="10">
        <v>79.507999999999996</v>
      </c>
      <c r="S20" s="10">
        <v>63.250999999999998</v>
      </c>
      <c r="T20" s="10">
        <v>109.46299999999999</v>
      </c>
      <c r="U20" s="10">
        <v>65.778000000000006</v>
      </c>
      <c r="V20" s="10">
        <v>96.924000000000007</v>
      </c>
      <c r="W20" s="10">
        <v>48.420999999999999</v>
      </c>
      <c r="X20" s="10">
        <v>24.521999999999998</v>
      </c>
      <c r="Y20" s="10">
        <v>38.853999999999999</v>
      </c>
      <c r="Z20" s="10">
        <v>43.366999999999997</v>
      </c>
      <c r="AA20" s="10">
        <v>62.648000000000003</v>
      </c>
      <c r="AB20" s="10">
        <v>57.807000000000002</v>
      </c>
      <c r="AC20" s="10">
        <v>41.415999999999997</v>
      </c>
      <c r="AD20" s="10">
        <v>27.853000000000002</v>
      </c>
      <c r="AE20" s="10">
        <v>60.152000000000001</v>
      </c>
      <c r="AF20" s="10">
        <v>59.122</v>
      </c>
      <c r="AG20" s="10">
        <v>45.722999999999999</v>
      </c>
      <c r="AH20" s="127">
        <v>97.745000000000005</v>
      </c>
      <c r="AI20" s="173">
        <v>28.457999999999998</v>
      </c>
      <c r="AJ20" s="173">
        <v>31.867000000000001</v>
      </c>
      <c r="AK20" s="173">
        <v>80.221000000000004</v>
      </c>
      <c r="AL20" s="173">
        <v>41.951000000000001</v>
      </c>
      <c r="AM20" s="173">
        <v>29.5</v>
      </c>
      <c r="AN20" s="173"/>
      <c r="AO20" s="173"/>
      <c r="AP20" s="173"/>
      <c r="AQ20" s="173"/>
      <c r="AR20" s="173"/>
      <c r="AS20" s="173"/>
      <c r="AT20" s="173"/>
      <c r="AU20" s="173"/>
      <c r="AV20" s="173"/>
      <c r="AW20" s="173"/>
      <c r="AX20" s="173"/>
      <c r="AY20" s="173"/>
    </row>
    <row r="21" spans="1:51" ht="15" x14ac:dyDescent="0.25">
      <c r="A21" s="186">
        <v>44470</v>
      </c>
      <c r="B21" s="163"/>
      <c r="C21" s="163"/>
      <c r="D21" s="159">
        <v>59.05</v>
      </c>
      <c r="E21" s="11">
        <v>177.59299999999999</v>
      </c>
      <c r="F21" s="11">
        <v>107.458</v>
      </c>
      <c r="G21" s="11">
        <v>84.766999999999996</v>
      </c>
      <c r="H21" s="10">
        <v>58.012999999999998</v>
      </c>
      <c r="I21" s="10">
        <v>89.623999999999995</v>
      </c>
      <c r="J21" s="10">
        <v>36.542000000000002</v>
      </c>
      <c r="K21" s="10">
        <v>29.888999999999999</v>
      </c>
      <c r="L21" s="10">
        <v>50.122</v>
      </c>
      <c r="M21" s="10">
        <v>55.908000000000001</v>
      </c>
      <c r="N21" s="10">
        <v>50.405999999999999</v>
      </c>
      <c r="O21" s="10">
        <v>29.439</v>
      </c>
      <c r="P21" s="10">
        <v>70.421000000000006</v>
      </c>
      <c r="Q21" s="10">
        <v>56.993000000000002</v>
      </c>
      <c r="R21" s="10">
        <v>69.778999999999996</v>
      </c>
      <c r="S21" s="10">
        <v>61.48</v>
      </c>
      <c r="T21" s="10">
        <v>100.459</v>
      </c>
      <c r="U21" s="10">
        <v>66.978999999999999</v>
      </c>
      <c r="V21" s="10">
        <v>65.98</v>
      </c>
      <c r="W21" s="10">
        <v>46.822000000000003</v>
      </c>
      <c r="X21" s="10">
        <v>28.623999999999999</v>
      </c>
      <c r="Y21" s="10">
        <v>42.817</v>
      </c>
      <c r="Z21" s="10">
        <v>35.572000000000003</v>
      </c>
      <c r="AA21" s="10">
        <v>61.481999999999999</v>
      </c>
      <c r="AB21" s="10">
        <v>56.445999999999998</v>
      </c>
      <c r="AC21" s="10">
        <v>63.786000000000001</v>
      </c>
      <c r="AD21" s="10">
        <v>58.003</v>
      </c>
      <c r="AE21" s="10">
        <v>51.073999999999998</v>
      </c>
      <c r="AF21" s="10">
        <v>61.601999999999997</v>
      </c>
      <c r="AG21" s="10">
        <v>39.075000000000003</v>
      </c>
      <c r="AH21" s="127">
        <v>88.161000000000001</v>
      </c>
      <c r="AI21" s="173">
        <v>33.418999999999997</v>
      </c>
      <c r="AJ21" s="173">
        <v>54.316000000000003</v>
      </c>
      <c r="AK21" s="173">
        <v>132.48599999999999</v>
      </c>
      <c r="AL21" s="173">
        <v>48.030999999999999</v>
      </c>
      <c r="AM21" s="173">
        <v>43.652999999999999</v>
      </c>
      <c r="AN21" s="173"/>
      <c r="AO21" s="173"/>
      <c r="AP21" s="173"/>
      <c r="AQ21" s="173"/>
      <c r="AR21" s="173"/>
      <c r="AS21" s="173"/>
      <c r="AT21" s="173"/>
      <c r="AU21" s="173"/>
      <c r="AV21" s="173"/>
      <c r="AW21" s="173"/>
      <c r="AX21" s="173"/>
      <c r="AY21" s="173"/>
    </row>
    <row r="22" spans="1:51" ht="15" x14ac:dyDescent="0.25">
      <c r="A22" s="186">
        <v>44501</v>
      </c>
      <c r="B22" s="163"/>
      <c r="C22" s="163"/>
      <c r="D22" s="159">
        <v>51.13</v>
      </c>
      <c r="E22" s="11">
        <v>90.201999999999998</v>
      </c>
      <c r="F22" s="11">
        <v>90.369</v>
      </c>
      <c r="G22" s="11">
        <v>62.51</v>
      </c>
      <c r="H22" s="10">
        <v>59.328000000000003</v>
      </c>
      <c r="I22" s="10">
        <v>80.227000000000004</v>
      </c>
      <c r="J22" s="10">
        <v>40.326000000000001</v>
      </c>
      <c r="K22" s="10">
        <v>38.284999999999997</v>
      </c>
      <c r="L22" s="10">
        <v>48.454999999999998</v>
      </c>
      <c r="M22" s="10">
        <v>52.954000000000001</v>
      </c>
      <c r="N22" s="10">
        <v>59.848999999999997</v>
      </c>
      <c r="O22" s="10">
        <v>35.683</v>
      </c>
      <c r="P22" s="10">
        <v>63.475000000000001</v>
      </c>
      <c r="Q22" s="10">
        <v>48.427999999999997</v>
      </c>
      <c r="R22" s="10">
        <v>66.278000000000006</v>
      </c>
      <c r="S22" s="10">
        <v>67.051000000000002</v>
      </c>
      <c r="T22" s="10">
        <v>74.227999999999994</v>
      </c>
      <c r="U22" s="10">
        <v>60.314</v>
      </c>
      <c r="V22" s="10">
        <v>62.212000000000003</v>
      </c>
      <c r="W22" s="10">
        <v>43.610999999999997</v>
      </c>
      <c r="X22" s="10">
        <v>41.765000000000001</v>
      </c>
      <c r="Y22" s="10">
        <v>39.210999999999999</v>
      </c>
      <c r="Z22" s="10">
        <v>40.043999999999997</v>
      </c>
      <c r="AA22" s="10">
        <v>85.564999999999998</v>
      </c>
      <c r="AB22" s="10">
        <v>55.994999999999997</v>
      </c>
      <c r="AC22" s="10">
        <v>53.877000000000002</v>
      </c>
      <c r="AD22" s="10">
        <v>47.442999999999998</v>
      </c>
      <c r="AE22" s="10">
        <v>55.332999999999998</v>
      </c>
      <c r="AF22" s="10">
        <v>62.996000000000002</v>
      </c>
      <c r="AG22" s="10">
        <v>45.747999999999998</v>
      </c>
      <c r="AH22" s="127">
        <v>78.328999999999994</v>
      </c>
      <c r="AI22" s="173">
        <v>46.15</v>
      </c>
      <c r="AJ22" s="173">
        <v>41.488</v>
      </c>
      <c r="AK22" s="173">
        <v>75.341999999999999</v>
      </c>
      <c r="AL22" s="173">
        <v>50.277999999999999</v>
      </c>
      <c r="AM22" s="173">
        <v>53.061999999999998</v>
      </c>
      <c r="AN22" s="173"/>
      <c r="AO22" s="173"/>
      <c r="AP22" s="173"/>
      <c r="AQ22" s="173"/>
      <c r="AR22" s="173"/>
      <c r="AS22" s="173"/>
      <c r="AT22" s="173"/>
      <c r="AU22" s="173"/>
      <c r="AV22" s="173"/>
      <c r="AW22" s="173"/>
      <c r="AX22" s="173"/>
      <c r="AY22" s="173"/>
    </row>
    <row r="23" spans="1:51" ht="15" x14ac:dyDescent="0.25">
      <c r="A23" s="186">
        <v>44531</v>
      </c>
      <c r="B23" s="163"/>
      <c r="C23" s="163"/>
      <c r="D23" s="159">
        <v>34.85</v>
      </c>
      <c r="E23" s="11">
        <v>71.638000000000005</v>
      </c>
      <c r="F23" s="11">
        <v>71.945999999999998</v>
      </c>
      <c r="G23" s="11">
        <v>52.658999999999999</v>
      </c>
      <c r="H23" s="10">
        <v>43.466999999999999</v>
      </c>
      <c r="I23" s="10">
        <v>66.412999999999997</v>
      </c>
      <c r="J23" s="10">
        <v>37.345999999999997</v>
      </c>
      <c r="K23" s="10">
        <v>34.585000000000001</v>
      </c>
      <c r="L23" s="10">
        <v>42.79</v>
      </c>
      <c r="M23" s="10">
        <v>42.238999999999997</v>
      </c>
      <c r="N23" s="10">
        <v>50.722000000000001</v>
      </c>
      <c r="O23" s="10">
        <v>31.166</v>
      </c>
      <c r="P23" s="10">
        <v>54</v>
      </c>
      <c r="Q23" s="10">
        <v>37.375999999999998</v>
      </c>
      <c r="R23" s="10">
        <v>65.849999999999994</v>
      </c>
      <c r="S23" s="10">
        <v>64.88</v>
      </c>
      <c r="T23" s="10">
        <v>61.667000000000002</v>
      </c>
      <c r="U23" s="10">
        <v>53.921999999999997</v>
      </c>
      <c r="V23" s="10">
        <v>55.921999999999997</v>
      </c>
      <c r="W23" s="10">
        <v>35.027000000000001</v>
      </c>
      <c r="X23" s="10">
        <v>33.71</v>
      </c>
      <c r="Y23" s="10">
        <v>32.613999999999997</v>
      </c>
      <c r="Z23" s="10">
        <v>34.86</v>
      </c>
      <c r="AA23" s="10">
        <v>52.777999999999999</v>
      </c>
      <c r="AB23" s="10">
        <v>50.396999999999998</v>
      </c>
      <c r="AC23" s="10">
        <v>45.875</v>
      </c>
      <c r="AD23" s="10">
        <v>33.902000000000001</v>
      </c>
      <c r="AE23" s="10">
        <v>46.064999999999998</v>
      </c>
      <c r="AF23" s="10">
        <v>51.542999999999999</v>
      </c>
      <c r="AG23" s="10">
        <v>39.970999999999997</v>
      </c>
      <c r="AH23" s="127">
        <v>67.108999999999995</v>
      </c>
      <c r="AI23" s="173">
        <v>38.752000000000002</v>
      </c>
      <c r="AJ23" s="173">
        <v>31.882999999999999</v>
      </c>
      <c r="AK23" s="173">
        <v>58.875</v>
      </c>
      <c r="AL23" s="173">
        <v>46.112000000000002</v>
      </c>
      <c r="AM23" s="173">
        <v>45.661000000000001</v>
      </c>
      <c r="AN23" s="173"/>
      <c r="AO23" s="173"/>
      <c r="AP23" s="173"/>
      <c r="AQ23" s="173"/>
      <c r="AR23" s="173"/>
      <c r="AS23" s="173"/>
      <c r="AT23" s="173"/>
      <c r="AU23" s="173"/>
      <c r="AV23" s="173"/>
      <c r="AW23" s="173"/>
      <c r="AX23" s="173"/>
      <c r="AY23" s="173"/>
    </row>
    <row r="24" spans="1:51" ht="15" x14ac:dyDescent="0.25">
      <c r="A24" s="186">
        <v>44562</v>
      </c>
      <c r="B24" s="163"/>
      <c r="C24" s="163"/>
      <c r="D24" s="159">
        <v>40.340000000000003</v>
      </c>
      <c r="E24" s="11">
        <v>65.585999999999999</v>
      </c>
      <c r="F24" s="11">
        <v>63.356999999999999</v>
      </c>
      <c r="G24" s="11">
        <v>46.834000000000003</v>
      </c>
      <c r="H24" s="10">
        <v>36.908000000000001</v>
      </c>
      <c r="I24" s="10">
        <v>57.222000000000001</v>
      </c>
      <c r="J24" s="10">
        <v>32.896999999999998</v>
      </c>
      <c r="K24" s="10">
        <v>28.600999999999999</v>
      </c>
      <c r="L24" s="10">
        <v>38.719000000000001</v>
      </c>
      <c r="M24" s="10">
        <v>34.927999999999997</v>
      </c>
      <c r="N24" s="10">
        <v>44.151000000000003</v>
      </c>
      <c r="O24" s="10">
        <v>28.425000000000001</v>
      </c>
      <c r="P24" s="10">
        <v>48.844999999999999</v>
      </c>
      <c r="Q24" s="10">
        <v>34.703000000000003</v>
      </c>
      <c r="R24" s="10">
        <v>55.530999999999999</v>
      </c>
      <c r="S24" s="10">
        <v>78.397000000000006</v>
      </c>
      <c r="T24" s="10">
        <v>54.429000000000002</v>
      </c>
      <c r="U24" s="10">
        <v>47.55</v>
      </c>
      <c r="V24" s="10">
        <v>50.628</v>
      </c>
      <c r="W24" s="10">
        <v>30.986999999999998</v>
      </c>
      <c r="X24" s="10">
        <v>28.66</v>
      </c>
      <c r="Y24" s="10">
        <v>29.268000000000001</v>
      </c>
      <c r="Z24" s="10">
        <v>31.649000000000001</v>
      </c>
      <c r="AA24" s="10">
        <v>44.079000000000001</v>
      </c>
      <c r="AB24" s="10">
        <v>50.975999999999999</v>
      </c>
      <c r="AC24" s="10">
        <v>42.793999999999997</v>
      </c>
      <c r="AD24" s="10">
        <v>28.437999999999999</v>
      </c>
      <c r="AE24" s="10">
        <v>42.344000000000001</v>
      </c>
      <c r="AF24" s="10">
        <v>45.244</v>
      </c>
      <c r="AG24" s="10">
        <v>36.786999999999999</v>
      </c>
      <c r="AH24" s="127">
        <v>62.216999999999999</v>
      </c>
      <c r="AI24" s="173">
        <v>32.878</v>
      </c>
      <c r="AJ24" s="173">
        <v>28.73</v>
      </c>
      <c r="AK24" s="173">
        <v>54.731999999999999</v>
      </c>
      <c r="AL24" s="173">
        <v>50.034999999999997</v>
      </c>
      <c r="AM24" s="173">
        <v>41.253999999999998</v>
      </c>
      <c r="AN24" s="173"/>
      <c r="AO24" s="173"/>
      <c r="AP24" s="173"/>
      <c r="AQ24" s="173"/>
      <c r="AR24" s="173"/>
      <c r="AS24" s="173"/>
      <c r="AT24" s="173"/>
      <c r="AU24" s="173"/>
      <c r="AV24" s="173"/>
      <c r="AW24" s="173"/>
      <c r="AX24" s="173"/>
      <c r="AY24" s="173"/>
    </row>
    <row r="25" spans="1:51" ht="15" x14ac:dyDescent="0.25">
      <c r="A25" s="186">
        <v>44593</v>
      </c>
      <c r="B25" s="163"/>
      <c r="C25" s="163"/>
      <c r="D25" s="159">
        <v>44.54</v>
      </c>
      <c r="E25" s="11">
        <v>62.716000000000001</v>
      </c>
      <c r="F25" s="11">
        <v>57.982999999999997</v>
      </c>
      <c r="G25" s="11">
        <v>44.500999999999998</v>
      </c>
      <c r="H25" s="10">
        <v>100.16</v>
      </c>
      <c r="I25" s="10">
        <v>55.893999999999998</v>
      </c>
      <c r="J25" s="10">
        <v>32.755000000000003</v>
      </c>
      <c r="K25" s="10">
        <v>30.798999999999999</v>
      </c>
      <c r="L25" s="10">
        <v>35.823999999999998</v>
      </c>
      <c r="M25" s="10">
        <v>40.637999999999998</v>
      </c>
      <c r="N25" s="10">
        <v>43.884999999999998</v>
      </c>
      <c r="O25" s="10">
        <v>30.073</v>
      </c>
      <c r="P25" s="10">
        <v>46.097999999999999</v>
      </c>
      <c r="Q25" s="10">
        <v>51.768000000000001</v>
      </c>
      <c r="R25" s="10">
        <v>66.477999999999994</v>
      </c>
      <c r="S25" s="10">
        <v>60.515000000000001</v>
      </c>
      <c r="T25" s="10">
        <v>50.567999999999998</v>
      </c>
      <c r="U25" s="10">
        <v>47.106999999999999</v>
      </c>
      <c r="V25" s="10">
        <v>54.784999999999997</v>
      </c>
      <c r="W25" s="10">
        <v>31.251000000000001</v>
      </c>
      <c r="X25" s="10">
        <v>29.166</v>
      </c>
      <c r="Y25" s="10">
        <v>41.341000000000001</v>
      </c>
      <c r="Z25" s="10">
        <v>33.152999999999999</v>
      </c>
      <c r="AA25" s="10">
        <v>43.122999999999998</v>
      </c>
      <c r="AB25" s="10">
        <v>47.250999999999998</v>
      </c>
      <c r="AC25" s="10">
        <v>45.838999999999999</v>
      </c>
      <c r="AD25" s="10">
        <v>28.213000000000001</v>
      </c>
      <c r="AE25" s="10">
        <v>42.716000000000001</v>
      </c>
      <c r="AF25" s="10">
        <v>42.468000000000004</v>
      </c>
      <c r="AG25" s="10">
        <v>37.753999999999998</v>
      </c>
      <c r="AH25" s="127">
        <v>58.941000000000003</v>
      </c>
      <c r="AI25" s="173">
        <v>33.325000000000003</v>
      </c>
      <c r="AJ25" s="173">
        <v>38.945999999999998</v>
      </c>
      <c r="AK25" s="173">
        <v>64.188000000000002</v>
      </c>
      <c r="AL25" s="173">
        <v>44.63</v>
      </c>
      <c r="AM25" s="173">
        <v>43.106999999999999</v>
      </c>
      <c r="AN25" s="173"/>
      <c r="AO25" s="173"/>
      <c r="AP25" s="173"/>
      <c r="AQ25" s="173"/>
      <c r="AR25" s="173"/>
      <c r="AS25" s="173"/>
      <c r="AT25" s="173"/>
      <c r="AU25" s="173"/>
      <c r="AV25" s="173"/>
      <c r="AW25" s="173"/>
      <c r="AX25" s="173"/>
      <c r="AY25" s="173"/>
    </row>
    <row r="26" spans="1:51" ht="15" x14ac:dyDescent="0.25">
      <c r="A26" s="186">
        <v>44621</v>
      </c>
      <c r="B26" s="163"/>
      <c r="C26" s="163"/>
      <c r="D26" s="159">
        <v>102.32</v>
      </c>
      <c r="E26" s="11">
        <v>117.979</v>
      </c>
      <c r="F26" s="11">
        <v>83.341999999999999</v>
      </c>
      <c r="G26" s="11">
        <v>72.040999999999997</v>
      </c>
      <c r="H26" s="10">
        <v>211.25800000000001</v>
      </c>
      <c r="I26" s="10">
        <v>86.602000000000004</v>
      </c>
      <c r="J26" s="10">
        <v>76.227000000000004</v>
      </c>
      <c r="K26" s="10">
        <v>104.51300000000001</v>
      </c>
      <c r="L26" s="10">
        <v>75.22</v>
      </c>
      <c r="M26" s="10">
        <v>61.442</v>
      </c>
      <c r="N26" s="10">
        <v>120.316</v>
      </c>
      <c r="O26" s="10">
        <v>87.474000000000004</v>
      </c>
      <c r="P26" s="10">
        <v>109.955</v>
      </c>
      <c r="Q26" s="10">
        <v>113.39400000000001</v>
      </c>
      <c r="R26" s="10">
        <v>101.499</v>
      </c>
      <c r="S26" s="10">
        <v>114.816</v>
      </c>
      <c r="T26" s="10">
        <v>98.343000000000004</v>
      </c>
      <c r="U26" s="10">
        <v>85.872</v>
      </c>
      <c r="V26" s="10">
        <v>80.384</v>
      </c>
      <c r="W26" s="10">
        <v>65.686000000000007</v>
      </c>
      <c r="X26" s="10">
        <v>53.963999999999999</v>
      </c>
      <c r="Y26" s="10">
        <v>67.265000000000001</v>
      </c>
      <c r="Z26" s="10">
        <v>97.748000000000005</v>
      </c>
      <c r="AA26" s="10">
        <v>88.613</v>
      </c>
      <c r="AB26" s="10">
        <v>75.180999999999997</v>
      </c>
      <c r="AC26" s="10">
        <v>102.679</v>
      </c>
      <c r="AD26" s="10">
        <v>50.058</v>
      </c>
      <c r="AE26" s="10">
        <v>82.546999999999997</v>
      </c>
      <c r="AF26" s="10">
        <v>67.894000000000005</v>
      </c>
      <c r="AG26" s="10">
        <v>65.384</v>
      </c>
      <c r="AH26" s="127">
        <v>113.589</v>
      </c>
      <c r="AI26" s="173">
        <v>65.629000000000005</v>
      </c>
      <c r="AJ26" s="173">
        <v>70.460999999999999</v>
      </c>
      <c r="AK26" s="173">
        <v>108.081</v>
      </c>
      <c r="AL26" s="173">
        <v>77.975999999999999</v>
      </c>
      <c r="AM26" s="173">
        <v>84.15</v>
      </c>
      <c r="AN26" s="173"/>
      <c r="AO26" s="173"/>
      <c r="AP26" s="173"/>
      <c r="AQ26" s="173"/>
      <c r="AR26" s="173"/>
      <c r="AS26" s="173"/>
      <c r="AT26" s="173"/>
      <c r="AU26" s="173"/>
      <c r="AV26" s="173"/>
      <c r="AW26" s="173"/>
      <c r="AX26" s="173"/>
      <c r="AY26" s="173"/>
    </row>
    <row r="27" spans="1:51" ht="15" x14ac:dyDescent="0.25">
      <c r="A27" s="186">
        <v>44652</v>
      </c>
      <c r="B27" s="163"/>
      <c r="C27" s="163"/>
      <c r="D27" s="159">
        <v>133.5</v>
      </c>
      <c r="E27" s="11">
        <v>168.316</v>
      </c>
      <c r="F27" s="11">
        <v>149.524</v>
      </c>
      <c r="G27" s="11">
        <v>144.94</v>
      </c>
      <c r="H27" s="10">
        <v>334.01</v>
      </c>
      <c r="I27" s="10">
        <v>145.72399999999999</v>
      </c>
      <c r="J27" s="10">
        <v>120.81399999999999</v>
      </c>
      <c r="K27" s="10">
        <v>155.52199999999999</v>
      </c>
      <c r="L27" s="10">
        <v>131.41300000000001</v>
      </c>
      <c r="M27" s="10">
        <v>84.319000000000003</v>
      </c>
      <c r="N27" s="10">
        <v>120.017</v>
      </c>
      <c r="O27" s="10">
        <v>164.69399999999999</v>
      </c>
      <c r="P27" s="10">
        <v>140.10300000000001</v>
      </c>
      <c r="Q27" s="10">
        <v>96.843999999999994</v>
      </c>
      <c r="R27" s="10">
        <v>157.74799999999999</v>
      </c>
      <c r="S27" s="10">
        <v>139.435</v>
      </c>
      <c r="T27" s="10">
        <v>165.17099999999999</v>
      </c>
      <c r="U27" s="10">
        <v>107.307</v>
      </c>
      <c r="V27" s="10">
        <v>115.69799999999999</v>
      </c>
      <c r="W27" s="10">
        <v>99.686999999999998</v>
      </c>
      <c r="X27" s="10">
        <v>86.834000000000003</v>
      </c>
      <c r="Y27" s="10">
        <v>94.375</v>
      </c>
      <c r="Z27" s="10">
        <v>156.505</v>
      </c>
      <c r="AA27" s="10">
        <v>128.05500000000001</v>
      </c>
      <c r="AB27" s="10">
        <v>139.53899999999999</v>
      </c>
      <c r="AC27" s="10">
        <v>103.52</v>
      </c>
      <c r="AD27" s="10">
        <v>54.627000000000002</v>
      </c>
      <c r="AE27" s="10">
        <v>120.366</v>
      </c>
      <c r="AF27" s="10">
        <v>88.808999999999997</v>
      </c>
      <c r="AG27" s="10">
        <v>199.148</v>
      </c>
      <c r="AH27" s="127">
        <v>192.721</v>
      </c>
      <c r="AI27" s="173">
        <v>69.171000000000006</v>
      </c>
      <c r="AJ27" s="173">
        <v>93.004000000000005</v>
      </c>
      <c r="AK27" s="173">
        <v>112.538</v>
      </c>
      <c r="AL27" s="173">
        <v>85.97</v>
      </c>
      <c r="AM27" s="173">
        <v>94.126000000000005</v>
      </c>
      <c r="AN27" s="173"/>
      <c r="AO27" s="173"/>
      <c r="AP27" s="173"/>
      <c r="AQ27" s="173"/>
      <c r="AR27" s="173"/>
      <c r="AS27" s="173"/>
      <c r="AT27" s="173"/>
      <c r="AU27" s="173"/>
      <c r="AV27" s="173"/>
      <c r="AW27" s="173"/>
      <c r="AX27" s="173"/>
      <c r="AY27" s="173"/>
    </row>
    <row r="28" spans="1:51" ht="15" x14ac:dyDescent="0.25">
      <c r="A28" s="186">
        <v>44682</v>
      </c>
      <c r="B28" s="163"/>
      <c r="C28" s="163"/>
      <c r="D28" s="159">
        <v>245.16</v>
      </c>
      <c r="E28" s="11">
        <v>374.99799999999999</v>
      </c>
      <c r="F28" s="11">
        <v>370.10300000000001</v>
      </c>
      <c r="G28" s="11">
        <v>340.11500000000001</v>
      </c>
      <c r="H28" s="10">
        <v>512.33500000000004</v>
      </c>
      <c r="I28" s="10">
        <v>392.14800000000002</v>
      </c>
      <c r="J28" s="10">
        <v>163.67699999999999</v>
      </c>
      <c r="K28" s="10">
        <v>171.23099999999999</v>
      </c>
      <c r="L28" s="10">
        <v>106.495</v>
      </c>
      <c r="M28" s="10">
        <v>130.54599999999999</v>
      </c>
      <c r="N28" s="10">
        <v>200.666</v>
      </c>
      <c r="O28" s="10">
        <v>305.95800000000003</v>
      </c>
      <c r="P28" s="10">
        <v>243.114</v>
      </c>
      <c r="Q28" s="10">
        <v>155.535</v>
      </c>
      <c r="R28" s="10">
        <v>244.47300000000001</v>
      </c>
      <c r="S28" s="10">
        <v>465.63600000000002</v>
      </c>
      <c r="T28" s="10">
        <v>261.07400000000001</v>
      </c>
      <c r="U28" s="10">
        <v>340.33600000000001</v>
      </c>
      <c r="V28" s="10">
        <v>198.23500000000001</v>
      </c>
      <c r="W28" s="10">
        <v>166.65</v>
      </c>
      <c r="X28" s="10">
        <v>63.393999999999998</v>
      </c>
      <c r="Y28" s="10">
        <v>80.533000000000001</v>
      </c>
      <c r="Z28" s="10">
        <v>134.04499999999999</v>
      </c>
      <c r="AA28" s="10">
        <v>260.50599999999997</v>
      </c>
      <c r="AB28" s="10">
        <v>298.35500000000002</v>
      </c>
      <c r="AC28" s="10">
        <v>218.47</v>
      </c>
      <c r="AD28" s="10">
        <v>130.88499999999999</v>
      </c>
      <c r="AE28" s="10">
        <v>192.732</v>
      </c>
      <c r="AF28" s="10">
        <v>66.905000000000001</v>
      </c>
      <c r="AG28" s="10">
        <v>335.80900000000003</v>
      </c>
      <c r="AH28" s="127">
        <v>244.31800000000001</v>
      </c>
      <c r="AI28" s="173">
        <v>94.313999999999993</v>
      </c>
      <c r="AJ28" s="173">
        <v>201.75399999999999</v>
      </c>
      <c r="AK28" s="173">
        <v>241.00899999999999</v>
      </c>
      <c r="AL28" s="173">
        <v>148.09700000000001</v>
      </c>
      <c r="AM28" s="173">
        <v>283.15499999999997</v>
      </c>
      <c r="AN28" s="173"/>
      <c r="AO28" s="173"/>
      <c r="AP28" s="173"/>
      <c r="AQ28" s="173"/>
      <c r="AR28" s="173"/>
      <c r="AS28" s="173"/>
      <c r="AT28" s="173"/>
      <c r="AU28" s="173"/>
      <c r="AV28" s="173"/>
      <c r="AW28" s="173"/>
      <c r="AX28" s="173"/>
      <c r="AY28" s="173"/>
    </row>
    <row r="29" spans="1:51" ht="15" x14ac:dyDescent="0.25">
      <c r="A29" s="186">
        <v>44713</v>
      </c>
      <c r="B29" s="163"/>
      <c r="C29" s="163"/>
      <c r="D29" s="159">
        <v>389.71</v>
      </c>
      <c r="E29" s="11">
        <v>1014.078</v>
      </c>
      <c r="F29" s="11">
        <v>587.43499999999995</v>
      </c>
      <c r="G29" s="11">
        <v>293.666</v>
      </c>
      <c r="H29" s="10">
        <v>1121.511</v>
      </c>
      <c r="I29" s="10">
        <v>285.40899999999999</v>
      </c>
      <c r="J29" s="10">
        <v>184.267</v>
      </c>
      <c r="K29" s="10">
        <v>277.39999999999998</v>
      </c>
      <c r="L29" s="10">
        <v>300.03800000000001</v>
      </c>
      <c r="M29" s="10">
        <v>483.42</v>
      </c>
      <c r="N29" s="10">
        <v>88.004999999999995</v>
      </c>
      <c r="O29" s="10">
        <v>500.45600000000002</v>
      </c>
      <c r="P29" s="10">
        <v>211.309</v>
      </c>
      <c r="Q29" s="10">
        <v>597.02499999999998</v>
      </c>
      <c r="R29" s="10">
        <v>698.61</v>
      </c>
      <c r="S29" s="10">
        <v>873.24900000000002</v>
      </c>
      <c r="T29" s="10">
        <v>482.8</v>
      </c>
      <c r="U29" s="10">
        <v>768.48400000000004</v>
      </c>
      <c r="V29" s="10">
        <v>263.98700000000002</v>
      </c>
      <c r="W29" s="10">
        <v>170.00200000000001</v>
      </c>
      <c r="X29" s="10">
        <v>204.53700000000001</v>
      </c>
      <c r="Y29" s="10">
        <v>274.43200000000002</v>
      </c>
      <c r="Z29" s="10">
        <v>259.74700000000001</v>
      </c>
      <c r="AA29" s="10">
        <v>471.57799999999997</v>
      </c>
      <c r="AB29" s="10">
        <v>349.702</v>
      </c>
      <c r="AC29" s="10">
        <v>87.981999999999999</v>
      </c>
      <c r="AD29" s="10">
        <v>332.60399999999998</v>
      </c>
      <c r="AE29" s="10">
        <v>555.73</v>
      </c>
      <c r="AF29" s="10">
        <v>291.83699999999999</v>
      </c>
      <c r="AG29" s="10">
        <v>669.77599999999995</v>
      </c>
      <c r="AH29" s="127">
        <v>229.602</v>
      </c>
      <c r="AI29" s="173">
        <v>114.23</v>
      </c>
      <c r="AJ29" s="173">
        <v>514.005</v>
      </c>
      <c r="AK29" s="173">
        <v>370.85</v>
      </c>
      <c r="AL29" s="173">
        <v>231.72200000000001</v>
      </c>
      <c r="AM29" s="173">
        <v>566.87699999999995</v>
      </c>
      <c r="AN29" s="173"/>
      <c r="AO29" s="173"/>
      <c r="AP29" s="173"/>
      <c r="AQ29" s="173"/>
      <c r="AR29" s="173"/>
      <c r="AS29" s="173"/>
      <c r="AT29" s="173"/>
      <c r="AU29" s="173"/>
      <c r="AV29" s="173"/>
      <c r="AW29" s="173"/>
      <c r="AX29" s="173"/>
      <c r="AY29" s="173"/>
    </row>
    <row r="30" spans="1:51" ht="15" x14ac:dyDescent="0.25">
      <c r="A30" s="186">
        <v>44743</v>
      </c>
      <c r="B30" s="154"/>
      <c r="C30" s="154"/>
      <c r="D30" s="159">
        <v>210.17</v>
      </c>
      <c r="E30" s="11">
        <v>602.75199999999995</v>
      </c>
      <c r="F30" s="11">
        <v>320.46499999999997</v>
      </c>
      <c r="G30" s="11">
        <v>108.84399999999999</v>
      </c>
      <c r="H30" s="10">
        <v>374.16500000000002</v>
      </c>
      <c r="I30" s="10">
        <v>104.099</v>
      </c>
      <c r="J30" s="10">
        <v>32.244999999999997</v>
      </c>
      <c r="K30" s="10">
        <v>166.351</v>
      </c>
      <c r="L30" s="10">
        <v>200.358</v>
      </c>
      <c r="M30" s="10">
        <v>222.946</v>
      </c>
      <c r="N30" s="10">
        <v>45.186999999999998</v>
      </c>
      <c r="O30" s="10">
        <v>282.34300000000002</v>
      </c>
      <c r="P30" s="10">
        <v>42.515999999999998</v>
      </c>
      <c r="Q30" s="10">
        <v>604.673</v>
      </c>
      <c r="R30" s="10">
        <v>337.04399999999998</v>
      </c>
      <c r="S30" s="10">
        <v>370.96199999999999</v>
      </c>
      <c r="T30" s="10">
        <v>459.29199999999997</v>
      </c>
      <c r="U30" s="10">
        <v>420.28199999999998</v>
      </c>
      <c r="V30" s="10">
        <v>80.834999999999994</v>
      </c>
      <c r="W30" s="10">
        <v>45.71</v>
      </c>
      <c r="X30" s="10">
        <v>92.197999999999993</v>
      </c>
      <c r="Y30" s="10">
        <v>110.032</v>
      </c>
      <c r="Z30" s="10">
        <v>196.42699999999999</v>
      </c>
      <c r="AA30" s="10">
        <v>340.61399999999998</v>
      </c>
      <c r="AB30" s="10">
        <v>90.754999999999995</v>
      </c>
      <c r="AC30" s="10">
        <v>13.507</v>
      </c>
      <c r="AD30" s="10">
        <v>256.53399999999999</v>
      </c>
      <c r="AE30" s="10">
        <v>422.13099999999997</v>
      </c>
      <c r="AF30" s="10">
        <v>229.601</v>
      </c>
      <c r="AG30" s="10">
        <v>844.06899999999996</v>
      </c>
      <c r="AH30" s="127">
        <v>91.004999999999995</v>
      </c>
      <c r="AI30" s="173">
        <v>44.081000000000003</v>
      </c>
      <c r="AJ30" s="173">
        <v>311.13900000000001</v>
      </c>
      <c r="AK30" s="173">
        <v>165.06399999999999</v>
      </c>
      <c r="AL30" s="173">
        <v>90.613</v>
      </c>
      <c r="AM30" s="173">
        <v>569.62800000000004</v>
      </c>
      <c r="AN30" s="173"/>
      <c r="AO30" s="173"/>
      <c r="AP30" s="173"/>
      <c r="AQ30" s="173"/>
      <c r="AR30" s="173"/>
      <c r="AS30" s="173"/>
      <c r="AT30" s="173"/>
      <c r="AU30" s="173"/>
      <c r="AV30" s="173"/>
      <c r="AW30" s="173"/>
      <c r="AX30" s="173"/>
      <c r="AY30" s="173"/>
    </row>
    <row r="31" spans="1:51" ht="15" x14ac:dyDescent="0.25">
      <c r="A31" s="186">
        <v>44774</v>
      </c>
      <c r="B31" s="154"/>
      <c r="C31" s="154"/>
      <c r="D31" s="159">
        <v>88.63</v>
      </c>
      <c r="E31" s="11">
        <v>209.71100000000001</v>
      </c>
      <c r="F31" s="11">
        <v>117.051</v>
      </c>
      <c r="G31" s="11">
        <v>55.024000000000001</v>
      </c>
      <c r="H31" s="10">
        <v>131.91999999999999</v>
      </c>
      <c r="I31" s="10">
        <v>73.491</v>
      </c>
      <c r="J31" s="10">
        <v>29.655999999999999</v>
      </c>
      <c r="K31" s="10">
        <v>69.911000000000001</v>
      </c>
      <c r="L31" s="10">
        <v>65.221000000000004</v>
      </c>
      <c r="M31" s="10">
        <v>96.778000000000006</v>
      </c>
      <c r="N31" s="10">
        <v>28.681000000000001</v>
      </c>
      <c r="O31" s="10">
        <v>213.00700000000001</v>
      </c>
      <c r="P31" s="10">
        <v>36.747</v>
      </c>
      <c r="Q31" s="10">
        <v>191.38499999999999</v>
      </c>
      <c r="R31" s="10">
        <v>106.014</v>
      </c>
      <c r="S31" s="10">
        <v>177.858</v>
      </c>
      <c r="T31" s="10">
        <v>151.74100000000001</v>
      </c>
      <c r="U31" s="10">
        <v>140.56700000000001</v>
      </c>
      <c r="V31" s="10">
        <v>44.276000000000003</v>
      </c>
      <c r="W31" s="10">
        <v>26.58</v>
      </c>
      <c r="X31" s="10">
        <v>39.128999999999998</v>
      </c>
      <c r="Y31" s="10">
        <v>43.731000000000002</v>
      </c>
      <c r="Z31" s="10">
        <v>75.923000000000002</v>
      </c>
      <c r="AA31" s="10">
        <v>103.34699999999999</v>
      </c>
      <c r="AB31" s="10">
        <v>51.984000000000002</v>
      </c>
      <c r="AC31" s="10">
        <v>32.514000000000003</v>
      </c>
      <c r="AD31" s="10">
        <v>74.289000000000001</v>
      </c>
      <c r="AE31" s="10">
        <v>133.459</v>
      </c>
      <c r="AF31" s="10">
        <v>72.302999999999997</v>
      </c>
      <c r="AG31" s="10">
        <v>225.79400000000001</v>
      </c>
      <c r="AH31" s="127">
        <v>45.81</v>
      </c>
      <c r="AI31" s="173">
        <v>26.565999999999999</v>
      </c>
      <c r="AJ31" s="173">
        <v>111.10599999999999</v>
      </c>
      <c r="AK31" s="173">
        <v>62.177</v>
      </c>
      <c r="AL31" s="173">
        <v>39.906999999999996</v>
      </c>
      <c r="AM31" s="173">
        <v>256.85599999999999</v>
      </c>
      <c r="AN31" s="173"/>
      <c r="AO31" s="173"/>
      <c r="AP31" s="173"/>
      <c r="AQ31" s="173"/>
      <c r="AR31" s="173"/>
      <c r="AS31" s="173"/>
      <c r="AT31" s="173"/>
      <c r="AU31" s="173"/>
      <c r="AV31" s="173"/>
      <c r="AW31" s="173"/>
      <c r="AX31" s="173"/>
      <c r="AY31" s="173"/>
    </row>
    <row r="32" spans="1:51" ht="15" x14ac:dyDescent="0.25">
      <c r="A32" s="186">
        <v>44805</v>
      </c>
      <c r="B32" s="154"/>
      <c r="C32" s="154"/>
      <c r="D32" s="159">
        <v>55.11</v>
      </c>
      <c r="E32" s="11">
        <v>115.032</v>
      </c>
      <c r="F32" s="11">
        <v>80.194000000000003</v>
      </c>
      <c r="G32" s="11">
        <v>52.47</v>
      </c>
      <c r="H32" s="10">
        <v>80.242999999999995</v>
      </c>
      <c r="I32" s="10">
        <v>49.475000000000001</v>
      </c>
      <c r="J32" s="10">
        <v>25.565999999999999</v>
      </c>
      <c r="K32" s="10">
        <v>49.798000000000002</v>
      </c>
      <c r="L32" s="10">
        <v>42.345999999999997</v>
      </c>
      <c r="M32" s="10">
        <v>73.908000000000001</v>
      </c>
      <c r="N32" s="10">
        <v>28.969000000000001</v>
      </c>
      <c r="O32" s="10">
        <v>83.617999999999995</v>
      </c>
      <c r="P32" s="10">
        <v>31.068999999999999</v>
      </c>
      <c r="Q32" s="10">
        <v>77.923000000000002</v>
      </c>
      <c r="R32" s="10">
        <v>63.783000000000001</v>
      </c>
      <c r="S32" s="10">
        <v>109.777</v>
      </c>
      <c r="T32" s="10">
        <v>69.033000000000001</v>
      </c>
      <c r="U32" s="10">
        <v>97.400999999999996</v>
      </c>
      <c r="V32" s="10">
        <v>52.054000000000002</v>
      </c>
      <c r="W32" s="10">
        <v>22.64</v>
      </c>
      <c r="X32" s="10">
        <v>36.125</v>
      </c>
      <c r="Y32" s="10">
        <v>40.703000000000003</v>
      </c>
      <c r="Z32" s="10">
        <v>60.786000000000001</v>
      </c>
      <c r="AA32" s="10">
        <v>57.112000000000002</v>
      </c>
      <c r="AB32" s="10">
        <v>42.116</v>
      </c>
      <c r="AC32" s="10">
        <v>29.195</v>
      </c>
      <c r="AD32" s="10">
        <v>56.988</v>
      </c>
      <c r="AE32" s="10">
        <v>59.216999999999999</v>
      </c>
      <c r="AF32" s="10">
        <v>46.238999999999997</v>
      </c>
      <c r="AG32" s="10">
        <v>95.989000000000004</v>
      </c>
      <c r="AH32" s="127">
        <v>34.533999999999999</v>
      </c>
      <c r="AI32" s="173">
        <v>29.859000000000002</v>
      </c>
      <c r="AJ32" s="173">
        <v>77.888000000000005</v>
      </c>
      <c r="AK32" s="173">
        <v>42.856000000000002</v>
      </c>
      <c r="AL32" s="173">
        <v>26.545999999999999</v>
      </c>
      <c r="AM32" s="173">
        <v>118.01</v>
      </c>
      <c r="AN32" s="173"/>
      <c r="AO32" s="173"/>
      <c r="AP32" s="173"/>
      <c r="AQ32" s="173"/>
      <c r="AR32" s="173"/>
      <c r="AS32" s="173"/>
      <c r="AT32" s="173"/>
      <c r="AU32" s="173"/>
      <c r="AV32" s="173"/>
      <c r="AW32" s="173"/>
      <c r="AX32" s="173"/>
      <c r="AY32" s="173"/>
    </row>
    <row r="33" spans="1:51" ht="15" x14ac:dyDescent="0.25">
      <c r="A33" s="186">
        <v>44835</v>
      </c>
      <c r="B33" s="157"/>
      <c r="C33" s="157"/>
      <c r="D33" s="155">
        <v>59.05</v>
      </c>
      <c r="E33" s="11">
        <v>109.46299999999999</v>
      </c>
      <c r="F33" s="11">
        <v>89.063999999999993</v>
      </c>
      <c r="G33" s="11">
        <v>59.834000000000003</v>
      </c>
      <c r="H33" s="10">
        <v>88.988</v>
      </c>
      <c r="I33" s="10">
        <v>42.378999999999998</v>
      </c>
      <c r="J33" s="10">
        <v>27.98</v>
      </c>
      <c r="K33" s="10">
        <v>49.241</v>
      </c>
      <c r="L33" s="10">
        <v>55.41</v>
      </c>
      <c r="M33" s="10">
        <v>49.073</v>
      </c>
      <c r="N33" s="10">
        <v>27.963000000000001</v>
      </c>
      <c r="O33" s="10">
        <v>69.075999999999993</v>
      </c>
      <c r="P33" s="10">
        <v>59.125</v>
      </c>
      <c r="Q33" s="10">
        <v>68.45</v>
      </c>
      <c r="R33" s="10">
        <v>62.003999999999998</v>
      </c>
      <c r="S33" s="10">
        <v>102.941</v>
      </c>
      <c r="T33" s="10">
        <v>69.932000000000002</v>
      </c>
      <c r="U33" s="10">
        <v>66.313000000000002</v>
      </c>
      <c r="V33" s="10">
        <v>52.164999999999999</v>
      </c>
      <c r="W33" s="10">
        <v>26.774000000000001</v>
      </c>
      <c r="X33" s="10">
        <v>40.884999999999998</v>
      </c>
      <c r="Y33" s="10">
        <v>32.834000000000003</v>
      </c>
      <c r="Z33" s="10">
        <v>59.603000000000002</v>
      </c>
      <c r="AA33" s="10">
        <v>55.546999999999997</v>
      </c>
      <c r="AB33" s="10">
        <v>64.748999999999995</v>
      </c>
      <c r="AC33" s="10">
        <v>58.34</v>
      </c>
      <c r="AD33" s="10">
        <v>48.436</v>
      </c>
      <c r="AE33" s="10">
        <v>60.542999999999999</v>
      </c>
      <c r="AF33" s="10">
        <v>39.466999999999999</v>
      </c>
      <c r="AG33" s="10">
        <v>86.64</v>
      </c>
      <c r="AH33" s="127">
        <v>38.941000000000003</v>
      </c>
      <c r="AI33" s="173">
        <v>54.435000000000002</v>
      </c>
      <c r="AJ33" s="173">
        <v>130.047</v>
      </c>
      <c r="AK33" s="173">
        <v>48.817999999999998</v>
      </c>
      <c r="AL33" s="173">
        <v>41.106999999999999</v>
      </c>
      <c r="AM33" s="173">
        <v>179.98500000000001</v>
      </c>
      <c r="AN33" s="173"/>
      <c r="AO33" s="173"/>
      <c r="AP33" s="173"/>
      <c r="AQ33" s="173"/>
      <c r="AR33" s="173"/>
      <c r="AS33" s="173"/>
      <c r="AT33" s="173"/>
      <c r="AU33" s="173"/>
      <c r="AV33" s="173"/>
      <c r="AW33" s="173"/>
      <c r="AX33" s="173"/>
      <c r="AY33" s="173"/>
    </row>
    <row r="34" spans="1:51" ht="15" x14ac:dyDescent="0.25">
      <c r="A34" s="186">
        <v>44866</v>
      </c>
      <c r="B34" s="154"/>
      <c r="C34" s="154"/>
      <c r="D34" s="155">
        <v>51.13</v>
      </c>
      <c r="E34" s="11">
        <v>91.843999999999994</v>
      </c>
      <c r="F34" s="11">
        <v>66.037000000000006</v>
      </c>
      <c r="G34" s="11">
        <v>61.848999999999997</v>
      </c>
      <c r="H34" s="10">
        <v>79.703999999999994</v>
      </c>
      <c r="I34" s="10">
        <v>46.905999999999999</v>
      </c>
      <c r="J34" s="10">
        <v>36.664000000000001</v>
      </c>
      <c r="K34" s="10">
        <v>47.286000000000001</v>
      </c>
      <c r="L34" s="10">
        <v>52.481000000000002</v>
      </c>
      <c r="M34" s="10">
        <v>58.633000000000003</v>
      </c>
      <c r="N34" s="10">
        <v>34.603000000000002</v>
      </c>
      <c r="O34" s="10">
        <v>62.738</v>
      </c>
      <c r="P34" s="10">
        <v>49.975999999999999</v>
      </c>
      <c r="Q34" s="10">
        <v>65.143000000000001</v>
      </c>
      <c r="R34" s="10">
        <v>67.498999999999995</v>
      </c>
      <c r="S34" s="10">
        <v>75.234999999999999</v>
      </c>
      <c r="T34" s="10">
        <v>62.784999999999997</v>
      </c>
      <c r="U34" s="10">
        <v>62.529000000000003</v>
      </c>
      <c r="V34" s="10">
        <v>46.926000000000002</v>
      </c>
      <c r="W34" s="10">
        <v>39.920999999999999</v>
      </c>
      <c r="X34" s="10">
        <v>37.442999999999998</v>
      </c>
      <c r="Y34" s="10">
        <v>37.920999999999999</v>
      </c>
      <c r="Z34" s="10">
        <v>82.652000000000001</v>
      </c>
      <c r="AA34" s="10">
        <v>55.255000000000003</v>
      </c>
      <c r="AB34" s="10">
        <v>54.488999999999997</v>
      </c>
      <c r="AC34" s="10">
        <v>47.758000000000003</v>
      </c>
      <c r="AD34" s="10">
        <v>53.048000000000002</v>
      </c>
      <c r="AE34" s="10">
        <v>62.930999999999997</v>
      </c>
      <c r="AF34" s="10">
        <v>46.085000000000001</v>
      </c>
      <c r="AG34" s="10">
        <v>77.103999999999999</v>
      </c>
      <c r="AH34" s="127">
        <v>52.68</v>
      </c>
      <c r="AI34" s="173">
        <v>41.414999999999999</v>
      </c>
      <c r="AJ34" s="173">
        <v>73.673000000000002</v>
      </c>
      <c r="AK34" s="173">
        <v>50.917999999999999</v>
      </c>
      <c r="AL34" s="173">
        <v>50.609000000000002</v>
      </c>
      <c r="AM34" s="173">
        <v>89.87</v>
      </c>
      <c r="AN34" s="173"/>
      <c r="AO34" s="173"/>
      <c r="AP34" s="173"/>
      <c r="AQ34" s="173"/>
      <c r="AR34" s="173"/>
      <c r="AS34" s="173"/>
      <c r="AT34" s="173"/>
      <c r="AU34" s="173"/>
      <c r="AV34" s="173"/>
      <c r="AW34" s="173"/>
      <c r="AX34" s="173"/>
      <c r="AY34" s="173"/>
    </row>
    <row r="35" spans="1:51" ht="15" x14ac:dyDescent="0.25">
      <c r="A35" s="186">
        <v>44896</v>
      </c>
      <c r="B35" s="154"/>
      <c r="C35" s="154"/>
      <c r="D35" s="155">
        <v>34.85</v>
      </c>
      <c r="E35" s="11">
        <v>73.242999999999995</v>
      </c>
      <c r="F35" s="11">
        <v>55.959000000000003</v>
      </c>
      <c r="G35" s="11">
        <v>45.183</v>
      </c>
      <c r="H35" s="10">
        <v>65.935000000000002</v>
      </c>
      <c r="I35" s="10">
        <v>43.603000000000002</v>
      </c>
      <c r="J35" s="10">
        <v>32.140999999999998</v>
      </c>
      <c r="K35" s="10">
        <v>41.652000000000001</v>
      </c>
      <c r="L35" s="10">
        <v>41.393999999999998</v>
      </c>
      <c r="M35" s="10">
        <v>49.640999999999998</v>
      </c>
      <c r="N35" s="10">
        <v>30.186</v>
      </c>
      <c r="O35" s="10">
        <v>52.98</v>
      </c>
      <c r="P35" s="10">
        <v>38.780999999999999</v>
      </c>
      <c r="Q35" s="10">
        <v>64.753</v>
      </c>
      <c r="R35" s="10">
        <v>65.296999999999997</v>
      </c>
      <c r="S35" s="10">
        <v>62.283999999999999</v>
      </c>
      <c r="T35" s="10">
        <v>56.220999999999997</v>
      </c>
      <c r="U35" s="10">
        <v>56.241999999999997</v>
      </c>
      <c r="V35" s="10">
        <v>37.738999999999997</v>
      </c>
      <c r="W35" s="10">
        <v>32.274000000000001</v>
      </c>
      <c r="X35" s="10">
        <v>31.001000000000001</v>
      </c>
      <c r="Y35" s="10">
        <v>32.89</v>
      </c>
      <c r="Z35" s="10">
        <v>48.798999999999999</v>
      </c>
      <c r="AA35" s="10">
        <v>49.567999999999998</v>
      </c>
      <c r="AB35" s="10">
        <v>46.423999999999999</v>
      </c>
      <c r="AC35" s="10">
        <v>34.127000000000002</v>
      </c>
      <c r="AD35" s="10">
        <v>44.01</v>
      </c>
      <c r="AE35" s="10">
        <v>51.264000000000003</v>
      </c>
      <c r="AF35" s="10">
        <v>40.287999999999997</v>
      </c>
      <c r="AG35" s="10">
        <v>66.022000000000006</v>
      </c>
      <c r="AH35" s="127">
        <v>43.441000000000003</v>
      </c>
      <c r="AI35" s="173">
        <v>31.425999999999998</v>
      </c>
      <c r="AJ35" s="173">
        <v>57.359000000000002</v>
      </c>
      <c r="AK35" s="173">
        <v>46.654000000000003</v>
      </c>
      <c r="AL35" s="173">
        <v>43.444000000000003</v>
      </c>
      <c r="AM35" s="173">
        <v>70.674000000000007</v>
      </c>
      <c r="AN35" s="173"/>
      <c r="AO35" s="173"/>
      <c r="AP35" s="173"/>
      <c r="AQ35" s="173"/>
      <c r="AR35" s="173"/>
      <c r="AS35" s="173"/>
      <c r="AT35" s="173"/>
      <c r="AU35" s="173"/>
      <c r="AV35" s="173"/>
      <c r="AW35" s="173"/>
      <c r="AX35" s="173"/>
      <c r="AY35" s="173"/>
    </row>
    <row r="36" spans="1:51" ht="15" x14ac:dyDescent="0.25">
      <c r="A36" s="186">
        <v>44927</v>
      </c>
      <c r="B36" s="156"/>
      <c r="C36" s="156"/>
      <c r="D36" s="155">
        <v>40.340000000000003</v>
      </c>
      <c r="E36" s="10">
        <v>64.584000000000003</v>
      </c>
      <c r="F36" s="10">
        <v>49.853999999999999</v>
      </c>
      <c r="G36" s="10">
        <v>39.752000000000002</v>
      </c>
      <c r="H36" s="10">
        <v>56.808999999999997</v>
      </c>
      <c r="I36" s="10">
        <v>36.07</v>
      </c>
      <c r="J36" s="10">
        <v>27.216000000000001</v>
      </c>
      <c r="K36" s="10">
        <v>37.432000000000002</v>
      </c>
      <c r="L36" s="10">
        <v>34.515999999999998</v>
      </c>
      <c r="M36" s="10">
        <v>43.085999999999999</v>
      </c>
      <c r="N36" s="10">
        <v>27.559000000000001</v>
      </c>
      <c r="O36" s="10">
        <v>47.911000000000001</v>
      </c>
      <c r="P36" s="10">
        <v>36.006</v>
      </c>
      <c r="Q36" s="10">
        <v>54.64</v>
      </c>
      <c r="R36" s="10">
        <v>78.754999999999995</v>
      </c>
      <c r="S36" s="10">
        <v>54.866999999999997</v>
      </c>
      <c r="T36" s="10">
        <v>49.579000000000001</v>
      </c>
      <c r="U36" s="10">
        <v>50.942999999999998</v>
      </c>
      <c r="V36" s="10">
        <v>33.454000000000001</v>
      </c>
      <c r="W36" s="10">
        <v>27.268000000000001</v>
      </c>
      <c r="X36" s="10">
        <v>27.838999999999999</v>
      </c>
      <c r="Y36" s="10">
        <v>29.876000000000001</v>
      </c>
      <c r="Z36" s="10">
        <v>42.639000000000003</v>
      </c>
      <c r="AA36" s="10">
        <v>50.503</v>
      </c>
      <c r="AB36" s="10">
        <v>43.305999999999997</v>
      </c>
      <c r="AC36" s="10">
        <v>28.635000000000002</v>
      </c>
      <c r="AD36" s="10">
        <v>40.515999999999998</v>
      </c>
      <c r="AE36" s="127">
        <v>44.890999999999998</v>
      </c>
      <c r="AF36" s="10">
        <v>37.081000000000003</v>
      </c>
      <c r="AG36" s="10">
        <v>61.241</v>
      </c>
      <c r="AH36" s="10">
        <v>36.006</v>
      </c>
      <c r="AI36" s="173">
        <v>28.274999999999999</v>
      </c>
      <c r="AJ36" s="173">
        <v>53.372999999999998</v>
      </c>
      <c r="AK36" s="173">
        <v>50.884999999999998</v>
      </c>
      <c r="AL36" s="173">
        <v>39.331000000000003</v>
      </c>
      <c r="AM36" s="173">
        <v>64.408000000000001</v>
      </c>
      <c r="AN36" s="173"/>
      <c r="AO36" s="173"/>
      <c r="AP36" s="173"/>
      <c r="AQ36" s="173"/>
      <c r="AR36" s="173"/>
      <c r="AS36" s="173"/>
      <c r="AT36" s="173"/>
      <c r="AU36" s="173"/>
      <c r="AV36" s="173"/>
      <c r="AW36" s="173"/>
      <c r="AX36" s="173"/>
      <c r="AY36" s="173"/>
    </row>
    <row r="37" spans="1:51" ht="15" x14ac:dyDescent="0.25">
      <c r="A37" s="186">
        <v>44958</v>
      </c>
      <c r="B37" s="156"/>
      <c r="C37" s="156"/>
      <c r="D37" s="155">
        <v>44.54</v>
      </c>
      <c r="E37" s="10">
        <v>58.927999999999997</v>
      </c>
      <c r="F37" s="10">
        <v>47.011000000000003</v>
      </c>
      <c r="G37" s="10">
        <v>93.433000000000007</v>
      </c>
      <c r="H37" s="10">
        <v>55.557000000000002</v>
      </c>
      <c r="I37" s="10">
        <v>35.350999999999999</v>
      </c>
      <c r="J37" s="10">
        <v>29.687000000000001</v>
      </c>
      <c r="K37" s="10">
        <v>34.607999999999997</v>
      </c>
      <c r="L37" s="10">
        <v>40.274999999999999</v>
      </c>
      <c r="M37" s="10">
        <v>42.445</v>
      </c>
      <c r="N37" s="10">
        <v>29.373999999999999</v>
      </c>
      <c r="O37" s="10">
        <v>45.125</v>
      </c>
      <c r="P37" s="10">
        <v>52.957000000000001</v>
      </c>
      <c r="Q37" s="10">
        <v>65.710999999999999</v>
      </c>
      <c r="R37" s="10">
        <v>60.84</v>
      </c>
      <c r="S37" s="10">
        <v>50.914000000000001</v>
      </c>
      <c r="T37" s="10">
        <v>49.113999999999997</v>
      </c>
      <c r="U37" s="10">
        <v>55.07</v>
      </c>
      <c r="V37" s="10">
        <v>33.295999999999999</v>
      </c>
      <c r="W37" s="10">
        <v>27.846</v>
      </c>
      <c r="X37" s="10">
        <v>40.149000000000001</v>
      </c>
      <c r="Y37" s="10">
        <v>31.696000000000002</v>
      </c>
      <c r="Z37" s="10">
        <v>41.945999999999998</v>
      </c>
      <c r="AA37" s="10">
        <v>46.68</v>
      </c>
      <c r="AB37" s="10">
        <v>46.311</v>
      </c>
      <c r="AC37" s="10">
        <v>28.373000000000001</v>
      </c>
      <c r="AD37" s="10">
        <v>40.204000000000001</v>
      </c>
      <c r="AE37" s="127">
        <v>42.165999999999997</v>
      </c>
      <c r="AF37" s="10">
        <v>38.085999999999999</v>
      </c>
      <c r="AG37" s="10">
        <v>58.152999999999999</v>
      </c>
      <c r="AH37" s="10">
        <v>35.911000000000001</v>
      </c>
      <c r="AI37" s="173">
        <v>37.866</v>
      </c>
      <c r="AJ37" s="173">
        <v>62.985999999999997</v>
      </c>
      <c r="AK37" s="173">
        <v>45.045000000000002</v>
      </c>
      <c r="AL37" s="173">
        <v>41.497</v>
      </c>
      <c r="AM37" s="173">
        <v>61.442999999999998</v>
      </c>
      <c r="AN37" s="173"/>
      <c r="AO37" s="173"/>
      <c r="AP37" s="173"/>
      <c r="AQ37" s="173"/>
      <c r="AR37" s="173"/>
      <c r="AS37" s="173"/>
      <c r="AT37" s="173"/>
      <c r="AU37" s="173"/>
      <c r="AV37" s="173"/>
      <c r="AW37" s="173"/>
      <c r="AX37" s="173"/>
      <c r="AY37" s="173"/>
    </row>
    <row r="38" spans="1:51" ht="15" x14ac:dyDescent="0.25">
      <c r="A38" s="186">
        <v>44986</v>
      </c>
      <c r="B38" s="156"/>
      <c r="C38" s="156"/>
      <c r="D38" s="155">
        <v>102.32</v>
      </c>
      <c r="E38" s="10">
        <v>84.271000000000001</v>
      </c>
      <c r="F38" s="10">
        <v>74.728999999999999</v>
      </c>
      <c r="G38" s="10">
        <v>216.827</v>
      </c>
      <c r="H38" s="10">
        <v>86.248999999999995</v>
      </c>
      <c r="I38" s="10">
        <v>79.075999999999993</v>
      </c>
      <c r="J38" s="10">
        <v>103.252</v>
      </c>
      <c r="K38" s="10">
        <v>73.096000000000004</v>
      </c>
      <c r="L38" s="10">
        <v>61.073</v>
      </c>
      <c r="M38" s="10">
        <v>119.139</v>
      </c>
      <c r="N38" s="10">
        <v>86.635999999999996</v>
      </c>
      <c r="O38" s="10">
        <v>108.3</v>
      </c>
      <c r="P38" s="10">
        <v>114.788</v>
      </c>
      <c r="Q38" s="10">
        <v>100.693</v>
      </c>
      <c r="R38" s="10">
        <v>115.181</v>
      </c>
      <c r="S38" s="10">
        <v>93.183000000000007</v>
      </c>
      <c r="T38" s="10">
        <v>88.888999999999996</v>
      </c>
      <c r="U38" s="10">
        <v>80.710999999999999</v>
      </c>
      <c r="V38" s="10">
        <v>67.960999999999999</v>
      </c>
      <c r="W38" s="10">
        <v>52.161999999999999</v>
      </c>
      <c r="X38" s="10">
        <v>66.046000000000006</v>
      </c>
      <c r="Y38" s="10">
        <v>95.908000000000001</v>
      </c>
      <c r="Z38" s="10">
        <v>87.27</v>
      </c>
      <c r="AA38" s="10">
        <v>73.965999999999994</v>
      </c>
      <c r="AB38" s="10">
        <v>103.812</v>
      </c>
      <c r="AC38" s="10">
        <v>50.185000000000002</v>
      </c>
      <c r="AD38" s="10">
        <v>80.751999999999995</v>
      </c>
      <c r="AE38" s="127">
        <v>66.959999999999994</v>
      </c>
      <c r="AF38" s="10">
        <v>65.650999999999996</v>
      </c>
      <c r="AG38" s="10">
        <v>112.66500000000001</v>
      </c>
      <c r="AH38" s="10">
        <v>68.492000000000004</v>
      </c>
      <c r="AI38" s="173">
        <v>69.944000000000003</v>
      </c>
      <c r="AJ38" s="173">
        <v>106.755</v>
      </c>
      <c r="AK38" s="173">
        <v>78.459999999999994</v>
      </c>
      <c r="AL38" s="173">
        <v>82.37</v>
      </c>
      <c r="AM38" s="173">
        <v>116.256</v>
      </c>
      <c r="AN38" s="173"/>
      <c r="AO38" s="173"/>
      <c r="AP38" s="173"/>
      <c r="AQ38" s="173"/>
      <c r="AR38" s="173"/>
      <c r="AS38" s="173"/>
      <c r="AT38" s="173"/>
      <c r="AU38" s="173"/>
      <c r="AV38" s="173"/>
      <c r="AW38" s="173"/>
      <c r="AX38" s="173"/>
      <c r="AY38" s="173"/>
    </row>
    <row r="39" spans="1:51" ht="15" x14ac:dyDescent="0.25">
      <c r="A39" s="186">
        <v>45017</v>
      </c>
      <c r="B39" s="156"/>
      <c r="C39" s="156"/>
      <c r="D39" s="155">
        <v>133.5</v>
      </c>
      <c r="E39" s="10">
        <v>150.482</v>
      </c>
      <c r="F39" s="10">
        <v>148.833</v>
      </c>
      <c r="G39" s="10">
        <v>326.791</v>
      </c>
      <c r="H39" s="10">
        <v>145.33099999999999</v>
      </c>
      <c r="I39" s="10">
        <v>124.29300000000001</v>
      </c>
      <c r="J39" s="10">
        <v>154.13</v>
      </c>
      <c r="K39" s="10">
        <v>126.586</v>
      </c>
      <c r="L39" s="10">
        <v>83.887</v>
      </c>
      <c r="M39" s="10">
        <v>119.09</v>
      </c>
      <c r="N39" s="10">
        <v>163.661</v>
      </c>
      <c r="O39" s="10">
        <v>134.76599999999999</v>
      </c>
      <c r="P39" s="10">
        <v>97.991</v>
      </c>
      <c r="Q39" s="10">
        <v>156.767</v>
      </c>
      <c r="R39" s="10">
        <v>139.95699999999999</v>
      </c>
      <c r="S39" s="10">
        <v>164.15199999999999</v>
      </c>
      <c r="T39" s="10">
        <v>109.52500000000001</v>
      </c>
      <c r="U39" s="10">
        <v>116.089</v>
      </c>
      <c r="V39" s="10">
        <v>102.07</v>
      </c>
      <c r="W39" s="10">
        <v>83.808999999999997</v>
      </c>
      <c r="X39" s="10">
        <v>93.031999999999996</v>
      </c>
      <c r="Y39" s="10">
        <v>154.53899999999999</v>
      </c>
      <c r="Z39" s="10">
        <v>126.57299999999999</v>
      </c>
      <c r="AA39" s="10">
        <v>134.72200000000001</v>
      </c>
      <c r="AB39" s="10">
        <v>104.1</v>
      </c>
      <c r="AC39" s="10">
        <v>54.685000000000002</v>
      </c>
      <c r="AD39" s="10">
        <v>118.31399999999999</v>
      </c>
      <c r="AE39" s="127">
        <v>85.001999999999995</v>
      </c>
      <c r="AF39" s="10">
        <v>199.33099999999999</v>
      </c>
      <c r="AG39" s="10">
        <v>191.708</v>
      </c>
      <c r="AH39" s="10">
        <v>72.051000000000002</v>
      </c>
      <c r="AI39" s="173">
        <v>90</v>
      </c>
      <c r="AJ39" s="173">
        <v>111.122</v>
      </c>
      <c r="AK39" s="173">
        <v>86.495000000000005</v>
      </c>
      <c r="AL39" s="173">
        <v>92.319000000000003</v>
      </c>
      <c r="AM39" s="173">
        <v>160.41800000000001</v>
      </c>
      <c r="AN39" s="173"/>
      <c r="AO39" s="173"/>
      <c r="AP39" s="173"/>
      <c r="AQ39" s="173"/>
      <c r="AR39" s="173"/>
      <c r="AS39" s="173"/>
      <c r="AT39" s="173"/>
      <c r="AU39" s="173"/>
      <c r="AV39" s="173"/>
      <c r="AW39" s="173"/>
      <c r="AX39" s="173"/>
      <c r="AY39" s="173"/>
    </row>
    <row r="40" spans="1:51" ht="15" x14ac:dyDescent="0.25">
      <c r="A40" s="186">
        <v>45047</v>
      </c>
      <c r="B40" s="156"/>
      <c r="C40" s="156"/>
      <c r="D40" s="155">
        <v>245.16</v>
      </c>
      <c r="E40" s="10">
        <v>372.89</v>
      </c>
      <c r="F40" s="10">
        <v>344.91399999999999</v>
      </c>
      <c r="G40" s="10">
        <v>504.94099999999997</v>
      </c>
      <c r="H40" s="10">
        <v>391.90600000000001</v>
      </c>
      <c r="I40" s="10">
        <v>167.97399999999999</v>
      </c>
      <c r="J40" s="10">
        <v>169.34800000000001</v>
      </c>
      <c r="K40" s="10">
        <v>101.029</v>
      </c>
      <c r="L40" s="10">
        <v>130.399</v>
      </c>
      <c r="M40" s="10">
        <v>199.607</v>
      </c>
      <c r="N40" s="10">
        <v>304.93700000000001</v>
      </c>
      <c r="O40" s="10">
        <v>235.26400000000001</v>
      </c>
      <c r="P40" s="10">
        <v>157.06800000000001</v>
      </c>
      <c r="Q40" s="10">
        <v>242.69399999999999</v>
      </c>
      <c r="R40" s="10">
        <v>467.02199999999999</v>
      </c>
      <c r="S40" s="10">
        <v>253.191</v>
      </c>
      <c r="T40" s="10">
        <v>344.35899999999998</v>
      </c>
      <c r="U40" s="10">
        <v>198.98099999999999</v>
      </c>
      <c r="V40" s="10">
        <v>170.10599999999999</v>
      </c>
      <c r="W40" s="10">
        <v>60.268999999999998</v>
      </c>
      <c r="X40" s="10">
        <v>79.483999999999995</v>
      </c>
      <c r="Y40" s="10">
        <v>132.43600000000001</v>
      </c>
      <c r="Z40" s="10">
        <v>258.13900000000001</v>
      </c>
      <c r="AA40" s="10">
        <v>281.69099999999997</v>
      </c>
      <c r="AB40" s="10">
        <v>219.74600000000001</v>
      </c>
      <c r="AC40" s="10">
        <v>131.62299999999999</v>
      </c>
      <c r="AD40" s="10">
        <v>188.08199999999999</v>
      </c>
      <c r="AE40" s="127">
        <v>64.992999999999995</v>
      </c>
      <c r="AF40" s="10">
        <v>336.48500000000001</v>
      </c>
      <c r="AG40" s="10">
        <v>243.52500000000001</v>
      </c>
      <c r="AH40" s="10">
        <v>97.661000000000001</v>
      </c>
      <c r="AI40" s="173">
        <v>184.96199999999999</v>
      </c>
      <c r="AJ40" s="173">
        <v>237.626</v>
      </c>
      <c r="AK40" s="173">
        <v>149.25200000000001</v>
      </c>
      <c r="AL40" s="173">
        <v>279.625</v>
      </c>
      <c r="AM40" s="173">
        <v>344.81700000000001</v>
      </c>
      <c r="AN40" s="173"/>
      <c r="AO40" s="173"/>
      <c r="AP40" s="173"/>
      <c r="AQ40" s="173"/>
      <c r="AR40" s="173"/>
      <c r="AS40" s="173"/>
      <c r="AT40" s="173"/>
      <c r="AU40" s="173"/>
      <c r="AV40" s="173"/>
      <c r="AW40" s="173"/>
      <c r="AX40" s="173"/>
      <c r="AY40" s="173"/>
    </row>
    <row r="41" spans="1:51" ht="15" x14ac:dyDescent="0.25">
      <c r="A41" s="186">
        <v>45078</v>
      </c>
      <c r="B41" s="156"/>
      <c r="C41" s="156"/>
      <c r="D41" s="155">
        <v>389.71</v>
      </c>
      <c r="E41" s="10">
        <v>589.40300000000002</v>
      </c>
      <c r="F41" s="10">
        <v>296.31099999999998</v>
      </c>
      <c r="G41" s="10">
        <v>1125.6289999999999</v>
      </c>
      <c r="H41" s="10">
        <v>285.15699999999998</v>
      </c>
      <c r="I41" s="10">
        <v>187.38300000000001</v>
      </c>
      <c r="J41" s="10">
        <v>276.13600000000002</v>
      </c>
      <c r="K41" s="10">
        <v>291.61599999999999</v>
      </c>
      <c r="L41" s="10">
        <v>480.53300000000002</v>
      </c>
      <c r="M41" s="10">
        <v>87.543999999999997</v>
      </c>
      <c r="N41" s="10">
        <v>500.80799999999999</v>
      </c>
      <c r="O41" s="10">
        <v>216.39099999999999</v>
      </c>
      <c r="P41" s="10">
        <v>600.41899999999998</v>
      </c>
      <c r="Q41" s="10">
        <v>697.625</v>
      </c>
      <c r="R41" s="10">
        <v>874.46</v>
      </c>
      <c r="S41" s="10">
        <v>477.86099999999999</v>
      </c>
      <c r="T41" s="10">
        <v>772.09500000000003</v>
      </c>
      <c r="U41" s="10">
        <v>264.25799999999998</v>
      </c>
      <c r="V41" s="10">
        <v>172.285</v>
      </c>
      <c r="W41" s="10">
        <v>200.30199999999999</v>
      </c>
      <c r="X41" s="10">
        <v>273.387</v>
      </c>
      <c r="Y41" s="10">
        <v>258.71699999999998</v>
      </c>
      <c r="Z41" s="10">
        <v>469.44900000000001</v>
      </c>
      <c r="AA41" s="10">
        <v>361.64100000000002</v>
      </c>
      <c r="AB41" s="10">
        <v>88.424999999999997</v>
      </c>
      <c r="AC41" s="10">
        <v>334.173</v>
      </c>
      <c r="AD41" s="10">
        <v>549.42200000000003</v>
      </c>
      <c r="AE41" s="127">
        <v>281.62900000000002</v>
      </c>
      <c r="AF41" s="10">
        <v>671.64599999999996</v>
      </c>
      <c r="AG41" s="10">
        <v>228.99199999999999</v>
      </c>
      <c r="AH41" s="10">
        <v>116.21</v>
      </c>
      <c r="AI41" s="173">
        <v>515.94299999999998</v>
      </c>
      <c r="AJ41" s="173">
        <v>367.71199999999999</v>
      </c>
      <c r="AK41" s="173">
        <v>232.74700000000001</v>
      </c>
      <c r="AL41" s="173">
        <v>563.65200000000004</v>
      </c>
      <c r="AM41" s="173">
        <v>1006.677</v>
      </c>
      <c r="AN41" s="173"/>
      <c r="AO41" s="173"/>
      <c r="AP41" s="173"/>
      <c r="AQ41" s="173"/>
      <c r="AR41" s="173"/>
      <c r="AS41" s="173"/>
      <c r="AT41" s="173"/>
      <c r="AU41" s="173"/>
      <c r="AV41" s="173"/>
      <c r="AW41" s="173"/>
      <c r="AX41" s="173"/>
      <c r="AY41" s="173"/>
    </row>
    <row r="42" spans="1:51" ht="15" x14ac:dyDescent="0.25">
      <c r="A42" s="186">
        <v>45108</v>
      </c>
      <c r="B42" s="156"/>
      <c r="C42" s="156"/>
      <c r="D42" s="155">
        <v>210.17</v>
      </c>
      <c r="E42" s="10">
        <v>321.15699999999998</v>
      </c>
      <c r="F42" s="10">
        <v>110.273</v>
      </c>
      <c r="G42" s="10">
        <v>391.55700000000002</v>
      </c>
      <c r="H42" s="10">
        <v>103.91500000000001</v>
      </c>
      <c r="I42" s="10">
        <v>33.594999999999999</v>
      </c>
      <c r="J42" s="10">
        <v>165.708</v>
      </c>
      <c r="K42" s="10">
        <v>210.63399999999999</v>
      </c>
      <c r="L42" s="10">
        <v>222.392</v>
      </c>
      <c r="M42" s="10">
        <v>44.841000000000001</v>
      </c>
      <c r="N42" s="10">
        <v>282.03300000000002</v>
      </c>
      <c r="O42" s="10">
        <v>45.701000000000001</v>
      </c>
      <c r="P42" s="10">
        <v>606.53300000000002</v>
      </c>
      <c r="Q42" s="10">
        <v>336.66399999999999</v>
      </c>
      <c r="R42" s="10">
        <v>371.238</v>
      </c>
      <c r="S42" s="10">
        <v>467.50599999999997</v>
      </c>
      <c r="T42" s="10">
        <v>421.44299999999998</v>
      </c>
      <c r="U42" s="10">
        <v>80.926000000000002</v>
      </c>
      <c r="V42" s="10">
        <v>46.826000000000001</v>
      </c>
      <c r="W42" s="10">
        <v>96.843999999999994</v>
      </c>
      <c r="X42" s="10">
        <v>109.203</v>
      </c>
      <c r="Y42" s="10">
        <v>195.74700000000001</v>
      </c>
      <c r="Z42" s="10">
        <v>339.14100000000002</v>
      </c>
      <c r="AA42" s="10">
        <v>95.078999999999994</v>
      </c>
      <c r="AB42" s="10">
        <v>13.734999999999999</v>
      </c>
      <c r="AC42" s="10">
        <v>256.84100000000001</v>
      </c>
      <c r="AD42" s="10">
        <v>420.74</v>
      </c>
      <c r="AE42" s="127">
        <v>240.50200000000001</v>
      </c>
      <c r="AF42" s="10">
        <v>845.07500000000005</v>
      </c>
      <c r="AG42" s="10">
        <v>90.563000000000002</v>
      </c>
      <c r="AH42" s="10">
        <v>45.192</v>
      </c>
      <c r="AI42" s="173">
        <v>319.476</v>
      </c>
      <c r="AJ42" s="173">
        <v>164.386</v>
      </c>
      <c r="AK42" s="173">
        <v>90.863</v>
      </c>
      <c r="AL42" s="173">
        <v>568.59799999999996</v>
      </c>
      <c r="AM42" s="173">
        <v>627.50800000000004</v>
      </c>
      <c r="AN42" s="173"/>
      <c r="AO42" s="173"/>
      <c r="AP42" s="173"/>
      <c r="AQ42" s="173"/>
      <c r="AR42" s="173"/>
      <c r="AS42" s="173"/>
      <c r="AT42" s="173"/>
      <c r="AU42" s="173"/>
      <c r="AV42" s="173"/>
      <c r="AW42" s="173"/>
      <c r="AX42" s="173"/>
      <c r="AY42" s="173"/>
    </row>
    <row r="43" spans="1:51" ht="15" x14ac:dyDescent="0.25">
      <c r="A43" s="186">
        <v>45139</v>
      </c>
      <c r="B43" s="156"/>
      <c r="C43" s="156"/>
      <c r="D43" s="155">
        <v>88.63</v>
      </c>
      <c r="E43" s="10">
        <v>117.399</v>
      </c>
      <c r="F43" s="10">
        <v>56.402000000000001</v>
      </c>
      <c r="G43" s="10">
        <v>135.55600000000001</v>
      </c>
      <c r="H43" s="10">
        <v>73.328000000000003</v>
      </c>
      <c r="I43" s="10">
        <v>30.864000000000001</v>
      </c>
      <c r="J43" s="10">
        <v>69.503</v>
      </c>
      <c r="K43" s="10">
        <v>67.260999999999996</v>
      </c>
      <c r="L43" s="10">
        <v>96.563999999999993</v>
      </c>
      <c r="M43" s="10">
        <v>28.338999999999999</v>
      </c>
      <c r="N43" s="10">
        <v>212.73</v>
      </c>
      <c r="O43" s="10">
        <v>36.710999999999999</v>
      </c>
      <c r="P43" s="10">
        <v>191.85499999999999</v>
      </c>
      <c r="Q43" s="10">
        <v>105.76300000000001</v>
      </c>
      <c r="R43" s="10">
        <v>177.96799999999999</v>
      </c>
      <c r="S43" s="10">
        <v>158.22399999999999</v>
      </c>
      <c r="T43" s="10">
        <v>141.18199999999999</v>
      </c>
      <c r="U43" s="10">
        <v>44.381</v>
      </c>
      <c r="V43" s="10">
        <v>27.577000000000002</v>
      </c>
      <c r="W43" s="10">
        <v>39.76</v>
      </c>
      <c r="X43" s="10">
        <v>43.252000000000002</v>
      </c>
      <c r="Y43" s="10">
        <v>75.337000000000003</v>
      </c>
      <c r="Z43" s="10">
        <v>102.842</v>
      </c>
      <c r="AA43" s="10">
        <v>52.396000000000001</v>
      </c>
      <c r="AB43" s="10">
        <v>32.758000000000003</v>
      </c>
      <c r="AC43" s="10">
        <v>74.221999999999994</v>
      </c>
      <c r="AD43" s="10">
        <v>132.83600000000001</v>
      </c>
      <c r="AE43" s="127">
        <v>74.156000000000006</v>
      </c>
      <c r="AF43" s="10">
        <v>225.88399999999999</v>
      </c>
      <c r="AG43" s="10">
        <v>45.445</v>
      </c>
      <c r="AH43" s="10">
        <v>28.323</v>
      </c>
      <c r="AI43" s="173">
        <v>112.58799999999999</v>
      </c>
      <c r="AJ43" s="173">
        <v>61.661999999999999</v>
      </c>
      <c r="AK43" s="173">
        <v>40.161999999999999</v>
      </c>
      <c r="AL43" s="173">
        <v>256.173</v>
      </c>
      <c r="AM43" s="173">
        <v>214.898</v>
      </c>
      <c r="AN43" s="173"/>
      <c r="AO43" s="173"/>
      <c r="AP43" s="173"/>
      <c r="AQ43" s="173"/>
      <c r="AR43" s="173"/>
      <c r="AS43" s="173"/>
      <c r="AT43" s="173"/>
      <c r="AU43" s="173"/>
      <c r="AV43" s="173"/>
      <c r="AW43" s="173"/>
      <c r="AX43" s="173"/>
      <c r="AY43" s="173"/>
    </row>
    <row r="44" spans="1:51" ht="15" x14ac:dyDescent="0.25">
      <c r="A44" s="186">
        <v>45170</v>
      </c>
      <c r="B44" s="156"/>
      <c r="C44" s="156"/>
      <c r="D44" s="155">
        <v>55.11</v>
      </c>
      <c r="E44" s="10">
        <v>80.477000000000004</v>
      </c>
      <c r="F44" s="10">
        <v>53.707999999999998</v>
      </c>
      <c r="G44" s="10">
        <v>81.301000000000002</v>
      </c>
      <c r="H44" s="10">
        <v>49.337000000000003</v>
      </c>
      <c r="I44" s="10">
        <v>26.619</v>
      </c>
      <c r="J44" s="10">
        <v>49.488</v>
      </c>
      <c r="K44" s="10">
        <v>40.832000000000001</v>
      </c>
      <c r="L44" s="10">
        <v>73.718999999999994</v>
      </c>
      <c r="M44" s="10">
        <v>28.382000000000001</v>
      </c>
      <c r="N44" s="10">
        <v>83.341999999999999</v>
      </c>
      <c r="O44" s="10">
        <v>30.687000000000001</v>
      </c>
      <c r="P44" s="10">
        <v>78.287999999999997</v>
      </c>
      <c r="Q44" s="10">
        <v>63.581000000000003</v>
      </c>
      <c r="R44" s="10">
        <v>109.881</v>
      </c>
      <c r="S44" s="10">
        <v>69.97</v>
      </c>
      <c r="T44" s="10">
        <v>97.909000000000006</v>
      </c>
      <c r="U44" s="10">
        <v>52.194000000000003</v>
      </c>
      <c r="V44" s="10">
        <v>23.448</v>
      </c>
      <c r="W44" s="10">
        <v>35.610999999999997</v>
      </c>
      <c r="X44" s="10">
        <v>39.896000000000001</v>
      </c>
      <c r="Y44" s="10">
        <v>60.252000000000002</v>
      </c>
      <c r="Z44" s="10">
        <v>56.695999999999998</v>
      </c>
      <c r="AA44" s="10">
        <v>41.703000000000003</v>
      </c>
      <c r="AB44" s="10">
        <v>29.541</v>
      </c>
      <c r="AC44" s="10">
        <v>56.866999999999997</v>
      </c>
      <c r="AD44" s="10">
        <v>58.698999999999998</v>
      </c>
      <c r="AE44" s="127">
        <v>46.648000000000003</v>
      </c>
      <c r="AF44" s="10">
        <v>95.99</v>
      </c>
      <c r="AG44" s="10">
        <v>34.222000000000001</v>
      </c>
      <c r="AH44" s="10">
        <v>30.818999999999999</v>
      </c>
      <c r="AI44" s="173">
        <v>78.981999999999999</v>
      </c>
      <c r="AJ44" s="173">
        <v>42.417000000000002</v>
      </c>
      <c r="AK44" s="173">
        <v>26.623000000000001</v>
      </c>
      <c r="AL44" s="173">
        <v>117.497</v>
      </c>
      <c r="AM44" s="173">
        <v>116.688</v>
      </c>
      <c r="AN44" s="173"/>
      <c r="AO44" s="173"/>
      <c r="AP44" s="173"/>
      <c r="AQ44" s="173"/>
      <c r="AR44" s="173"/>
      <c r="AS44" s="173"/>
      <c r="AT44" s="173"/>
      <c r="AU44" s="173"/>
      <c r="AV44" s="173"/>
      <c r="AW44" s="173"/>
      <c r="AX44" s="173"/>
      <c r="AY44" s="173"/>
    </row>
    <row r="45" spans="1:51" ht="15" x14ac:dyDescent="0.25">
      <c r="A45" s="186">
        <v>45200</v>
      </c>
      <c r="B45" s="156"/>
      <c r="C45" s="156"/>
      <c r="D45" s="155">
        <v>59.05</v>
      </c>
      <c r="E45" s="10">
        <v>89.334999999999994</v>
      </c>
      <c r="F45" s="10">
        <v>61.014000000000003</v>
      </c>
      <c r="G45" s="10">
        <v>89.316999999999993</v>
      </c>
      <c r="H45" s="10">
        <v>42.252000000000002</v>
      </c>
      <c r="I45" s="10">
        <v>28.939</v>
      </c>
      <c r="J45" s="10">
        <v>48.966000000000001</v>
      </c>
      <c r="K45" s="10">
        <v>56.363999999999997</v>
      </c>
      <c r="L45" s="10">
        <v>48.930999999999997</v>
      </c>
      <c r="M45" s="10">
        <v>27.675999999999998</v>
      </c>
      <c r="N45" s="10">
        <v>68.805000000000007</v>
      </c>
      <c r="O45" s="10">
        <v>58.363999999999997</v>
      </c>
      <c r="P45" s="10">
        <v>68.790000000000006</v>
      </c>
      <c r="Q45" s="10">
        <v>61.82</v>
      </c>
      <c r="R45" s="10">
        <v>103.054</v>
      </c>
      <c r="S45" s="10">
        <v>70.265000000000001</v>
      </c>
      <c r="T45" s="10">
        <v>66.760999999999996</v>
      </c>
      <c r="U45" s="10">
        <v>52.356999999999999</v>
      </c>
      <c r="V45" s="10">
        <v>27.547000000000001</v>
      </c>
      <c r="W45" s="10">
        <v>40.481000000000002</v>
      </c>
      <c r="X45" s="10">
        <v>32.390999999999998</v>
      </c>
      <c r="Y45" s="10">
        <v>59.012999999999998</v>
      </c>
      <c r="Z45" s="10">
        <v>55.16</v>
      </c>
      <c r="AA45" s="10">
        <v>64.706999999999994</v>
      </c>
      <c r="AB45" s="10">
        <v>58.564</v>
      </c>
      <c r="AC45" s="10">
        <v>48.354999999999997</v>
      </c>
      <c r="AD45" s="10">
        <v>60.055</v>
      </c>
      <c r="AE45" s="127">
        <v>39.326000000000001</v>
      </c>
      <c r="AF45" s="10">
        <v>86.638000000000005</v>
      </c>
      <c r="AG45" s="10">
        <v>38.654000000000003</v>
      </c>
      <c r="AH45" s="10">
        <v>55.481999999999999</v>
      </c>
      <c r="AI45" s="173">
        <v>129.935</v>
      </c>
      <c r="AJ45" s="173">
        <v>48.411000000000001</v>
      </c>
      <c r="AK45" s="173">
        <v>41.146999999999998</v>
      </c>
      <c r="AL45" s="173">
        <v>179.38800000000001</v>
      </c>
      <c r="AM45" s="173">
        <v>109.69</v>
      </c>
      <c r="AN45" s="173"/>
      <c r="AO45" s="173"/>
      <c r="AP45" s="173"/>
      <c r="AQ45" s="173"/>
      <c r="AR45" s="173"/>
      <c r="AS45" s="173"/>
      <c r="AT45" s="173"/>
      <c r="AU45" s="173"/>
      <c r="AV45" s="173"/>
      <c r="AW45" s="173"/>
      <c r="AX45" s="173"/>
      <c r="AY45" s="173"/>
    </row>
    <row r="46" spans="1:51" ht="15" x14ac:dyDescent="0.25">
      <c r="A46" s="186">
        <v>45231</v>
      </c>
      <c r="B46" s="156"/>
      <c r="C46" s="156"/>
      <c r="D46" s="155">
        <v>51.13</v>
      </c>
      <c r="E46" s="10">
        <v>66.248000000000005</v>
      </c>
      <c r="F46" s="10">
        <v>62.892000000000003</v>
      </c>
      <c r="G46" s="10">
        <v>80.796000000000006</v>
      </c>
      <c r="H46" s="10">
        <v>46.796999999999997</v>
      </c>
      <c r="I46" s="10">
        <v>37.533999999999999</v>
      </c>
      <c r="J46" s="10">
        <v>47.045999999999999</v>
      </c>
      <c r="K46" s="10">
        <v>52.329000000000001</v>
      </c>
      <c r="L46" s="10">
        <v>58.496000000000002</v>
      </c>
      <c r="M46" s="10">
        <v>34.298999999999999</v>
      </c>
      <c r="N46" s="10">
        <v>62.503</v>
      </c>
      <c r="O46" s="10">
        <v>50.531999999999996</v>
      </c>
      <c r="P46" s="10">
        <v>65.451999999999998</v>
      </c>
      <c r="Q46" s="10">
        <v>67.328999999999994</v>
      </c>
      <c r="R46" s="10">
        <v>75.320999999999998</v>
      </c>
      <c r="S46" s="10">
        <v>63.136000000000003</v>
      </c>
      <c r="T46" s="10">
        <v>62.924999999999997</v>
      </c>
      <c r="U46" s="10">
        <v>47.04</v>
      </c>
      <c r="V46" s="10">
        <v>40.680999999999997</v>
      </c>
      <c r="W46" s="10">
        <v>37.250999999999998</v>
      </c>
      <c r="X46" s="10">
        <v>37.6</v>
      </c>
      <c r="Y46" s="10">
        <v>81.456999999999994</v>
      </c>
      <c r="Z46" s="10">
        <v>54.914999999999999</v>
      </c>
      <c r="AA46" s="10">
        <v>54.837000000000003</v>
      </c>
      <c r="AB46" s="10">
        <v>47.957000000000001</v>
      </c>
      <c r="AC46" s="10">
        <v>52.98</v>
      </c>
      <c r="AD46" s="10">
        <v>62.503</v>
      </c>
      <c r="AE46" s="127">
        <v>46.026000000000003</v>
      </c>
      <c r="AF46" s="10">
        <v>77.096999999999994</v>
      </c>
      <c r="AG46" s="10">
        <v>52.423999999999999</v>
      </c>
      <c r="AH46" s="10">
        <v>42.423000000000002</v>
      </c>
      <c r="AI46" s="173">
        <v>75.117999999999995</v>
      </c>
      <c r="AJ46" s="173">
        <v>50.555</v>
      </c>
      <c r="AK46" s="173">
        <v>50.670999999999999</v>
      </c>
      <c r="AL46" s="173">
        <v>89.491</v>
      </c>
      <c r="AM46" s="173">
        <v>93.141999999999996</v>
      </c>
      <c r="AN46" s="173"/>
      <c r="AO46" s="173"/>
      <c r="AP46" s="173"/>
      <c r="AQ46" s="173"/>
      <c r="AR46" s="173"/>
      <c r="AS46" s="173"/>
      <c r="AT46" s="173"/>
      <c r="AU46" s="173"/>
      <c r="AV46" s="173"/>
      <c r="AW46" s="173"/>
      <c r="AX46" s="173"/>
      <c r="AY46" s="173"/>
    </row>
    <row r="47" spans="1:51" ht="15" x14ac:dyDescent="0.25">
      <c r="A47" s="186">
        <v>45261</v>
      </c>
      <c r="B47" s="156"/>
      <c r="C47" s="156"/>
      <c r="D47" s="155">
        <v>34.85</v>
      </c>
      <c r="E47" s="10">
        <v>56.152000000000001</v>
      </c>
      <c r="F47" s="10">
        <v>46.148000000000003</v>
      </c>
      <c r="G47" s="10">
        <v>66.590999999999994</v>
      </c>
      <c r="H47" s="10">
        <v>43.478000000000002</v>
      </c>
      <c r="I47" s="10">
        <v>33.405000000000001</v>
      </c>
      <c r="J47" s="10">
        <v>41.430999999999997</v>
      </c>
      <c r="K47" s="10">
        <v>40.81</v>
      </c>
      <c r="L47" s="10">
        <v>49.518999999999998</v>
      </c>
      <c r="M47" s="10">
        <v>29.904</v>
      </c>
      <c r="N47" s="10">
        <v>52.764000000000003</v>
      </c>
      <c r="O47" s="10">
        <v>38.804000000000002</v>
      </c>
      <c r="P47" s="10">
        <v>65.055000000000007</v>
      </c>
      <c r="Q47" s="10">
        <v>65.141999999999996</v>
      </c>
      <c r="R47" s="10">
        <v>62.360999999999997</v>
      </c>
      <c r="S47" s="10">
        <v>56.459000000000003</v>
      </c>
      <c r="T47" s="10">
        <v>56.613999999999997</v>
      </c>
      <c r="U47" s="10">
        <v>37.881999999999998</v>
      </c>
      <c r="V47" s="10">
        <v>33</v>
      </c>
      <c r="W47" s="10">
        <v>30.681000000000001</v>
      </c>
      <c r="X47" s="10">
        <v>32.549999999999997</v>
      </c>
      <c r="Y47" s="10">
        <v>48.298000000000002</v>
      </c>
      <c r="Z47" s="10">
        <v>49.249000000000002</v>
      </c>
      <c r="AA47" s="10">
        <v>46.478999999999999</v>
      </c>
      <c r="AB47" s="10">
        <v>34.308</v>
      </c>
      <c r="AC47" s="10">
        <v>43.942</v>
      </c>
      <c r="AD47" s="10">
        <v>50.875999999999998</v>
      </c>
      <c r="AE47" s="127">
        <v>40.244999999999997</v>
      </c>
      <c r="AF47" s="10">
        <v>66.013999999999996</v>
      </c>
      <c r="AG47" s="10">
        <v>42.926000000000002</v>
      </c>
      <c r="AH47" s="10">
        <v>32.356999999999999</v>
      </c>
      <c r="AI47" s="173">
        <v>57.643999999999998</v>
      </c>
      <c r="AJ47" s="173">
        <v>46.314</v>
      </c>
      <c r="AK47" s="173">
        <v>43.503</v>
      </c>
      <c r="AL47" s="173">
        <v>70.322000000000003</v>
      </c>
      <c r="AM47" s="173">
        <v>73.542000000000002</v>
      </c>
      <c r="AN47" s="173"/>
      <c r="AO47" s="173"/>
      <c r="AP47" s="173"/>
      <c r="AQ47" s="173"/>
      <c r="AR47" s="173"/>
      <c r="AS47" s="173"/>
      <c r="AT47" s="173"/>
      <c r="AU47" s="173"/>
      <c r="AV47" s="173"/>
      <c r="AW47" s="173"/>
      <c r="AX47" s="173"/>
      <c r="AY47" s="173"/>
    </row>
    <row r="48" spans="1:51" ht="15" x14ac:dyDescent="0.25">
      <c r="A48" s="186">
        <v>45292</v>
      </c>
      <c r="B48" s="156"/>
      <c r="C48" s="156"/>
      <c r="D48" s="157">
        <v>40.340000000000003</v>
      </c>
      <c r="E48" s="10">
        <v>50.027999999999999</v>
      </c>
      <c r="F48" s="10">
        <v>40.726999999999997</v>
      </c>
      <c r="G48" s="10">
        <v>57.206000000000003</v>
      </c>
      <c r="H48" s="10">
        <v>35.978999999999999</v>
      </c>
      <c r="I48" s="10">
        <v>28.007000000000001</v>
      </c>
      <c r="J48" s="10">
        <v>37.011000000000003</v>
      </c>
      <c r="K48" s="10">
        <v>34.378</v>
      </c>
      <c r="L48" s="10">
        <v>42.91</v>
      </c>
      <c r="M48" s="10">
        <v>27.303999999999998</v>
      </c>
      <c r="N48" s="10">
        <v>47.716000000000001</v>
      </c>
      <c r="O48" s="10">
        <v>35.981999999999999</v>
      </c>
      <c r="P48" s="10">
        <v>54.908000000000001</v>
      </c>
      <c r="Q48" s="10">
        <v>78.611999999999995</v>
      </c>
      <c r="R48" s="10">
        <v>54.94</v>
      </c>
      <c r="S48" s="10">
        <v>50.125</v>
      </c>
      <c r="T48" s="10">
        <v>51.280999999999999</v>
      </c>
      <c r="U48" s="10">
        <v>33.588000000000001</v>
      </c>
      <c r="V48" s="10">
        <v>27.928000000000001</v>
      </c>
      <c r="W48" s="10">
        <v>27.454999999999998</v>
      </c>
      <c r="X48" s="10">
        <v>29.568999999999999</v>
      </c>
      <c r="Y48" s="10">
        <v>42.183</v>
      </c>
      <c r="Z48" s="10">
        <v>50.209000000000003</v>
      </c>
      <c r="AA48" s="10">
        <v>43.435000000000002</v>
      </c>
      <c r="AB48" s="10">
        <v>28.803000000000001</v>
      </c>
      <c r="AC48" s="10">
        <v>40.453000000000003</v>
      </c>
      <c r="AD48" s="10">
        <v>44.542000000000002</v>
      </c>
      <c r="AE48" s="127">
        <v>36.975999999999999</v>
      </c>
      <c r="AF48" s="10">
        <v>61.234999999999999</v>
      </c>
      <c r="AG48" s="10">
        <v>35.793999999999997</v>
      </c>
      <c r="AH48" s="10">
        <v>29.123000000000001</v>
      </c>
      <c r="AI48" s="173">
        <v>53.459000000000003</v>
      </c>
      <c r="AJ48" s="173">
        <v>50.392000000000003</v>
      </c>
      <c r="AK48" s="173">
        <v>39.383000000000003</v>
      </c>
      <c r="AL48" s="173">
        <v>64.094999999999999</v>
      </c>
      <c r="AM48" s="173">
        <v>64.784000000000006</v>
      </c>
      <c r="AN48" s="173"/>
      <c r="AO48" s="173"/>
      <c r="AP48" s="173"/>
      <c r="AQ48" s="173"/>
      <c r="AR48" s="173"/>
      <c r="AS48" s="173"/>
      <c r="AT48" s="173"/>
      <c r="AU48" s="173"/>
      <c r="AV48" s="173"/>
      <c r="AW48" s="173"/>
      <c r="AX48" s="173"/>
      <c r="AY48" s="173"/>
    </row>
    <row r="49" spans="1:1005" ht="15" x14ac:dyDescent="0.25">
      <c r="A49" s="186">
        <v>45323</v>
      </c>
      <c r="B49" s="156"/>
      <c r="C49" s="156"/>
      <c r="D49" s="157">
        <v>44.54</v>
      </c>
      <c r="E49" s="10">
        <v>49.101999999999997</v>
      </c>
      <c r="F49" s="10">
        <v>104.193</v>
      </c>
      <c r="G49" s="10">
        <v>58.073</v>
      </c>
      <c r="H49" s="10">
        <v>37.048999999999999</v>
      </c>
      <c r="I49" s="10">
        <v>31.965</v>
      </c>
      <c r="J49" s="10">
        <v>36.033000000000001</v>
      </c>
      <c r="K49" s="10">
        <v>41.707999999999998</v>
      </c>
      <c r="L49" s="10">
        <v>44.286000000000001</v>
      </c>
      <c r="M49" s="10">
        <v>30.440999999999999</v>
      </c>
      <c r="N49" s="10">
        <v>47.031999999999996</v>
      </c>
      <c r="O49" s="10">
        <v>54.905999999999999</v>
      </c>
      <c r="P49" s="10">
        <v>68.799000000000007</v>
      </c>
      <c r="Q49" s="10">
        <v>62.96</v>
      </c>
      <c r="R49" s="10">
        <v>52.982999999999997</v>
      </c>
      <c r="S49" s="10">
        <v>51.335000000000001</v>
      </c>
      <c r="T49" s="10">
        <v>57.704999999999998</v>
      </c>
      <c r="U49" s="10">
        <v>34.945</v>
      </c>
      <c r="V49" s="10">
        <v>29.805</v>
      </c>
      <c r="W49" s="10">
        <v>41.280999999999999</v>
      </c>
      <c r="X49" s="10">
        <v>32.845999999999997</v>
      </c>
      <c r="Y49" s="10">
        <v>43.237000000000002</v>
      </c>
      <c r="Z49" s="10">
        <v>48.344999999999999</v>
      </c>
      <c r="AA49" s="10">
        <v>48.061</v>
      </c>
      <c r="AB49" s="10">
        <v>29.756</v>
      </c>
      <c r="AC49" s="10">
        <v>42.39</v>
      </c>
      <c r="AD49" s="10">
        <v>43.58</v>
      </c>
      <c r="AE49" s="127">
        <v>39.573</v>
      </c>
      <c r="AF49" s="10">
        <v>60.447000000000003</v>
      </c>
      <c r="AG49" s="10">
        <v>37.238</v>
      </c>
      <c r="AH49" s="10">
        <v>40.69</v>
      </c>
      <c r="AI49" s="173">
        <v>65.381</v>
      </c>
      <c r="AJ49" s="173">
        <v>47.381</v>
      </c>
      <c r="AK49" s="173">
        <v>44.112000000000002</v>
      </c>
      <c r="AL49" s="173">
        <v>63.776000000000003</v>
      </c>
      <c r="AM49" s="173">
        <v>61.195</v>
      </c>
      <c r="AN49" s="173"/>
      <c r="AO49" s="173"/>
      <c r="AP49" s="173"/>
      <c r="AQ49" s="173"/>
      <c r="AR49" s="173"/>
      <c r="AS49" s="173"/>
      <c r="AT49" s="173"/>
      <c r="AU49" s="173"/>
      <c r="AV49" s="173"/>
      <c r="AW49" s="173"/>
      <c r="AX49" s="173"/>
      <c r="AY49" s="173"/>
    </row>
    <row r="50" spans="1:1005" ht="15" x14ac:dyDescent="0.25">
      <c r="A50" s="186">
        <v>45352</v>
      </c>
      <c r="B50" s="156"/>
      <c r="C50" s="156"/>
      <c r="D50" s="157">
        <v>102.32</v>
      </c>
      <c r="E50" s="10">
        <v>75.757999999999996</v>
      </c>
      <c r="F50" s="10">
        <v>215.137</v>
      </c>
      <c r="G50" s="10">
        <v>86.445999999999998</v>
      </c>
      <c r="H50" s="10">
        <v>79.989999999999995</v>
      </c>
      <c r="I50" s="10">
        <v>106.238</v>
      </c>
      <c r="J50" s="10">
        <v>73.988</v>
      </c>
      <c r="K50" s="10">
        <v>60.81</v>
      </c>
      <c r="L50" s="10">
        <v>120.464</v>
      </c>
      <c r="M50" s="10">
        <v>92.644000000000005</v>
      </c>
      <c r="N50" s="10">
        <v>109.006</v>
      </c>
      <c r="O50" s="10">
        <v>114.932</v>
      </c>
      <c r="P50" s="10">
        <v>101.875</v>
      </c>
      <c r="Q50" s="10">
        <v>117.556</v>
      </c>
      <c r="R50" s="10">
        <v>98.783000000000001</v>
      </c>
      <c r="S50" s="10">
        <v>88.932000000000002</v>
      </c>
      <c r="T50" s="10">
        <v>81.56</v>
      </c>
      <c r="U50" s="10">
        <v>69.501999999999995</v>
      </c>
      <c r="V50" s="10">
        <v>53.258000000000003</v>
      </c>
      <c r="W50" s="10">
        <v>65.686999999999998</v>
      </c>
      <c r="X50" s="10">
        <v>99.001999999999995</v>
      </c>
      <c r="Y50" s="10">
        <v>89.006</v>
      </c>
      <c r="Z50" s="10">
        <v>74.091999999999999</v>
      </c>
      <c r="AA50" s="10">
        <v>103.73399999999999</v>
      </c>
      <c r="AB50" s="10">
        <v>50.921999999999997</v>
      </c>
      <c r="AC50" s="10">
        <v>80.912000000000006</v>
      </c>
      <c r="AD50" s="10">
        <v>67.206000000000003</v>
      </c>
      <c r="AE50" s="127">
        <v>65.575000000000003</v>
      </c>
      <c r="AF50" s="10">
        <v>116.36</v>
      </c>
      <c r="AG50" s="10">
        <v>68.924999999999997</v>
      </c>
      <c r="AH50" s="10">
        <v>70.703999999999994</v>
      </c>
      <c r="AI50" s="173">
        <v>106.842</v>
      </c>
      <c r="AJ50" s="173">
        <v>78.241</v>
      </c>
      <c r="AK50" s="173">
        <v>82.846000000000004</v>
      </c>
      <c r="AL50" s="173">
        <v>116.47799999999999</v>
      </c>
      <c r="AM50" s="173">
        <v>84.093999999999994</v>
      </c>
      <c r="AN50" s="173"/>
      <c r="AO50" s="173"/>
      <c r="AP50" s="173"/>
      <c r="AQ50" s="173"/>
      <c r="AR50" s="173"/>
      <c r="AS50" s="173"/>
      <c r="AT50" s="173"/>
      <c r="AU50" s="173"/>
      <c r="AV50" s="173"/>
      <c r="AW50" s="173"/>
      <c r="AX50" s="173"/>
      <c r="AY50" s="173"/>
    </row>
    <row r="51" spans="1:1005" ht="15" x14ac:dyDescent="0.25">
      <c r="A51" s="186">
        <v>45383</v>
      </c>
      <c r="B51" s="156"/>
      <c r="C51" s="156"/>
      <c r="D51" s="157">
        <v>133.5</v>
      </c>
      <c r="E51" s="10">
        <v>150.26300000000001</v>
      </c>
      <c r="F51" s="10">
        <v>337.74299999999999</v>
      </c>
      <c r="G51" s="10">
        <v>144.85</v>
      </c>
      <c r="H51" s="10">
        <v>125.68899999999999</v>
      </c>
      <c r="I51" s="10">
        <v>157.63900000000001</v>
      </c>
      <c r="J51" s="10">
        <v>128.86199999999999</v>
      </c>
      <c r="K51" s="10">
        <v>82.626000000000005</v>
      </c>
      <c r="L51" s="10">
        <v>119.221</v>
      </c>
      <c r="M51" s="10">
        <v>161.541</v>
      </c>
      <c r="N51" s="10">
        <v>138.19200000000001</v>
      </c>
      <c r="O51" s="10">
        <v>96.95</v>
      </c>
      <c r="P51" s="10">
        <v>158.381</v>
      </c>
      <c r="Q51" s="10">
        <v>141.33099999999999</v>
      </c>
      <c r="R51" s="10">
        <v>164.517</v>
      </c>
      <c r="S51" s="10">
        <v>108.73</v>
      </c>
      <c r="T51" s="10">
        <v>118.5</v>
      </c>
      <c r="U51" s="10">
        <v>104.559</v>
      </c>
      <c r="V51" s="10">
        <v>84.962999999999994</v>
      </c>
      <c r="W51" s="10">
        <v>91.603999999999999</v>
      </c>
      <c r="X51" s="10">
        <v>153.251</v>
      </c>
      <c r="Y51" s="10">
        <v>127.553</v>
      </c>
      <c r="Z51" s="10">
        <v>137.047</v>
      </c>
      <c r="AA51" s="10">
        <v>103.012</v>
      </c>
      <c r="AB51" s="10">
        <v>54.933999999999997</v>
      </c>
      <c r="AC51" s="10">
        <v>122.229</v>
      </c>
      <c r="AD51" s="10">
        <v>86.174999999999997</v>
      </c>
      <c r="AE51" s="127">
        <v>198.702</v>
      </c>
      <c r="AF51" s="10">
        <v>197.14400000000001</v>
      </c>
      <c r="AG51" s="10">
        <v>72.786000000000001</v>
      </c>
      <c r="AH51" s="10">
        <v>92.412000000000006</v>
      </c>
      <c r="AI51" s="173">
        <v>111.19</v>
      </c>
      <c r="AJ51" s="173">
        <v>89.147000000000006</v>
      </c>
      <c r="AK51" s="173">
        <v>95.361000000000004</v>
      </c>
      <c r="AL51" s="173">
        <v>166.16300000000001</v>
      </c>
      <c r="AM51" s="173">
        <v>149.59700000000001</v>
      </c>
      <c r="AN51" s="173"/>
      <c r="AO51" s="173"/>
      <c r="AP51" s="173"/>
      <c r="AQ51" s="173"/>
      <c r="AR51" s="173"/>
      <c r="AS51" s="173"/>
      <c r="AT51" s="173"/>
      <c r="AU51" s="173"/>
      <c r="AV51" s="173"/>
      <c r="AW51" s="173"/>
      <c r="AX51" s="173"/>
      <c r="AY51" s="173"/>
    </row>
    <row r="52" spans="1:1005" ht="15" x14ac:dyDescent="0.25">
      <c r="A52" s="186">
        <v>45413</v>
      </c>
      <c r="B52" s="156"/>
      <c r="C52" s="156"/>
      <c r="D52" s="157">
        <v>245.16</v>
      </c>
      <c r="E52" s="10">
        <v>360.59699999999998</v>
      </c>
      <c r="F52" s="10">
        <v>517.10799999999995</v>
      </c>
      <c r="G52" s="10">
        <v>392.44900000000001</v>
      </c>
      <c r="H52" s="10">
        <v>176.41399999999999</v>
      </c>
      <c r="I52" s="10">
        <v>171.02699999999999</v>
      </c>
      <c r="J52" s="10">
        <v>104.352</v>
      </c>
      <c r="K52" s="10">
        <v>129.595</v>
      </c>
      <c r="L52" s="10">
        <v>203.10900000000001</v>
      </c>
      <c r="M52" s="10">
        <v>321.541</v>
      </c>
      <c r="N52" s="10">
        <v>241.173</v>
      </c>
      <c r="O52" s="10">
        <v>156.09399999999999</v>
      </c>
      <c r="P52" s="10">
        <v>250.66900000000001</v>
      </c>
      <c r="Q52" s="10">
        <v>482.23</v>
      </c>
      <c r="R52" s="10">
        <v>262.50700000000001</v>
      </c>
      <c r="S52" s="10">
        <v>344.83600000000001</v>
      </c>
      <c r="T52" s="10">
        <v>208.90199999999999</v>
      </c>
      <c r="U52" s="10">
        <v>177.15100000000001</v>
      </c>
      <c r="V52" s="10">
        <v>62.003999999999998</v>
      </c>
      <c r="W52" s="10">
        <v>78.748000000000005</v>
      </c>
      <c r="X52" s="10">
        <v>133.661</v>
      </c>
      <c r="Y52" s="10">
        <v>272.59399999999999</v>
      </c>
      <c r="Z52" s="10">
        <v>296.81799999999998</v>
      </c>
      <c r="AA52" s="10">
        <v>218.952</v>
      </c>
      <c r="AB52" s="10">
        <v>139.24199999999999</v>
      </c>
      <c r="AC52" s="10">
        <v>199.78700000000001</v>
      </c>
      <c r="AD52" s="10">
        <v>65.734999999999999</v>
      </c>
      <c r="AE52" s="127">
        <v>335.60500000000002</v>
      </c>
      <c r="AF52" s="10">
        <v>240.19</v>
      </c>
      <c r="AG52" s="10">
        <v>100.28700000000001</v>
      </c>
      <c r="AH52" s="10">
        <v>202.04</v>
      </c>
      <c r="AI52" s="173">
        <v>237.40799999999999</v>
      </c>
      <c r="AJ52" s="173">
        <v>153.666</v>
      </c>
      <c r="AK52" s="173">
        <v>294.14299999999997</v>
      </c>
      <c r="AL52" s="173">
        <v>371.51600000000002</v>
      </c>
      <c r="AM52" s="173">
        <v>372.74700000000001</v>
      </c>
      <c r="AN52" s="173"/>
      <c r="AO52" s="173"/>
      <c r="AP52" s="173"/>
      <c r="AQ52" s="173"/>
      <c r="AR52" s="173"/>
      <c r="AS52" s="173"/>
      <c r="AT52" s="173"/>
      <c r="AU52" s="173"/>
      <c r="AV52" s="173"/>
      <c r="AW52" s="173"/>
      <c r="AX52" s="173"/>
      <c r="AY52" s="173"/>
    </row>
    <row r="53" spans="1:1005" ht="15" x14ac:dyDescent="0.25">
      <c r="A53" s="186">
        <v>45444</v>
      </c>
      <c r="B53" s="156"/>
      <c r="C53" s="156"/>
      <c r="D53" s="157">
        <v>389.71</v>
      </c>
      <c r="E53" s="10">
        <v>288.37900000000002</v>
      </c>
      <c r="F53" s="10">
        <v>1126.8219999999999</v>
      </c>
      <c r="G53" s="10">
        <v>287.17700000000002</v>
      </c>
      <c r="H53" s="10">
        <v>181.31800000000001</v>
      </c>
      <c r="I53" s="10">
        <v>280.80399999999997</v>
      </c>
      <c r="J53" s="10">
        <v>300.84100000000001</v>
      </c>
      <c r="K53" s="10">
        <v>480.57900000000001</v>
      </c>
      <c r="L53" s="10">
        <v>83.475999999999999</v>
      </c>
      <c r="M53" s="10">
        <v>499.93700000000001</v>
      </c>
      <c r="N53" s="10">
        <v>211.93799999999999</v>
      </c>
      <c r="O53" s="10">
        <v>602.08900000000006</v>
      </c>
      <c r="P53" s="10">
        <v>709.23099999999999</v>
      </c>
      <c r="Q53" s="10">
        <v>879.56</v>
      </c>
      <c r="R53" s="10">
        <v>485.83</v>
      </c>
      <c r="S53" s="10">
        <v>775.93100000000004</v>
      </c>
      <c r="T53" s="10">
        <v>258.99</v>
      </c>
      <c r="U53" s="10">
        <v>168.309</v>
      </c>
      <c r="V53" s="10">
        <v>206.02099999999999</v>
      </c>
      <c r="W53" s="10">
        <v>274.99599999999998</v>
      </c>
      <c r="X53" s="10">
        <v>266.25099999999998</v>
      </c>
      <c r="Y53" s="10">
        <v>479.31799999999998</v>
      </c>
      <c r="Z53" s="10">
        <v>350.68799999999999</v>
      </c>
      <c r="AA53" s="10">
        <v>89.846999999999994</v>
      </c>
      <c r="AB53" s="10">
        <v>346.83</v>
      </c>
      <c r="AC53" s="10">
        <v>557.54100000000005</v>
      </c>
      <c r="AD53" s="10">
        <v>294.26900000000001</v>
      </c>
      <c r="AE53" s="127">
        <v>674.41200000000003</v>
      </c>
      <c r="AF53" s="10">
        <v>230.80500000000001</v>
      </c>
      <c r="AG53" s="10">
        <v>115.443</v>
      </c>
      <c r="AH53" s="10">
        <v>516.46299999999997</v>
      </c>
      <c r="AI53" s="173">
        <v>369.39600000000002</v>
      </c>
      <c r="AJ53" s="173">
        <v>232.18</v>
      </c>
      <c r="AK53" s="173">
        <v>578.18700000000001</v>
      </c>
      <c r="AL53" s="173">
        <v>1014.447</v>
      </c>
      <c r="AM53" s="173">
        <v>592.19200000000001</v>
      </c>
      <c r="AN53" s="173"/>
      <c r="AO53" s="173"/>
      <c r="AP53" s="173"/>
      <c r="AQ53" s="173"/>
      <c r="AR53" s="173"/>
      <c r="AS53" s="173"/>
      <c r="AT53" s="173"/>
      <c r="AU53" s="173"/>
      <c r="AV53" s="173"/>
      <c r="AW53" s="173"/>
      <c r="AX53" s="173"/>
      <c r="AY53" s="173"/>
    </row>
    <row r="54" spans="1:1005" ht="15" x14ac:dyDescent="0.25">
      <c r="A54" s="186">
        <v>45474</v>
      </c>
      <c r="B54" s="156"/>
      <c r="C54" s="156"/>
      <c r="D54" s="157">
        <v>210.17</v>
      </c>
      <c r="E54" s="10">
        <v>107.95</v>
      </c>
      <c r="F54" s="10">
        <v>377.85</v>
      </c>
      <c r="G54" s="10">
        <v>106.628</v>
      </c>
      <c r="H54" s="10">
        <v>33.508000000000003</v>
      </c>
      <c r="I54" s="10">
        <v>164.113</v>
      </c>
      <c r="J54" s="10">
        <v>201.94</v>
      </c>
      <c r="K54" s="10">
        <v>224.982</v>
      </c>
      <c r="L54" s="10">
        <v>45.030999999999999</v>
      </c>
      <c r="M54" s="10">
        <v>280.12599999999998</v>
      </c>
      <c r="N54" s="10">
        <v>44.170999999999999</v>
      </c>
      <c r="O54" s="10">
        <v>609.35</v>
      </c>
      <c r="P54" s="10">
        <v>326.87599999999998</v>
      </c>
      <c r="Q54" s="10">
        <v>360.19799999999998</v>
      </c>
      <c r="R54" s="10">
        <v>462.80599999999998</v>
      </c>
      <c r="S54" s="10">
        <v>424.45299999999997</v>
      </c>
      <c r="T54" s="10">
        <v>78.753</v>
      </c>
      <c r="U54" s="10">
        <v>45.616999999999997</v>
      </c>
      <c r="V54" s="10">
        <v>94.305999999999997</v>
      </c>
      <c r="W54" s="10">
        <v>111.09399999999999</v>
      </c>
      <c r="X54" s="10">
        <v>191.47900000000001</v>
      </c>
      <c r="Y54" s="10">
        <v>322.79000000000002</v>
      </c>
      <c r="Z54" s="10">
        <v>92.415000000000006</v>
      </c>
      <c r="AA54" s="10">
        <v>15.840999999999999</v>
      </c>
      <c r="AB54" s="10">
        <v>245.45699999999999</v>
      </c>
      <c r="AC54" s="10">
        <v>411.34100000000001</v>
      </c>
      <c r="AD54" s="10">
        <v>232.148</v>
      </c>
      <c r="AE54" s="127">
        <v>848.82399999999996</v>
      </c>
      <c r="AF54" s="10">
        <v>87.495999999999995</v>
      </c>
      <c r="AG54" s="10">
        <v>45.215000000000003</v>
      </c>
      <c r="AH54" s="10">
        <v>313.77600000000001</v>
      </c>
      <c r="AI54" s="173">
        <v>166.875</v>
      </c>
      <c r="AJ54" s="173">
        <v>88.549000000000007</v>
      </c>
      <c r="AK54" s="173">
        <v>561.98800000000006</v>
      </c>
      <c r="AL54" s="173">
        <v>605.10400000000004</v>
      </c>
      <c r="AM54" s="173">
        <v>324.13299999999998</v>
      </c>
      <c r="AN54" s="173"/>
      <c r="AO54" s="173"/>
      <c r="AP54" s="173"/>
      <c r="AQ54" s="173"/>
      <c r="AR54" s="173"/>
      <c r="AS54" s="173"/>
      <c r="AT54" s="173"/>
      <c r="AU54" s="173"/>
      <c r="AV54" s="173"/>
      <c r="AW54" s="173"/>
      <c r="AX54" s="173"/>
      <c r="AY54" s="173"/>
    </row>
    <row r="55" spans="1:1005" ht="15" x14ac:dyDescent="0.25">
      <c r="A55" s="186">
        <v>45505</v>
      </c>
      <c r="B55" s="156"/>
      <c r="C55" s="156"/>
      <c r="D55" s="157">
        <v>88.63</v>
      </c>
      <c r="E55" s="10">
        <v>55.866</v>
      </c>
      <c r="F55" s="10">
        <v>133.184</v>
      </c>
      <c r="G55" s="10">
        <v>73.991</v>
      </c>
      <c r="H55" s="10">
        <v>31.047999999999998</v>
      </c>
      <c r="I55" s="10">
        <v>69.186000000000007</v>
      </c>
      <c r="J55" s="10">
        <v>65.188000000000002</v>
      </c>
      <c r="K55" s="10">
        <v>97.106999999999999</v>
      </c>
      <c r="L55" s="10">
        <v>28.303000000000001</v>
      </c>
      <c r="M55" s="10">
        <v>209.15100000000001</v>
      </c>
      <c r="N55" s="10">
        <v>36.896999999999998</v>
      </c>
      <c r="O55" s="10">
        <v>192.96</v>
      </c>
      <c r="P55" s="10">
        <v>104.006</v>
      </c>
      <c r="Q55" s="10">
        <v>175.53299999999999</v>
      </c>
      <c r="R55" s="10">
        <v>152.52099999999999</v>
      </c>
      <c r="S55" s="10">
        <v>141.78100000000001</v>
      </c>
      <c r="T55" s="10">
        <v>44.386000000000003</v>
      </c>
      <c r="U55" s="10">
        <v>27.86</v>
      </c>
      <c r="V55" s="10">
        <v>39.191000000000003</v>
      </c>
      <c r="W55" s="10">
        <v>43.734000000000002</v>
      </c>
      <c r="X55" s="10">
        <v>74.986999999999995</v>
      </c>
      <c r="Y55" s="10">
        <v>100.751</v>
      </c>
      <c r="Z55" s="10">
        <v>52.119</v>
      </c>
      <c r="AA55" s="10">
        <v>33.295999999999999</v>
      </c>
      <c r="AB55" s="10">
        <v>72.905000000000001</v>
      </c>
      <c r="AC55" s="10">
        <v>127.82299999999999</v>
      </c>
      <c r="AD55" s="10">
        <v>72.540000000000006</v>
      </c>
      <c r="AE55" s="127">
        <v>226.90899999999999</v>
      </c>
      <c r="AF55" s="10">
        <v>45.15</v>
      </c>
      <c r="AG55" s="10">
        <v>28.151</v>
      </c>
      <c r="AH55" s="10">
        <v>111.929</v>
      </c>
      <c r="AI55" s="173">
        <v>62.231000000000002</v>
      </c>
      <c r="AJ55" s="173">
        <v>39.970999999999997</v>
      </c>
      <c r="AK55" s="173">
        <v>241.30199999999999</v>
      </c>
      <c r="AL55" s="173">
        <v>210.30699999999999</v>
      </c>
      <c r="AM55" s="173">
        <v>118.00700000000001</v>
      </c>
      <c r="AN55" s="173"/>
      <c r="AO55" s="173"/>
      <c r="AP55" s="173"/>
      <c r="AQ55" s="173"/>
      <c r="AR55" s="173"/>
      <c r="AS55" s="173"/>
      <c r="AT55" s="173"/>
      <c r="AU55" s="173"/>
      <c r="AV55" s="173"/>
      <c r="AW55" s="173"/>
      <c r="AX55" s="173"/>
      <c r="AY55" s="173"/>
    </row>
    <row r="56" spans="1:1005" ht="15" x14ac:dyDescent="0.25">
      <c r="A56" s="186">
        <v>45536</v>
      </c>
      <c r="B56" s="156"/>
      <c r="C56" s="156"/>
      <c r="D56" s="157">
        <v>55.11</v>
      </c>
      <c r="E56" s="10">
        <v>54.637999999999998</v>
      </c>
      <c r="F56" s="10">
        <v>80.831000000000003</v>
      </c>
      <c r="G56" s="10">
        <v>49.472999999999999</v>
      </c>
      <c r="H56" s="10">
        <v>26.739000000000001</v>
      </c>
      <c r="I56" s="10">
        <v>50.185000000000002</v>
      </c>
      <c r="J56" s="10">
        <v>41.984999999999999</v>
      </c>
      <c r="K56" s="10">
        <v>73.683000000000007</v>
      </c>
      <c r="L56" s="10">
        <v>28.581</v>
      </c>
      <c r="M56" s="10">
        <v>81.671999999999997</v>
      </c>
      <c r="N56" s="10">
        <v>30.5</v>
      </c>
      <c r="O56" s="10">
        <v>78.302000000000007</v>
      </c>
      <c r="P56" s="10">
        <v>63.497</v>
      </c>
      <c r="Q56" s="10">
        <v>110.191</v>
      </c>
      <c r="R56" s="10">
        <v>69.158000000000001</v>
      </c>
      <c r="S56" s="10">
        <v>97.962999999999994</v>
      </c>
      <c r="T56" s="10">
        <v>52.643999999999998</v>
      </c>
      <c r="U56" s="10">
        <v>23.494</v>
      </c>
      <c r="V56" s="10">
        <v>36.023000000000003</v>
      </c>
      <c r="W56" s="10">
        <v>39.771000000000001</v>
      </c>
      <c r="X56" s="10">
        <v>59.098999999999997</v>
      </c>
      <c r="Y56" s="10">
        <v>56.109000000000002</v>
      </c>
      <c r="Z56" s="10">
        <v>41.811</v>
      </c>
      <c r="AA56" s="10">
        <v>29.588000000000001</v>
      </c>
      <c r="AB56" s="10">
        <v>57.140999999999998</v>
      </c>
      <c r="AC56" s="10">
        <v>57.93</v>
      </c>
      <c r="AD56" s="10">
        <v>45.957000000000001</v>
      </c>
      <c r="AE56" s="127">
        <v>95.975999999999999</v>
      </c>
      <c r="AF56" s="10">
        <v>34.225000000000001</v>
      </c>
      <c r="AG56" s="10">
        <v>31.478999999999999</v>
      </c>
      <c r="AH56" s="10">
        <v>78.108999999999995</v>
      </c>
      <c r="AI56" s="173">
        <v>42.447000000000003</v>
      </c>
      <c r="AJ56" s="173">
        <v>26.431999999999999</v>
      </c>
      <c r="AK56" s="173">
        <v>121.011</v>
      </c>
      <c r="AL56" s="173">
        <v>114.742</v>
      </c>
      <c r="AM56" s="173">
        <v>80.471000000000004</v>
      </c>
      <c r="AN56" s="173"/>
      <c r="AO56" s="173"/>
      <c r="AP56" s="173"/>
      <c r="AQ56" s="173"/>
      <c r="AR56" s="173"/>
      <c r="AS56" s="173"/>
      <c r="AT56" s="173"/>
      <c r="AU56" s="173"/>
      <c r="AV56" s="173"/>
      <c r="AW56" s="173"/>
      <c r="AX56" s="173"/>
      <c r="AY56" s="173"/>
    </row>
    <row r="57" spans="1:1005" ht="15" x14ac:dyDescent="0.25">
      <c r="A57" s="186">
        <v>45566</v>
      </c>
      <c r="B57" s="156"/>
      <c r="C57" s="156"/>
      <c r="D57" s="157">
        <v>59.05</v>
      </c>
      <c r="E57" s="10">
        <v>61.331000000000003</v>
      </c>
      <c r="F57" s="10">
        <v>89.747</v>
      </c>
      <c r="G57" s="10">
        <v>42.548999999999999</v>
      </c>
      <c r="H57" s="10">
        <v>29.033999999999999</v>
      </c>
      <c r="I57" s="10">
        <v>48.631</v>
      </c>
      <c r="J57" s="10">
        <v>55.253</v>
      </c>
      <c r="K57" s="10">
        <v>49.023000000000003</v>
      </c>
      <c r="L57" s="10">
        <v>27.779</v>
      </c>
      <c r="M57" s="10">
        <v>68.748000000000005</v>
      </c>
      <c r="N57" s="10">
        <v>58.88</v>
      </c>
      <c r="O57" s="10">
        <v>68.896000000000001</v>
      </c>
      <c r="P57" s="10">
        <v>61.841000000000001</v>
      </c>
      <c r="Q57" s="10">
        <v>101.20699999999999</v>
      </c>
      <c r="R57" s="10">
        <v>70.192999999999998</v>
      </c>
      <c r="S57" s="10">
        <v>66.894000000000005</v>
      </c>
      <c r="T57" s="10">
        <v>52.6</v>
      </c>
      <c r="U57" s="10">
        <v>27.89</v>
      </c>
      <c r="V57" s="10">
        <v>40.783999999999999</v>
      </c>
      <c r="W57" s="10">
        <v>32.540999999999997</v>
      </c>
      <c r="X57" s="10">
        <v>60.25</v>
      </c>
      <c r="Y57" s="10">
        <v>55.164999999999999</v>
      </c>
      <c r="Z57" s="10">
        <v>64.631</v>
      </c>
      <c r="AA57" s="10">
        <v>58.820999999999998</v>
      </c>
      <c r="AB57" s="10">
        <v>48.173000000000002</v>
      </c>
      <c r="AC57" s="10">
        <v>60.566000000000003</v>
      </c>
      <c r="AD57" s="10">
        <v>39.414999999999999</v>
      </c>
      <c r="AE57" s="127">
        <v>86.748000000000005</v>
      </c>
      <c r="AF57" s="10">
        <v>38.893999999999998</v>
      </c>
      <c r="AG57" s="10">
        <v>54.561</v>
      </c>
      <c r="AH57" s="10">
        <v>130.45400000000001</v>
      </c>
      <c r="AI57" s="173">
        <v>48.52</v>
      </c>
      <c r="AJ57" s="173">
        <v>41.805999999999997</v>
      </c>
      <c r="AK57" s="173">
        <v>174.32</v>
      </c>
      <c r="AL57" s="173">
        <v>109.43899999999999</v>
      </c>
      <c r="AM57" s="173">
        <v>89.366</v>
      </c>
      <c r="AN57" s="173"/>
      <c r="AO57" s="173"/>
      <c r="AP57" s="173"/>
      <c r="AQ57" s="173"/>
      <c r="AR57" s="173"/>
      <c r="AS57" s="173"/>
      <c r="AT57" s="173"/>
      <c r="AU57" s="173"/>
      <c r="AV57" s="173"/>
      <c r="AW57" s="173"/>
      <c r="AX57" s="173"/>
      <c r="AY57" s="173"/>
    </row>
    <row r="58" spans="1:1005" ht="15" x14ac:dyDescent="0.25">
      <c r="A58" s="186">
        <v>45597</v>
      </c>
      <c r="B58" s="156"/>
      <c r="C58" s="156"/>
      <c r="D58" s="157">
        <v>51.13</v>
      </c>
      <c r="E58" s="10">
        <v>62.258000000000003</v>
      </c>
      <c r="F58" s="10">
        <v>80.338999999999999</v>
      </c>
      <c r="G58" s="10">
        <v>47.08</v>
      </c>
      <c r="H58" s="10">
        <v>37.692</v>
      </c>
      <c r="I58" s="10">
        <v>47.259</v>
      </c>
      <c r="J58" s="10">
        <v>52.302</v>
      </c>
      <c r="K58" s="10">
        <v>58.545999999999999</v>
      </c>
      <c r="L58" s="10">
        <v>34.466999999999999</v>
      </c>
      <c r="M58" s="10">
        <v>62.137</v>
      </c>
      <c r="N58" s="10">
        <v>49.832000000000001</v>
      </c>
      <c r="O58" s="10">
        <v>65.587000000000003</v>
      </c>
      <c r="P58" s="10">
        <v>67.917000000000002</v>
      </c>
      <c r="Q58" s="10">
        <v>74.822999999999993</v>
      </c>
      <c r="R58" s="10">
        <v>62.975999999999999</v>
      </c>
      <c r="S58" s="10">
        <v>63.131999999999998</v>
      </c>
      <c r="T58" s="10">
        <v>47.216000000000001</v>
      </c>
      <c r="U58" s="10">
        <v>41.051000000000002</v>
      </c>
      <c r="V58" s="10">
        <v>37.326000000000001</v>
      </c>
      <c r="W58" s="10">
        <v>37.520000000000003</v>
      </c>
      <c r="X58" s="10">
        <v>79.394999999999996</v>
      </c>
      <c r="Y58" s="10">
        <v>54.848999999999997</v>
      </c>
      <c r="Z58" s="10">
        <v>54.362000000000002</v>
      </c>
      <c r="AA58" s="10">
        <v>48.125999999999998</v>
      </c>
      <c r="AB58" s="10">
        <v>52.976999999999997</v>
      </c>
      <c r="AC58" s="10">
        <v>62.155000000000001</v>
      </c>
      <c r="AD58" s="10">
        <v>46.000999999999998</v>
      </c>
      <c r="AE58" s="127">
        <v>77.427999999999997</v>
      </c>
      <c r="AF58" s="10">
        <v>52.487000000000002</v>
      </c>
      <c r="AG58" s="10">
        <v>41.749000000000002</v>
      </c>
      <c r="AH58" s="10">
        <v>73.951999999999998</v>
      </c>
      <c r="AI58" s="173">
        <v>50.731000000000002</v>
      </c>
      <c r="AJ58" s="173">
        <v>50.2</v>
      </c>
      <c r="AK58" s="173">
        <v>88.156999999999996</v>
      </c>
      <c r="AL58" s="173">
        <v>91.790999999999997</v>
      </c>
      <c r="AM58" s="173">
        <v>66.347999999999999</v>
      </c>
      <c r="AN58" s="173"/>
      <c r="AO58" s="173"/>
      <c r="AP58" s="173"/>
      <c r="AQ58" s="173"/>
      <c r="AR58" s="173"/>
      <c r="AS58" s="173"/>
      <c r="AT58" s="173"/>
      <c r="AU58" s="173"/>
      <c r="AV58" s="173"/>
      <c r="AW58" s="173"/>
      <c r="AX58" s="173"/>
      <c r="AY58" s="173"/>
    </row>
    <row r="59" spans="1:1005" ht="15" x14ac:dyDescent="0.25">
      <c r="A59" s="186">
        <v>45627</v>
      </c>
      <c r="B59" s="156"/>
      <c r="C59" s="156"/>
      <c r="D59" s="157">
        <v>34.85</v>
      </c>
      <c r="E59" s="10">
        <v>45.966000000000001</v>
      </c>
      <c r="F59" s="10">
        <v>66.397000000000006</v>
      </c>
      <c r="G59" s="10">
        <v>43.715000000000003</v>
      </c>
      <c r="H59" s="10">
        <v>33.365000000000002</v>
      </c>
      <c r="I59" s="10">
        <v>41.555</v>
      </c>
      <c r="J59" s="10">
        <v>40.700000000000003</v>
      </c>
      <c r="K59" s="10">
        <v>49.453000000000003</v>
      </c>
      <c r="L59" s="10">
        <v>29.82</v>
      </c>
      <c r="M59" s="10">
        <v>52.676000000000002</v>
      </c>
      <c r="N59" s="10">
        <v>38.511000000000003</v>
      </c>
      <c r="O59" s="10">
        <v>65.447000000000003</v>
      </c>
      <c r="P59" s="10">
        <v>64.072000000000003</v>
      </c>
      <c r="Q59" s="10">
        <v>62.051000000000002</v>
      </c>
      <c r="R59" s="10">
        <v>56.274000000000001</v>
      </c>
      <c r="S59" s="10">
        <v>56.619</v>
      </c>
      <c r="T59" s="10">
        <v>37.856999999999999</v>
      </c>
      <c r="U59" s="10">
        <v>32.889000000000003</v>
      </c>
      <c r="V59" s="10">
        <v>30.782</v>
      </c>
      <c r="W59" s="10">
        <v>32.429000000000002</v>
      </c>
      <c r="X59" s="10">
        <v>47.435000000000002</v>
      </c>
      <c r="Y59" s="10">
        <v>49.180999999999997</v>
      </c>
      <c r="Z59" s="10">
        <v>46.161000000000001</v>
      </c>
      <c r="AA59" s="10">
        <v>34.274999999999999</v>
      </c>
      <c r="AB59" s="10">
        <v>43.71</v>
      </c>
      <c r="AC59" s="10">
        <v>50.624000000000002</v>
      </c>
      <c r="AD59" s="10">
        <v>40.03</v>
      </c>
      <c r="AE59" s="127">
        <v>66.143000000000001</v>
      </c>
      <c r="AF59" s="10">
        <v>42.779000000000003</v>
      </c>
      <c r="AG59" s="10">
        <v>31.972999999999999</v>
      </c>
      <c r="AH59" s="10">
        <v>57.481999999999999</v>
      </c>
      <c r="AI59" s="173">
        <v>46.290999999999997</v>
      </c>
      <c r="AJ59" s="173">
        <v>43.362000000000002</v>
      </c>
      <c r="AK59" s="173">
        <v>69.989000000000004</v>
      </c>
      <c r="AL59" s="173">
        <v>72.992000000000004</v>
      </c>
      <c r="AM59" s="173">
        <v>56.103000000000002</v>
      </c>
      <c r="AN59" s="173"/>
      <c r="AO59" s="173"/>
      <c r="AP59" s="173"/>
      <c r="AQ59" s="173"/>
      <c r="AR59" s="173"/>
      <c r="AS59" s="173"/>
      <c r="AT59" s="173"/>
      <c r="AU59" s="173"/>
      <c r="AV59" s="173"/>
      <c r="AW59" s="173"/>
      <c r="AX59" s="173"/>
      <c r="AY59" s="173"/>
    </row>
    <row r="60" spans="1:1005" ht="15" x14ac:dyDescent="0.25">
      <c r="A60" s="186">
        <v>45658</v>
      </c>
      <c r="B60" s="156"/>
      <c r="C60" s="156"/>
      <c r="D60" s="157">
        <v>40.340000000000003</v>
      </c>
      <c r="E60" s="10">
        <v>40.734000000000002</v>
      </c>
      <c r="F60" s="10">
        <v>57.253</v>
      </c>
      <c r="G60" s="10">
        <v>36.08</v>
      </c>
      <c r="H60" s="10">
        <v>27.995000000000001</v>
      </c>
      <c r="I60" s="10">
        <v>37.295000000000002</v>
      </c>
      <c r="J60" s="10">
        <v>34.246000000000002</v>
      </c>
      <c r="K60" s="10">
        <v>42.911000000000001</v>
      </c>
      <c r="L60" s="10">
        <v>27.251999999999999</v>
      </c>
      <c r="M60" s="10">
        <v>47.709000000000003</v>
      </c>
      <c r="N60" s="10">
        <v>35.792000000000002</v>
      </c>
      <c r="O60" s="10">
        <v>54.917000000000002</v>
      </c>
      <c r="P60" s="10">
        <v>78.274000000000001</v>
      </c>
      <c r="Q60" s="10">
        <v>54.8</v>
      </c>
      <c r="R60" s="10">
        <v>50.088000000000001</v>
      </c>
      <c r="S60" s="10">
        <v>51.316000000000003</v>
      </c>
      <c r="T60" s="10">
        <v>33.652000000000001</v>
      </c>
      <c r="U60" s="10">
        <v>27.974</v>
      </c>
      <c r="V60" s="10">
        <v>27.670999999999999</v>
      </c>
      <c r="W60" s="10">
        <v>29.488</v>
      </c>
      <c r="X60" s="10">
        <v>41.904000000000003</v>
      </c>
      <c r="Y60" s="10">
        <v>49.902999999999999</v>
      </c>
      <c r="Z60" s="10">
        <v>43.097999999999999</v>
      </c>
      <c r="AA60" s="10">
        <v>28.802</v>
      </c>
      <c r="AB60" s="10">
        <v>40.494999999999997</v>
      </c>
      <c r="AC60" s="10">
        <v>44.453000000000003</v>
      </c>
      <c r="AD60" s="10">
        <v>36.877000000000002</v>
      </c>
      <c r="AE60" s="127">
        <v>61.22</v>
      </c>
      <c r="AF60" s="10">
        <v>35.686</v>
      </c>
      <c r="AG60" s="10">
        <v>28.87</v>
      </c>
      <c r="AH60" s="10">
        <v>53.518999999999998</v>
      </c>
      <c r="AI60" s="173">
        <v>50.472999999999999</v>
      </c>
      <c r="AJ60" s="173">
        <v>38.884</v>
      </c>
      <c r="AK60" s="173">
        <v>63.866</v>
      </c>
      <c r="AL60" s="173">
        <v>64.576999999999998</v>
      </c>
      <c r="AM60" s="173">
        <v>50.012999999999998</v>
      </c>
      <c r="AN60" s="173"/>
      <c r="AO60" s="173"/>
      <c r="AP60" s="173"/>
      <c r="AQ60" s="173"/>
      <c r="AR60" s="173"/>
      <c r="AS60" s="173"/>
      <c r="AT60" s="173"/>
      <c r="AU60" s="173"/>
      <c r="AV60" s="173"/>
      <c r="AW60" s="173"/>
      <c r="AX60" s="173"/>
      <c r="AY60" s="173"/>
    </row>
    <row r="61" spans="1:1005" ht="15" x14ac:dyDescent="0.25">
      <c r="A61" s="186">
        <v>45689</v>
      </c>
      <c r="B61" s="156"/>
      <c r="C61" s="156"/>
      <c r="D61" s="157">
        <v>44.54</v>
      </c>
      <c r="E61" s="10">
        <v>102.875</v>
      </c>
      <c r="F61" s="10">
        <v>55.938000000000002</v>
      </c>
      <c r="G61" s="10">
        <v>35.362000000000002</v>
      </c>
      <c r="H61" s="10">
        <v>30.64</v>
      </c>
      <c r="I61" s="10">
        <v>34.78</v>
      </c>
      <c r="J61" s="10">
        <v>40.048000000000002</v>
      </c>
      <c r="K61" s="10">
        <v>42.308999999999997</v>
      </c>
      <c r="L61" s="10">
        <v>29.125</v>
      </c>
      <c r="M61" s="10">
        <v>45.186</v>
      </c>
      <c r="N61" s="10">
        <v>52.767000000000003</v>
      </c>
      <c r="O61" s="10">
        <v>65.977000000000004</v>
      </c>
      <c r="P61" s="10">
        <v>60.295000000000002</v>
      </c>
      <c r="Q61" s="10">
        <v>50.865000000000002</v>
      </c>
      <c r="R61" s="10">
        <v>49.396000000000001</v>
      </c>
      <c r="S61" s="10">
        <v>55.386000000000003</v>
      </c>
      <c r="T61" s="10">
        <v>33.584000000000003</v>
      </c>
      <c r="U61" s="10">
        <v>28.617999999999999</v>
      </c>
      <c r="V61" s="10">
        <v>39.999000000000002</v>
      </c>
      <c r="W61" s="10">
        <v>31.373999999999999</v>
      </c>
      <c r="X61" s="10">
        <v>41.13</v>
      </c>
      <c r="Y61" s="10">
        <v>46.393000000000001</v>
      </c>
      <c r="Z61" s="10">
        <v>46.128</v>
      </c>
      <c r="AA61" s="10">
        <v>28.513000000000002</v>
      </c>
      <c r="AB61" s="10">
        <v>40.801000000000002</v>
      </c>
      <c r="AC61" s="10">
        <v>41.822000000000003</v>
      </c>
      <c r="AD61" s="10">
        <v>37.877000000000002</v>
      </c>
      <c r="AE61" s="127">
        <v>58.136000000000003</v>
      </c>
      <c r="AF61" s="10">
        <v>35.628999999999998</v>
      </c>
      <c r="AG61" s="10">
        <v>39.094999999999999</v>
      </c>
      <c r="AH61" s="10">
        <v>63.131</v>
      </c>
      <c r="AI61" s="173">
        <v>44.773000000000003</v>
      </c>
      <c r="AJ61" s="173">
        <v>42.360999999999997</v>
      </c>
      <c r="AK61" s="173">
        <v>61.286999999999999</v>
      </c>
      <c r="AL61" s="173">
        <v>58.744999999999997</v>
      </c>
      <c r="AM61" s="173">
        <v>47.140999999999998</v>
      </c>
      <c r="AN61" s="173"/>
      <c r="AO61" s="173"/>
      <c r="AP61" s="173"/>
      <c r="AQ61" s="173"/>
      <c r="AR61" s="173"/>
      <c r="AS61" s="173"/>
      <c r="AT61" s="173"/>
      <c r="AU61" s="173"/>
      <c r="AV61" s="173"/>
      <c r="AW61" s="173"/>
      <c r="AX61" s="173"/>
      <c r="AY61" s="173"/>
    </row>
    <row r="62" spans="1:1005" ht="15" x14ac:dyDescent="0.25">
      <c r="A62" s="186">
        <v>45717</v>
      </c>
      <c r="B62" s="156"/>
      <c r="C62" s="156"/>
      <c r="D62" s="157">
        <v>102.32</v>
      </c>
      <c r="E62" s="10">
        <v>214.667</v>
      </c>
      <c r="F62" s="10">
        <v>86.665999999999997</v>
      </c>
      <c r="G62" s="10">
        <v>79.094999999999999</v>
      </c>
      <c r="H62" s="10">
        <v>106.389</v>
      </c>
      <c r="I62" s="10">
        <v>74.277000000000001</v>
      </c>
      <c r="J62" s="10">
        <v>60.844999999999999</v>
      </c>
      <c r="K62" s="10">
        <v>118.934</v>
      </c>
      <c r="L62" s="10">
        <v>92.522999999999996</v>
      </c>
      <c r="M62" s="10">
        <v>108.946</v>
      </c>
      <c r="N62" s="10">
        <v>114.541</v>
      </c>
      <c r="O62" s="10">
        <v>100.98</v>
      </c>
      <c r="P62" s="10">
        <v>117.46299999999999</v>
      </c>
      <c r="Q62" s="10">
        <v>98.606999999999999</v>
      </c>
      <c r="R62" s="10">
        <v>89.037000000000006</v>
      </c>
      <c r="S62" s="10">
        <v>81.043000000000006</v>
      </c>
      <c r="T62" s="10">
        <v>69.516999999999996</v>
      </c>
      <c r="U62" s="10">
        <v>53.396000000000001</v>
      </c>
      <c r="V62" s="10">
        <v>65.881</v>
      </c>
      <c r="W62" s="10">
        <v>95.528999999999996</v>
      </c>
      <c r="X62" s="10">
        <v>88.384</v>
      </c>
      <c r="Y62" s="10">
        <v>74.057000000000002</v>
      </c>
      <c r="Z62" s="10">
        <v>103.56</v>
      </c>
      <c r="AA62" s="10">
        <v>50.341000000000001</v>
      </c>
      <c r="AB62" s="10">
        <v>81.084000000000003</v>
      </c>
      <c r="AC62" s="10">
        <v>67.192999999999998</v>
      </c>
      <c r="AD62" s="10">
        <v>65.445999999999998</v>
      </c>
      <c r="AE62" s="127">
        <v>112.65300000000001</v>
      </c>
      <c r="AF62" s="10">
        <v>68.954999999999998</v>
      </c>
      <c r="AG62" s="10">
        <v>70.671999999999997</v>
      </c>
      <c r="AH62" s="10">
        <v>106.937</v>
      </c>
      <c r="AI62" s="173">
        <v>78.161000000000001</v>
      </c>
      <c r="AJ62" s="173">
        <v>82.358000000000004</v>
      </c>
      <c r="AK62" s="173">
        <v>116.26900000000001</v>
      </c>
      <c r="AL62" s="173">
        <v>84.082999999999998</v>
      </c>
      <c r="AM62" s="173">
        <v>74.855999999999995</v>
      </c>
      <c r="AN62" s="173"/>
      <c r="AO62" s="173"/>
      <c r="AP62" s="173"/>
      <c r="AQ62" s="173"/>
      <c r="AR62" s="173"/>
      <c r="AS62" s="173"/>
      <c r="AT62" s="173"/>
      <c r="AU62" s="173"/>
      <c r="AV62" s="173"/>
      <c r="AW62" s="173"/>
      <c r="AX62" s="173"/>
      <c r="AY62" s="173"/>
    </row>
    <row r="63" spans="1:1005" ht="15" x14ac:dyDescent="0.25">
      <c r="A63" s="186">
        <v>45748</v>
      </c>
      <c r="B63" s="156"/>
      <c r="C63" s="156"/>
      <c r="D63" s="157">
        <v>133.5</v>
      </c>
      <c r="E63" s="10">
        <v>338.56599999999997</v>
      </c>
      <c r="F63" s="10">
        <v>145.893</v>
      </c>
      <c r="G63" s="10">
        <v>124.33499999999999</v>
      </c>
      <c r="H63" s="10">
        <v>158.96799999999999</v>
      </c>
      <c r="I63" s="10">
        <v>130.27500000000001</v>
      </c>
      <c r="J63" s="10">
        <v>83.620999999999995</v>
      </c>
      <c r="K63" s="10">
        <v>118.907</v>
      </c>
      <c r="L63" s="10">
        <v>162.23500000000001</v>
      </c>
      <c r="M63" s="10">
        <v>139.19200000000001</v>
      </c>
      <c r="N63" s="10">
        <v>97.783000000000001</v>
      </c>
      <c r="O63" s="10">
        <v>157.06899999999999</v>
      </c>
      <c r="P63" s="10">
        <v>142.38300000000001</v>
      </c>
      <c r="Q63" s="10">
        <v>165.36699999999999</v>
      </c>
      <c r="R63" s="10">
        <v>109.58799999999999</v>
      </c>
      <c r="S63" s="10">
        <v>116.792</v>
      </c>
      <c r="T63" s="10">
        <v>105.691</v>
      </c>
      <c r="U63" s="10">
        <v>86.216999999999999</v>
      </c>
      <c r="V63" s="10">
        <v>92.867000000000004</v>
      </c>
      <c r="W63" s="10">
        <v>154.095</v>
      </c>
      <c r="X63" s="10">
        <v>127.90600000000001</v>
      </c>
      <c r="Y63" s="10">
        <v>138.18299999999999</v>
      </c>
      <c r="Z63" s="10">
        <v>103.88</v>
      </c>
      <c r="AA63" s="10">
        <v>54.844999999999999</v>
      </c>
      <c r="AB63" s="10">
        <v>123.387</v>
      </c>
      <c r="AC63" s="10">
        <v>87.465999999999994</v>
      </c>
      <c r="AD63" s="10">
        <v>199.03399999999999</v>
      </c>
      <c r="AE63" s="127">
        <v>191.73599999999999</v>
      </c>
      <c r="AF63" s="10">
        <v>73.802999999999997</v>
      </c>
      <c r="AG63" s="10">
        <v>93.322999999999993</v>
      </c>
      <c r="AH63" s="10">
        <v>111.944</v>
      </c>
      <c r="AI63" s="173">
        <v>86.186999999999998</v>
      </c>
      <c r="AJ63" s="173">
        <v>95.87</v>
      </c>
      <c r="AK63" s="173">
        <v>166.46299999999999</v>
      </c>
      <c r="AL63" s="173">
        <v>150.26</v>
      </c>
      <c r="AM63" s="173">
        <v>149.73400000000001</v>
      </c>
      <c r="AN63" s="173"/>
      <c r="AO63" s="173"/>
      <c r="AP63" s="173"/>
      <c r="AQ63" s="173"/>
      <c r="AR63" s="173"/>
      <c r="AS63" s="173"/>
      <c r="AT63" s="173"/>
      <c r="AU63" s="173"/>
      <c r="AV63" s="173"/>
      <c r="AW63" s="173"/>
      <c r="AX63" s="173"/>
      <c r="AY63" s="173"/>
    </row>
    <row r="64" spans="1:1005" ht="15" x14ac:dyDescent="0.25">
      <c r="A64" s="186">
        <v>45778</v>
      </c>
      <c r="B64" s="156"/>
      <c r="C64" s="156"/>
      <c r="D64" s="164">
        <v>245.16</v>
      </c>
      <c r="E64" s="10">
        <v>517.10799999999995</v>
      </c>
      <c r="F64" s="10">
        <v>392.44900000000001</v>
      </c>
      <c r="G64" s="10">
        <v>176.41399999999999</v>
      </c>
      <c r="H64" s="10">
        <v>171.02699999999999</v>
      </c>
      <c r="I64" s="10">
        <v>104.352</v>
      </c>
      <c r="J64" s="10">
        <v>129.595</v>
      </c>
      <c r="K64" s="10">
        <v>203.10900000000001</v>
      </c>
      <c r="L64" s="10">
        <v>321.541</v>
      </c>
      <c r="M64" s="10">
        <v>241.173</v>
      </c>
      <c r="N64" s="10">
        <v>156.09399999999999</v>
      </c>
      <c r="O64" s="10">
        <v>250.66900000000001</v>
      </c>
      <c r="P64" s="10">
        <v>482.23</v>
      </c>
      <c r="Q64" s="10">
        <v>262.50700000000001</v>
      </c>
      <c r="R64" s="10">
        <v>344.83600000000001</v>
      </c>
      <c r="S64" s="10">
        <v>208.90199999999999</v>
      </c>
      <c r="T64" s="10">
        <v>177.15100000000001</v>
      </c>
      <c r="U64" s="10">
        <v>62.003999999999998</v>
      </c>
      <c r="V64" s="10">
        <v>78.748000000000005</v>
      </c>
      <c r="W64" s="10">
        <v>133.661</v>
      </c>
      <c r="X64" s="10">
        <v>272.59399999999999</v>
      </c>
      <c r="Y64" s="10">
        <v>296.81799999999998</v>
      </c>
      <c r="Z64" s="10">
        <v>218.952</v>
      </c>
      <c r="AA64" s="10">
        <v>139.24199999999999</v>
      </c>
      <c r="AB64" s="10">
        <v>199.78700000000001</v>
      </c>
      <c r="AC64" s="10">
        <v>65.734999999999999</v>
      </c>
      <c r="AD64" s="10">
        <v>335.60500000000002</v>
      </c>
      <c r="AE64" s="127">
        <v>240.19</v>
      </c>
      <c r="AF64" s="10">
        <v>100.28700000000001</v>
      </c>
      <c r="AG64" s="10">
        <v>202.04</v>
      </c>
      <c r="AH64" s="10">
        <v>237.40799999999999</v>
      </c>
      <c r="AI64" s="173">
        <v>153.666</v>
      </c>
      <c r="AJ64" s="173">
        <v>294.14299999999997</v>
      </c>
      <c r="AK64" s="173">
        <v>371.51600000000002</v>
      </c>
      <c r="AL64" s="173">
        <v>372.74700000000001</v>
      </c>
      <c r="AM64" s="173">
        <v>372.74700000000001</v>
      </c>
      <c r="AN64" s="173"/>
      <c r="AO64" s="173"/>
      <c r="AP64" s="173"/>
      <c r="AQ64" s="173"/>
      <c r="AR64" s="173"/>
      <c r="AS64" s="173"/>
      <c r="AT64" s="173"/>
      <c r="AU64" s="173"/>
      <c r="AV64" s="173"/>
      <c r="AW64" s="173"/>
      <c r="AX64" s="173"/>
      <c r="AY64" s="173"/>
      <c r="ALQ64" s="2" t="e">
        <v>#N/A</v>
      </c>
    </row>
    <row r="65" spans="1:1005" ht="15" x14ac:dyDescent="0.25">
      <c r="A65" s="186">
        <v>45809</v>
      </c>
      <c r="B65" s="156"/>
      <c r="C65" s="156"/>
      <c r="D65" s="164">
        <v>389.71</v>
      </c>
      <c r="E65" s="10">
        <v>1126.8219999999999</v>
      </c>
      <c r="F65" s="10">
        <v>287.17700000000002</v>
      </c>
      <c r="G65" s="10">
        <v>181.31800000000001</v>
      </c>
      <c r="H65" s="10">
        <v>280.80399999999997</v>
      </c>
      <c r="I65" s="10">
        <v>300.84100000000001</v>
      </c>
      <c r="J65" s="10">
        <v>480.57900000000001</v>
      </c>
      <c r="K65" s="10">
        <v>83.475999999999999</v>
      </c>
      <c r="L65" s="10">
        <v>499.93700000000001</v>
      </c>
      <c r="M65" s="10">
        <v>211.93799999999999</v>
      </c>
      <c r="N65" s="10">
        <v>602.08900000000006</v>
      </c>
      <c r="O65" s="10">
        <v>709.23099999999999</v>
      </c>
      <c r="P65" s="10">
        <v>879.56</v>
      </c>
      <c r="Q65" s="10">
        <v>485.83</v>
      </c>
      <c r="R65" s="10">
        <v>775.93100000000004</v>
      </c>
      <c r="S65" s="10">
        <v>258.99</v>
      </c>
      <c r="T65" s="10">
        <v>168.309</v>
      </c>
      <c r="U65" s="10">
        <v>206.02099999999999</v>
      </c>
      <c r="V65" s="10">
        <v>274.99599999999998</v>
      </c>
      <c r="W65" s="10">
        <v>266.25099999999998</v>
      </c>
      <c r="X65" s="10">
        <v>479.31799999999998</v>
      </c>
      <c r="Y65" s="10">
        <v>350.68799999999999</v>
      </c>
      <c r="Z65" s="10">
        <v>89.846999999999994</v>
      </c>
      <c r="AA65" s="10">
        <v>346.83</v>
      </c>
      <c r="AB65" s="10">
        <v>557.54100000000005</v>
      </c>
      <c r="AC65" s="10">
        <v>294.26900000000001</v>
      </c>
      <c r="AD65" s="10">
        <v>674.41200000000003</v>
      </c>
      <c r="AE65" s="127">
        <v>230.80500000000001</v>
      </c>
      <c r="AF65" s="10">
        <v>115.443</v>
      </c>
      <c r="AG65" s="10">
        <v>516.46299999999997</v>
      </c>
      <c r="AH65" s="10">
        <v>369.39600000000002</v>
      </c>
      <c r="AI65" s="173">
        <v>232.18</v>
      </c>
      <c r="AJ65" s="173">
        <v>578.18700000000001</v>
      </c>
      <c r="AK65" s="173">
        <v>1014.447</v>
      </c>
      <c r="AL65" s="173">
        <v>592.19200000000001</v>
      </c>
      <c r="AM65" s="173">
        <v>592.19200000000001</v>
      </c>
      <c r="AN65" s="173"/>
      <c r="AO65" s="173"/>
      <c r="AP65" s="173"/>
      <c r="AQ65" s="173"/>
      <c r="AR65" s="173"/>
      <c r="AS65" s="173"/>
      <c r="AT65" s="173"/>
      <c r="AU65" s="173"/>
      <c r="AV65" s="173"/>
      <c r="AW65" s="173"/>
      <c r="AX65" s="173"/>
      <c r="AY65" s="173"/>
      <c r="ALQ65" s="2" t="e">
        <v>#N/A</v>
      </c>
    </row>
    <row r="66" spans="1:1005" ht="15" x14ac:dyDescent="0.25">
      <c r="A66" s="186">
        <v>45839</v>
      </c>
      <c r="B66" s="156"/>
      <c r="C66" s="156"/>
      <c r="D66" s="164">
        <v>210.17</v>
      </c>
      <c r="E66" s="10">
        <v>377.85</v>
      </c>
      <c r="F66" s="10">
        <v>106.628</v>
      </c>
      <c r="G66" s="10">
        <v>33.508000000000003</v>
      </c>
      <c r="H66" s="10">
        <v>164.113</v>
      </c>
      <c r="I66" s="10">
        <v>201.94</v>
      </c>
      <c r="J66" s="10">
        <v>224.982</v>
      </c>
      <c r="K66" s="10">
        <v>45.030999999999999</v>
      </c>
      <c r="L66" s="10">
        <v>280.12599999999998</v>
      </c>
      <c r="M66" s="10">
        <v>44.170999999999999</v>
      </c>
      <c r="N66" s="10">
        <v>609.35</v>
      </c>
      <c r="O66" s="10">
        <v>326.87599999999998</v>
      </c>
      <c r="P66" s="10">
        <v>360.19799999999998</v>
      </c>
      <c r="Q66" s="10">
        <v>462.80599999999998</v>
      </c>
      <c r="R66" s="10">
        <v>424.45299999999997</v>
      </c>
      <c r="S66" s="10">
        <v>78.753</v>
      </c>
      <c r="T66" s="10">
        <v>45.616999999999997</v>
      </c>
      <c r="U66" s="10">
        <v>94.305999999999997</v>
      </c>
      <c r="V66" s="10">
        <v>111.09399999999999</v>
      </c>
      <c r="W66" s="10">
        <v>191.47900000000001</v>
      </c>
      <c r="X66" s="10">
        <v>322.79000000000002</v>
      </c>
      <c r="Y66" s="10">
        <v>92.415000000000006</v>
      </c>
      <c r="Z66" s="10">
        <v>15.840999999999999</v>
      </c>
      <c r="AA66" s="10">
        <v>245.45699999999999</v>
      </c>
      <c r="AB66" s="10">
        <v>411.34100000000001</v>
      </c>
      <c r="AC66" s="10">
        <v>232.148</v>
      </c>
      <c r="AD66" s="10">
        <v>848.82399999999996</v>
      </c>
      <c r="AE66" s="127">
        <v>87.495999999999995</v>
      </c>
      <c r="AF66" s="10">
        <v>45.215000000000003</v>
      </c>
      <c r="AG66" s="10">
        <v>313.77600000000001</v>
      </c>
      <c r="AH66" s="10">
        <v>166.875</v>
      </c>
      <c r="AI66" s="173">
        <v>88.549000000000007</v>
      </c>
      <c r="AJ66" s="173">
        <v>561.98800000000006</v>
      </c>
      <c r="AK66" s="173">
        <v>605.10400000000004</v>
      </c>
      <c r="AL66" s="173">
        <v>324.13299999999998</v>
      </c>
      <c r="AM66" s="173">
        <v>324.13299999999998</v>
      </c>
      <c r="AN66" s="173"/>
      <c r="AO66" s="173"/>
      <c r="AP66" s="173"/>
      <c r="AQ66" s="173"/>
      <c r="AR66" s="173"/>
      <c r="AS66" s="173"/>
      <c r="AT66" s="173"/>
      <c r="AU66" s="173"/>
      <c r="AV66" s="173"/>
      <c r="AW66" s="173"/>
      <c r="AX66" s="173"/>
      <c r="AY66" s="173"/>
      <c r="ALQ66" s="2" t="e">
        <v>#N/A</v>
      </c>
    </row>
    <row r="67" spans="1:1005" ht="15" x14ac:dyDescent="0.25">
      <c r="A67" s="186">
        <v>45870</v>
      </c>
      <c r="B67" s="156"/>
      <c r="C67" s="156"/>
      <c r="D67" s="164">
        <v>88.63</v>
      </c>
      <c r="E67" s="10">
        <v>133.184</v>
      </c>
      <c r="F67" s="10">
        <v>73.991</v>
      </c>
      <c r="G67" s="10">
        <v>31.047999999999998</v>
      </c>
      <c r="H67" s="10">
        <v>69.186000000000007</v>
      </c>
      <c r="I67" s="10">
        <v>65.188000000000002</v>
      </c>
      <c r="J67" s="10">
        <v>97.106999999999999</v>
      </c>
      <c r="K67" s="10">
        <v>28.303000000000001</v>
      </c>
      <c r="L67" s="10">
        <v>209.15100000000001</v>
      </c>
      <c r="M67" s="10">
        <v>36.896999999999998</v>
      </c>
      <c r="N67" s="10">
        <v>192.96</v>
      </c>
      <c r="O67" s="10">
        <v>104.006</v>
      </c>
      <c r="P67" s="10">
        <v>175.53299999999999</v>
      </c>
      <c r="Q67" s="10">
        <v>152.52099999999999</v>
      </c>
      <c r="R67" s="10">
        <v>141.78100000000001</v>
      </c>
      <c r="S67" s="10">
        <v>44.386000000000003</v>
      </c>
      <c r="T67" s="10">
        <v>27.86</v>
      </c>
      <c r="U67" s="10">
        <v>39.191000000000003</v>
      </c>
      <c r="V67" s="10">
        <v>43.734000000000002</v>
      </c>
      <c r="W67" s="10">
        <v>74.986999999999995</v>
      </c>
      <c r="X67" s="10">
        <v>100.751</v>
      </c>
      <c r="Y67" s="10">
        <v>52.119</v>
      </c>
      <c r="Z67" s="10">
        <v>33.295999999999999</v>
      </c>
      <c r="AA67" s="10">
        <v>72.905000000000001</v>
      </c>
      <c r="AB67" s="10">
        <v>127.82299999999999</v>
      </c>
      <c r="AC67" s="10">
        <v>72.540000000000006</v>
      </c>
      <c r="AD67" s="10">
        <v>226.90899999999999</v>
      </c>
      <c r="AE67" s="127">
        <v>45.15</v>
      </c>
      <c r="AF67" s="10">
        <v>28.151</v>
      </c>
      <c r="AG67" s="10">
        <v>111.929</v>
      </c>
      <c r="AH67" s="10">
        <v>62.231000000000002</v>
      </c>
      <c r="AI67" s="173">
        <v>39.970999999999997</v>
      </c>
      <c r="AJ67" s="173">
        <v>241.30199999999999</v>
      </c>
      <c r="AK67" s="173">
        <v>210.30699999999999</v>
      </c>
      <c r="AL67" s="173">
        <v>118.00700000000001</v>
      </c>
      <c r="AM67" s="173">
        <v>118.00700000000001</v>
      </c>
      <c r="AN67" s="173"/>
      <c r="AO67" s="173"/>
      <c r="AP67" s="173"/>
      <c r="AQ67" s="173"/>
      <c r="AR67" s="173"/>
      <c r="AS67" s="173"/>
      <c r="AT67" s="173"/>
      <c r="AU67" s="173"/>
      <c r="AV67" s="173"/>
      <c r="AW67" s="173"/>
      <c r="AX67" s="173"/>
      <c r="AY67" s="173"/>
      <c r="ALQ67" s="2" t="e">
        <v>#N/A</v>
      </c>
    </row>
    <row r="68" spans="1:1005" ht="15" x14ac:dyDescent="0.25">
      <c r="A68" s="186">
        <v>45901</v>
      </c>
      <c r="B68" s="156"/>
      <c r="C68" s="156"/>
      <c r="D68" s="164">
        <v>55.11</v>
      </c>
      <c r="E68" s="10">
        <v>80.831000000000003</v>
      </c>
      <c r="F68" s="10">
        <v>49.472999999999999</v>
      </c>
      <c r="G68" s="10">
        <v>26.739000000000001</v>
      </c>
      <c r="H68" s="10">
        <v>50.185000000000002</v>
      </c>
      <c r="I68" s="10">
        <v>41.984999999999999</v>
      </c>
      <c r="J68" s="10">
        <v>73.683000000000007</v>
      </c>
      <c r="K68" s="10">
        <v>28.581</v>
      </c>
      <c r="L68" s="10">
        <v>81.671999999999997</v>
      </c>
      <c r="M68" s="10">
        <v>30.5</v>
      </c>
      <c r="N68" s="10">
        <v>78.302000000000007</v>
      </c>
      <c r="O68" s="10">
        <v>63.497</v>
      </c>
      <c r="P68" s="10">
        <v>110.191</v>
      </c>
      <c r="Q68" s="10">
        <v>69.158000000000001</v>
      </c>
      <c r="R68" s="10">
        <v>97.962999999999994</v>
      </c>
      <c r="S68" s="10">
        <v>52.643999999999998</v>
      </c>
      <c r="T68" s="10">
        <v>23.494</v>
      </c>
      <c r="U68" s="10">
        <v>36.023000000000003</v>
      </c>
      <c r="V68" s="10">
        <v>39.771000000000001</v>
      </c>
      <c r="W68" s="10">
        <v>59.098999999999997</v>
      </c>
      <c r="X68" s="10">
        <v>56.109000000000002</v>
      </c>
      <c r="Y68" s="10">
        <v>41.811</v>
      </c>
      <c r="Z68" s="10">
        <v>29.588000000000001</v>
      </c>
      <c r="AA68" s="10">
        <v>57.140999999999998</v>
      </c>
      <c r="AB68" s="10">
        <v>57.93</v>
      </c>
      <c r="AC68" s="10">
        <v>45.957000000000001</v>
      </c>
      <c r="AD68" s="10">
        <v>95.975999999999999</v>
      </c>
      <c r="AE68" s="127">
        <v>34.225000000000001</v>
      </c>
      <c r="AF68" s="10">
        <v>31.478999999999999</v>
      </c>
      <c r="AG68" s="10">
        <v>78.108999999999995</v>
      </c>
      <c r="AH68" s="10">
        <v>42.447000000000003</v>
      </c>
      <c r="AI68" s="173">
        <v>26.431999999999999</v>
      </c>
      <c r="AJ68" s="173">
        <v>121.011</v>
      </c>
      <c r="AK68" s="173">
        <v>114.742</v>
      </c>
      <c r="AL68" s="173">
        <v>80.471000000000004</v>
      </c>
      <c r="AM68" s="173">
        <v>80.471000000000004</v>
      </c>
      <c r="AN68" s="173"/>
      <c r="AO68" s="173"/>
      <c r="AP68" s="173"/>
      <c r="AQ68" s="173"/>
      <c r="AR68" s="173"/>
      <c r="AS68" s="173"/>
      <c r="AT68" s="173"/>
      <c r="AU68" s="173"/>
      <c r="AV68" s="173"/>
      <c r="AW68" s="173"/>
      <c r="AX68" s="173"/>
      <c r="AY68" s="173"/>
      <c r="ALQ68" s="2" t="e">
        <v>#N/A</v>
      </c>
    </row>
    <row r="69" spans="1:1005" ht="15" x14ac:dyDescent="0.25">
      <c r="A69" s="186"/>
      <c r="B69" s="156"/>
      <c r="C69" s="156"/>
      <c r="D69" s="164"/>
      <c r="E69" s="10"/>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27"/>
      <c r="AF69" s="10"/>
      <c r="AG69" s="10"/>
      <c r="AH69" s="10"/>
      <c r="AI69" s="173"/>
      <c r="AJ69" s="173"/>
      <c r="AK69" s="173"/>
      <c r="AL69" s="173"/>
      <c r="AM69" s="173"/>
      <c r="AN69" s="173"/>
      <c r="AO69" s="173"/>
      <c r="AP69" s="173"/>
      <c r="AQ69" s="173"/>
      <c r="AR69" s="173"/>
      <c r="AS69" s="173"/>
      <c r="AT69" s="173"/>
      <c r="AU69" s="173"/>
      <c r="AV69" s="173"/>
      <c r="AW69" s="173"/>
      <c r="AX69" s="173"/>
      <c r="AY69" s="173"/>
      <c r="ALQ69" s="2" t="e">
        <v>#N/A</v>
      </c>
    </row>
    <row r="70" spans="1:1005" ht="15" x14ac:dyDescent="0.25">
      <c r="A70" s="186"/>
      <c r="B70" s="44"/>
      <c r="C70" s="44"/>
      <c r="D70" s="164"/>
      <c r="E70" s="10"/>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27"/>
      <c r="AF70" s="10"/>
      <c r="AG70" s="10"/>
      <c r="AH70" s="10"/>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186"/>
      <c r="B71" s="44"/>
      <c r="C71" s="44"/>
      <c r="D71" s="164"/>
      <c r="E71" s="10"/>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27"/>
      <c r="AF71" s="10"/>
      <c r="AG71" s="10"/>
      <c r="AH71" s="10"/>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186"/>
      <c r="B72" s="44"/>
      <c r="C72" s="44"/>
      <c r="D72" s="164"/>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186"/>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5" x14ac:dyDescent="0.25">
      <c r="A74" s="186"/>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5" x14ac:dyDescent="0.25">
      <c r="A75" s="186"/>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5" x14ac:dyDescent="0.25">
      <c r="A76" s="186"/>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5" x14ac:dyDescent="0.25">
      <c r="A77" s="186"/>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5" x14ac:dyDescent="0.25">
      <c r="A78" s="186"/>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5" x14ac:dyDescent="0.25">
      <c r="A79" s="186"/>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5" x14ac:dyDescent="0.25">
      <c r="A80" s="186"/>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tabColor rgb="FFFCCDE5"/>
  </sheetPr>
  <dimension ref="A1:ALQ80"/>
  <sheetViews>
    <sheetView workbookViewId="0">
      <selection activeCell="D4" sqref="D4"/>
    </sheetView>
  </sheetViews>
  <sheetFormatPr defaultColWidth="18.7109375" defaultRowHeight="12.75" customHeight="1" x14ac:dyDescent="0.25"/>
  <cols>
    <col min="1" max="1" width="7.5703125" style="206" customWidth="1"/>
    <col min="2" max="4" width="7.5703125" style="42" customWidth="1"/>
    <col min="5" max="30" width="8" style="2" customWidth="1"/>
    <col min="31" max="31" width="8.140625" style="2" customWidth="1"/>
    <col min="32" max="54" width="8.85546875" style="2" customWidth="1"/>
    <col min="55" max="16384" width="18.7109375" style="2"/>
  </cols>
  <sheetData>
    <row r="1" spans="1:54" s="211" customFormat="1" ht="15" x14ac:dyDescent="0.25">
      <c r="A1" s="24" t="s">
        <v>52</v>
      </c>
      <c r="B1" s="327"/>
      <c r="C1" s="327"/>
      <c r="D1" s="327"/>
      <c r="E1" s="327"/>
      <c r="F1" s="327"/>
      <c r="G1" s="327"/>
      <c r="H1" s="327"/>
      <c r="I1" s="327"/>
      <c r="J1" s="327"/>
      <c r="K1" s="327"/>
      <c r="L1" s="327"/>
      <c r="M1" s="327"/>
      <c r="N1" s="327"/>
      <c r="O1" s="327"/>
      <c r="P1" s="327"/>
      <c r="Q1" s="327"/>
      <c r="R1" s="327"/>
      <c r="S1" s="327"/>
      <c r="T1" s="327"/>
      <c r="U1" s="327"/>
      <c r="V1" s="327"/>
      <c r="W1" s="327"/>
      <c r="X1" s="327"/>
      <c r="Y1" s="327"/>
      <c r="Z1" s="327"/>
      <c r="AA1" s="327"/>
      <c r="AB1" s="327"/>
      <c r="AC1" s="327"/>
      <c r="AD1" s="327"/>
      <c r="AE1" s="327"/>
      <c r="AF1" s="327"/>
      <c r="AG1" s="327"/>
      <c r="AH1" s="327"/>
      <c r="AI1" s="258"/>
      <c r="AJ1" s="258"/>
      <c r="AK1" s="258"/>
      <c r="AL1" s="258"/>
      <c r="AM1" s="258"/>
    </row>
    <row r="2" spans="1:54" s="206" customFormat="1" ht="15" x14ac:dyDescent="0.25">
      <c r="A2" s="24"/>
      <c r="B2" s="198" t="s">
        <v>53</v>
      </c>
      <c r="C2" s="198" t="s">
        <v>54</v>
      </c>
      <c r="D2" s="198" t="s">
        <v>55</v>
      </c>
      <c r="E2" s="198">
        <v>1981</v>
      </c>
      <c r="F2" s="198">
        <v>1982</v>
      </c>
      <c r="G2" s="198">
        <v>1983</v>
      </c>
      <c r="H2" s="198">
        <v>1984</v>
      </c>
      <c r="I2" s="198">
        <v>1985</v>
      </c>
      <c r="J2" s="198">
        <v>1986</v>
      </c>
      <c r="K2" s="198">
        <v>1987</v>
      </c>
      <c r="L2" s="198">
        <v>1988</v>
      </c>
      <c r="M2" s="198">
        <v>1989</v>
      </c>
      <c r="N2" s="198">
        <v>1990</v>
      </c>
      <c r="O2" s="198">
        <v>1991</v>
      </c>
      <c r="P2" s="198">
        <v>1992</v>
      </c>
      <c r="Q2" s="198">
        <v>1993</v>
      </c>
      <c r="R2" s="198">
        <v>1994</v>
      </c>
      <c r="S2" s="198">
        <v>1995</v>
      </c>
      <c r="T2" s="198">
        <v>1996</v>
      </c>
      <c r="U2" s="198">
        <v>1997</v>
      </c>
      <c r="V2" s="198">
        <v>1998</v>
      </c>
      <c r="W2" s="198">
        <v>1999</v>
      </c>
      <c r="X2" s="198">
        <v>2000</v>
      </c>
      <c r="Y2" s="198">
        <v>2001</v>
      </c>
      <c r="Z2" s="198">
        <v>2002</v>
      </c>
      <c r="AA2" s="198">
        <v>2003</v>
      </c>
      <c r="AB2" s="198">
        <v>2004</v>
      </c>
      <c r="AC2" s="198">
        <v>2005</v>
      </c>
      <c r="AD2" s="198">
        <v>2006</v>
      </c>
      <c r="AE2" s="198">
        <v>2007</v>
      </c>
      <c r="AF2" s="198">
        <v>2008</v>
      </c>
      <c r="AG2" s="198">
        <v>2009</v>
      </c>
      <c r="AH2" s="198">
        <v>2010</v>
      </c>
      <c r="AI2" s="258">
        <v>2011</v>
      </c>
      <c r="AJ2" s="258">
        <v>2012</v>
      </c>
      <c r="AK2" s="258">
        <v>2013</v>
      </c>
      <c r="AL2" s="258">
        <v>2014</v>
      </c>
      <c r="AM2" s="258">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5"/>
      <c r="B3" s="26" t="s">
        <v>71</v>
      </c>
      <c r="C3" s="26" t="s">
        <v>72</v>
      </c>
      <c r="D3" s="26" t="s">
        <v>73</v>
      </c>
      <c r="E3" s="26" t="s">
        <v>74</v>
      </c>
      <c r="F3" s="26" t="s">
        <v>75</v>
      </c>
      <c r="G3" s="26" t="s">
        <v>76</v>
      </c>
      <c r="H3" s="26" t="s">
        <v>77</v>
      </c>
      <c r="I3" s="26" t="s">
        <v>78</v>
      </c>
      <c r="J3" s="26" t="s">
        <v>79</v>
      </c>
      <c r="K3" s="26" t="s">
        <v>80</v>
      </c>
      <c r="L3" s="26" t="s">
        <v>81</v>
      </c>
      <c r="M3" s="26" t="s">
        <v>82</v>
      </c>
      <c r="N3" s="26" t="s">
        <v>83</v>
      </c>
      <c r="O3" s="26" t="s">
        <v>84</v>
      </c>
      <c r="P3" s="26" t="s">
        <v>85</v>
      </c>
      <c r="Q3" s="26" t="s">
        <v>86</v>
      </c>
      <c r="R3" s="26" t="s">
        <v>87</v>
      </c>
      <c r="S3" s="26" t="s">
        <v>88</v>
      </c>
      <c r="T3" s="26" t="s">
        <v>89</v>
      </c>
      <c r="U3" s="26" t="s">
        <v>90</v>
      </c>
      <c r="V3" s="26" t="s">
        <v>91</v>
      </c>
      <c r="W3" s="26" t="s">
        <v>92</v>
      </c>
      <c r="X3" s="26" t="s">
        <v>93</v>
      </c>
      <c r="Y3" s="26" t="s">
        <v>94</v>
      </c>
      <c r="Z3" s="26" t="s">
        <v>95</v>
      </c>
      <c r="AA3" s="26" t="s">
        <v>96</v>
      </c>
      <c r="AB3" s="26" t="s">
        <v>97</v>
      </c>
      <c r="AC3" s="26" t="s">
        <v>98</v>
      </c>
      <c r="AD3" s="26" t="s">
        <v>99</v>
      </c>
      <c r="AE3" s="26" t="s">
        <v>100</v>
      </c>
      <c r="AF3" s="26" t="s">
        <v>101</v>
      </c>
      <c r="AG3" s="26" t="s">
        <v>102</v>
      </c>
      <c r="AH3" s="26" t="s">
        <v>103</v>
      </c>
      <c r="AI3" s="26" t="s">
        <v>163</v>
      </c>
      <c r="AJ3" s="26" t="s">
        <v>168</v>
      </c>
      <c r="AK3" s="26" t="s">
        <v>169</v>
      </c>
      <c r="AL3" s="26" t="s">
        <v>170</v>
      </c>
      <c r="AM3" s="26"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x14ac:dyDescent="0.25">
      <c r="A4" s="187">
        <v>43952</v>
      </c>
      <c r="B4" s="163"/>
      <c r="C4" s="163"/>
      <c r="D4" s="159">
        <v>195</v>
      </c>
      <c r="E4" s="11">
        <v>187.351</v>
      </c>
      <c r="F4" s="11">
        <v>157.941</v>
      </c>
      <c r="G4" s="11">
        <v>150.40100000000001</v>
      </c>
      <c r="H4" s="220">
        <v>255.83699999999999</v>
      </c>
      <c r="I4" s="220">
        <v>232.05</v>
      </c>
      <c r="J4" s="220">
        <v>183.28899999999999</v>
      </c>
      <c r="K4" s="220">
        <v>191.577</v>
      </c>
      <c r="L4" s="220">
        <v>178.15799999999999</v>
      </c>
      <c r="M4" s="220">
        <v>198.98</v>
      </c>
      <c r="N4" s="220">
        <v>161.489</v>
      </c>
      <c r="O4" s="220">
        <v>159.09800000000001</v>
      </c>
      <c r="P4" s="220">
        <v>245.464</v>
      </c>
      <c r="Q4" s="220">
        <v>197.988</v>
      </c>
      <c r="R4" s="220">
        <v>195</v>
      </c>
      <c r="S4" s="220">
        <v>173.62899999999999</v>
      </c>
      <c r="T4" s="220">
        <v>212.70099999999999</v>
      </c>
      <c r="U4" s="220">
        <v>200.69300000000001</v>
      </c>
      <c r="V4" s="220">
        <v>150.26900000000001</v>
      </c>
      <c r="W4" s="220">
        <v>212.28299999999999</v>
      </c>
      <c r="X4" s="220">
        <v>231.04599999999999</v>
      </c>
      <c r="Y4" s="220">
        <v>265.41699999999997</v>
      </c>
      <c r="Z4" s="220">
        <v>157.01900000000001</v>
      </c>
      <c r="AA4" s="220">
        <v>197.84299999999999</v>
      </c>
      <c r="AB4" s="220">
        <v>199.852</v>
      </c>
      <c r="AC4" s="220">
        <v>215.62299999999999</v>
      </c>
      <c r="AD4" s="220">
        <v>188.41800000000001</v>
      </c>
      <c r="AE4" s="220">
        <v>208.321</v>
      </c>
      <c r="AF4" s="220">
        <v>172.30199999999999</v>
      </c>
      <c r="AG4" s="220">
        <v>228.30699999999999</v>
      </c>
      <c r="AH4" s="220">
        <v>138.11099999999999</v>
      </c>
      <c r="AI4" s="173">
        <v>155.536</v>
      </c>
      <c r="AJ4" s="173">
        <v>219.19499999999999</v>
      </c>
      <c r="AK4" s="173">
        <v>187.21799999999999</v>
      </c>
      <c r="AL4" s="173">
        <v>186.90299999999999</v>
      </c>
      <c r="AM4" s="173">
        <v>205.68</v>
      </c>
      <c r="AN4" s="173"/>
      <c r="AO4" s="173"/>
      <c r="AP4" s="173"/>
      <c r="AQ4" s="173"/>
      <c r="AR4" s="173"/>
      <c r="AS4" s="173"/>
      <c r="AT4" s="173"/>
      <c r="AU4" s="173"/>
      <c r="AV4" s="173"/>
      <c r="AW4" s="173"/>
      <c r="AX4" s="173"/>
      <c r="AY4" s="173"/>
    </row>
    <row r="5" spans="1:54" ht="15" x14ac:dyDescent="0.25">
      <c r="A5" s="187">
        <v>43983</v>
      </c>
      <c r="B5" s="163"/>
      <c r="C5" s="163"/>
      <c r="D5" s="159">
        <v>175</v>
      </c>
      <c r="E5" s="11">
        <v>268.32799999999997</v>
      </c>
      <c r="F5" s="11">
        <v>169.91300000000001</v>
      </c>
      <c r="G5" s="11">
        <v>242.07499999999999</v>
      </c>
      <c r="H5" s="10">
        <v>226.4</v>
      </c>
      <c r="I5" s="10">
        <v>190.905</v>
      </c>
      <c r="J5" s="10">
        <v>200.608</v>
      </c>
      <c r="K5" s="10">
        <v>170.41</v>
      </c>
      <c r="L5" s="10">
        <v>172.566</v>
      </c>
      <c r="M5" s="10">
        <v>136.11000000000001</v>
      </c>
      <c r="N5" s="10">
        <v>175</v>
      </c>
      <c r="O5" s="10">
        <v>179.21899999999999</v>
      </c>
      <c r="P5" s="10">
        <v>202.28800000000001</v>
      </c>
      <c r="Q5" s="10">
        <v>185.298</v>
      </c>
      <c r="R5" s="10">
        <v>159.22499999999999</v>
      </c>
      <c r="S5" s="10">
        <v>277.04899999999998</v>
      </c>
      <c r="T5" s="10">
        <v>125.417</v>
      </c>
      <c r="U5" s="10">
        <v>217.43799999999999</v>
      </c>
      <c r="V5" s="10">
        <v>121.24</v>
      </c>
      <c r="W5" s="10">
        <v>201.65899999999999</v>
      </c>
      <c r="X5" s="10">
        <v>153.59899999999999</v>
      </c>
      <c r="Y5" s="10">
        <v>167.11099999999999</v>
      </c>
      <c r="Z5" s="10">
        <v>135.55699999999999</v>
      </c>
      <c r="AA5" s="10">
        <v>200.25299999999999</v>
      </c>
      <c r="AB5" s="10">
        <v>119.735</v>
      </c>
      <c r="AC5" s="10">
        <v>149.255</v>
      </c>
      <c r="AD5" s="10">
        <v>142.32</v>
      </c>
      <c r="AE5" s="10">
        <v>158.9</v>
      </c>
      <c r="AF5" s="10">
        <v>180.67</v>
      </c>
      <c r="AG5" s="10">
        <v>162.667</v>
      </c>
      <c r="AH5" s="10">
        <v>188.244</v>
      </c>
      <c r="AI5" s="173">
        <v>201.6</v>
      </c>
      <c r="AJ5" s="173">
        <v>114.914</v>
      </c>
      <c r="AK5" s="173">
        <v>172.26</v>
      </c>
      <c r="AL5" s="173">
        <v>194.86799999999999</v>
      </c>
      <c r="AM5" s="173">
        <v>344.238</v>
      </c>
      <c r="AN5" s="173"/>
      <c r="AO5" s="173"/>
      <c r="AP5" s="173"/>
      <c r="AQ5" s="173"/>
      <c r="AR5" s="173"/>
      <c r="AS5" s="173"/>
      <c r="AT5" s="173"/>
      <c r="AU5" s="173"/>
      <c r="AV5" s="173"/>
      <c r="AW5" s="173"/>
      <c r="AX5" s="173"/>
      <c r="AY5" s="173"/>
    </row>
    <row r="6" spans="1:54" ht="15" x14ac:dyDescent="0.25">
      <c r="A6" s="187">
        <v>44013</v>
      </c>
      <c r="B6" s="163"/>
      <c r="C6" s="163"/>
      <c r="D6" s="159">
        <v>61</v>
      </c>
      <c r="E6" s="11">
        <v>103.071</v>
      </c>
      <c r="F6" s="11">
        <v>83.15</v>
      </c>
      <c r="G6" s="11">
        <v>121.279</v>
      </c>
      <c r="H6" s="10">
        <v>96.316000000000003</v>
      </c>
      <c r="I6" s="10">
        <v>60.774999999999999</v>
      </c>
      <c r="J6" s="10">
        <v>84.177000000000007</v>
      </c>
      <c r="K6" s="10">
        <v>61</v>
      </c>
      <c r="L6" s="10">
        <v>69.183999999999997</v>
      </c>
      <c r="M6" s="10">
        <v>50.457999999999998</v>
      </c>
      <c r="N6" s="10">
        <v>72.382000000000005</v>
      </c>
      <c r="O6" s="10">
        <v>79.606999999999999</v>
      </c>
      <c r="P6" s="10">
        <v>83.9</v>
      </c>
      <c r="Q6" s="10">
        <v>71.293999999999997</v>
      </c>
      <c r="R6" s="10">
        <v>51.496000000000002</v>
      </c>
      <c r="S6" s="10">
        <v>227.39599999999999</v>
      </c>
      <c r="T6" s="10">
        <v>51.207000000000001</v>
      </c>
      <c r="U6" s="10">
        <v>68.322999999999993</v>
      </c>
      <c r="V6" s="10">
        <v>54.667000000000002</v>
      </c>
      <c r="W6" s="10">
        <v>98.335999999999999</v>
      </c>
      <c r="X6" s="10">
        <v>47.426000000000002</v>
      </c>
      <c r="Y6" s="10">
        <v>52.140999999999998</v>
      </c>
      <c r="Z6" s="10">
        <v>42.856999999999999</v>
      </c>
      <c r="AA6" s="10">
        <v>57.539000000000001</v>
      </c>
      <c r="AB6" s="10">
        <v>44.738999999999997</v>
      </c>
      <c r="AC6" s="10">
        <v>59.447000000000003</v>
      </c>
      <c r="AD6" s="10">
        <v>54.802</v>
      </c>
      <c r="AE6" s="10">
        <v>58.899000000000001</v>
      </c>
      <c r="AF6" s="10">
        <v>68.722999999999999</v>
      </c>
      <c r="AG6" s="10">
        <v>71.405000000000001</v>
      </c>
      <c r="AH6" s="10">
        <v>57.573999999999998</v>
      </c>
      <c r="AI6" s="173">
        <v>80.081000000000003</v>
      </c>
      <c r="AJ6" s="173">
        <v>40.357999999999997</v>
      </c>
      <c r="AK6" s="173">
        <v>59.043999999999997</v>
      </c>
      <c r="AL6" s="173">
        <v>59.725000000000001</v>
      </c>
      <c r="AM6" s="173">
        <v>119.059</v>
      </c>
      <c r="AN6" s="173"/>
      <c r="AO6" s="173"/>
      <c r="AP6" s="173"/>
      <c r="AQ6" s="173"/>
      <c r="AR6" s="173"/>
      <c r="AS6" s="173"/>
      <c r="AT6" s="173"/>
      <c r="AU6" s="173"/>
      <c r="AV6" s="173"/>
      <c r="AW6" s="173"/>
      <c r="AX6" s="173"/>
      <c r="AY6" s="173"/>
    </row>
    <row r="7" spans="1:54" ht="15" x14ac:dyDescent="0.25">
      <c r="A7" s="187">
        <v>44044</v>
      </c>
      <c r="B7" s="163"/>
      <c r="C7" s="163"/>
      <c r="D7" s="159">
        <v>42</v>
      </c>
      <c r="E7" s="11">
        <v>50.112000000000002</v>
      </c>
      <c r="F7" s="11">
        <v>64.402000000000001</v>
      </c>
      <c r="G7" s="11">
        <v>59.176000000000002</v>
      </c>
      <c r="H7" s="10">
        <v>59.99</v>
      </c>
      <c r="I7" s="10">
        <v>37.83</v>
      </c>
      <c r="J7" s="10">
        <v>42.796999999999997</v>
      </c>
      <c r="K7" s="10">
        <v>40.857999999999997</v>
      </c>
      <c r="L7" s="10">
        <v>42.627000000000002</v>
      </c>
      <c r="M7" s="10">
        <v>45.235999999999997</v>
      </c>
      <c r="N7" s="10">
        <v>41.331000000000003</v>
      </c>
      <c r="O7" s="10">
        <v>44.856999999999999</v>
      </c>
      <c r="P7" s="10">
        <v>60.338999999999999</v>
      </c>
      <c r="Q7" s="10">
        <v>38.277999999999999</v>
      </c>
      <c r="R7" s="10">
        <v>34.566000000000003</v>
      </c>
      <c r="S7" s="10">
        <v>71.569000000000003</v>
      </c>
      <c r="T7" s="10">
        <v>31.61</v>
      </c>
      <c r="U7" s="10">
        <v>45.624000000000002</v>
      </c>
      <c r="V7" s="10">
        <v>34.6</v>
      </c>
      <c r="W7" s="10">
        <v>56.412999999999997</v>
      </c>
      <c r="X7" s="10">
        <v>40.720999999999997</v>
      </c>
      <c r="Y7" s="10">
        <v>44.116999999999997</v>
      </c>
      <c r="Z7" s="10">
        <v>30.65</v>
      </c>
      <c r="AA7" s="10">
        <v>39.942999999999998</v>
      </c>
      <c r="AB7" s="10">
        <v>31.613</v>
      </c>
      <c r="AC7" s="10">
        <v>41.182000000000002</v>
      </c>
      <c r="AD7" s="10">
        <v>47.177</v>
      </c>
      <c r="AE7" s="10">
        <v>44.77</v>
      </c>
      <c r="AF7" s="10">
        <v>39.600999999999999</v>
      </c>
      <c r="AG7" s="10">
        <v>37.843000000000004</v>
      </c>
      <c r="AH7" s="10">
        <v>41.192</v>
      </c>
      <c r="AI7" s="173">
        <v>39.048000000000002</v>
      </c>
      <c r="AJ7" s="173">
        <v>33.247999999999998</v>
      </c>
      <c r="AK7" s="173">
        <v>44.75</v>
      </c>
      <c r="AL7" s="173">
        <v>42</v>
      </c>
      <c r="AM7" s="173">
        <v>50.887</v>
      </c>
      <c r="AN7" s="173"/>
      <c r="AO7" s="173"/>
      <c r="AP7" s="173"/>
      <c r="AQ7" s="173"/>
      <c r="AR7" s="173"/>
      <c r="AS7" s="173"/>
      <c r="AT7" s="173"/>
      <c r="AU7" s="173"/>
      <c r="AV7" s="173"/>
      <c r="AW7" s="173"/>
      <c r="AX7" s="173"/>
      <c r="AY7" s="173"/>
    </row>
    <row r="8" spans="1:54" ht="15" x14ac:dyDescent="0.25">
      <c r="A8" s="187">
        <v>44075</v>
      </c>
      <c r="B8" s="163"/>
      <c r="C8" s="163"/>
      <c r="D8" s="159">
        <v>32</v>
      </c>
      <c r="E8" s="11">
        <v>34.19</v>
      </c>
      <c r="F8" s="11">
        <v>58.280999999999999</v>
      </c>
      <c r="G8" s="11">
        <v>32</v>
      </c>
      <c r="H8" s="10">
        <v>37.347999999999999</v>
      </c>
      <c r="I8" s="10">
        <v>39.933999999999997</v>
      </c>
      <c r="J8" s="10">
        <v>44.892000000000003</v>
      </c>
      <c r="K8" s="10">
        <v>31.402000000000001</v>
      </c>
      <c r="L8" s="10">
        <v>37.515999999999998</v>
      </c>
      <c r="M8" s="10">
        <v>29.297999999999998</v>
      </c>
      <c r="N8" s="10">
        <v>31.292999999999999</v>
      </c>
      <c r="O8" s="10">
        <v>28.356000000000002</v>
      </c>
      <c r="P8" s="10">
        <v>42.42</v>
      </c>
      <c r="Q8" s="10">
        <v>36.688000000000002</v>
      </c>
      <c r="R8" s="10">
        <v>30.068999999999999</v>
      </c>
      <c r="S8" s="10">
        <v>39.692</v>
      </c>
      <c r="T8" s="10">
        <v>25.867000000000001</v>
      </c>
      <c r="U8" s="10">
        <v>37.115000000000002</v>
      </c>
      <c r="V8" s="10">
        <v>23.885999999999999</v>
      </c>
      <c r="W8" s="10">
        <v>34.795000000000002</v>
      </c>
      <c r="X8" s="10">
        <v>30.295999999999999</v>
      </c>
      <c r="Y8" s="10">
        <v>28.373999999999999</v>
      </c>
      <c r="Z8" s="10">
        <v>27.341999999999999</v>
      </c>
      <c r="AA8" s="10">
        <v>53.061</v>
      </c>
      <c r="AB8" s="10">
        <v>30.030999999999999</v>
      </c>
      <c r="AC8" s="10">
        <v>27.826000000000001</v>
      </c>
      <c r="AD8" s="10">
        <v>32.838000000000001</v>
      </c>
      <c r="AE8" s="10">
        <v>38.956000000000003</v>
      </c>
      <c r="AF8" s="10">
        <v>26.943999999999999</v>
      </c>
      <c r="AG8" s="10">
        <v>27.18</v>
      </c>
      <c r="AH8" s="10">
        <v>25.774999999999999</v>
      </c>
      <c r="AI8" s="173">
        <v>26.568999999999999</v>
      </c>
      <c r="AJ8" s="173">
        <v>25.725999999999999</v>
      </c>
      <c r="AK8" s="173">
        <v>56.192</v>
      </c>
      <c r="AL8" s="173">
        <v>38.088999999999999</v>
      </c>
      <c r="AM8" s="173">
        <v>35.838999999999999</v>
      </c>
      <c r="AN8" s="173"/>
      <c r="AO8" s="173"/>
      <c r="AP8" s="173"/>
      <c r="AQ8" s="173"/>
      <c r="AR8" s="173"/>
      <c r="AS8" s="173"/>
      <c r="AT8" s="173"/>
      <c r="AU8" s="173"/>
      <c r="AV8" s="173"/>
      <c r="AW8" s="173"/>
      <c r="AX8" s="173"/>
      <c r="AY8" s="173"/>
    </row>
    <row r="9" spans="1:54" ht="15" x14ac:dyDescent="0.25">
      <c r="A9" s="187">
        <v>44105</v>
      </c>
      <c r="B9" s="163"/>
      <c r="C9" s="163"/>
      <c r="D9" s="159">
        <v>34.97</v>
      </c>
      <c r="E9" s="11">
        <v>37.575000000000003</v>
      </c>
      <c r="F9" s="11">
        <v>42.19</v>
      </c>
      <c r="G9" s="11">
        <v>32.082999999999998</v>
      </c>
      <c r="H9" s="10">
        <v>39.213999999999999</v>
      </c>
      <c r="I9" s="10">
        <v>73.450999999999993</v>
      </c>
      <c r="J9" s="10">
        <v>58.966000000000001</v>
      </c>
      <c r="K9" s="10">
        <v>28.140999999999998</v>
      </c>
      <c r="L9" s="10">
        <v>32.628</v>
      </c>
      <c r="M9" s="10">
        <v>31.684000000000001</v>
      </c>
      <c r="N9" s="10">
        <v>52.997</v>
      </c>
      <c r="O9" s="10">
        <v>28.015999999999998</v>
      </c>
      <c r="P9" s="10">
        <v>33.146999999999998</v>
      </c>
      <c r="Q9" s="10">
        <v>36.65</v>
      </c>
      <c r="R9" s="10">
        <v>30.606000000000002</v>
      </c>
      <c r="S9" s="10">
        <v>45.436</v>
      </c>
      <c r="T9" s="10">
        <v>37.301000000000002</v>
      </c>
      <c r="U9" s="10">
        <v>47.643999999999998</v>
      </c>
      <c r="V9" s="10">
        <v>33.957000000000001</v>
      </c>
      <c r="W9" s="10">
        <v>33.125</v>
      </c>
      <c r="X9" s="10">
        <v>29.611000000000001</v>
      </c>
      <c r="Y9" s="10">
        <v>28.934999999999999</v>
      </c>
      <c r="Z9" s="10">
        <v>39.113999999999997</v>
      </c>
      <c r="AA9" s="10">
        <v>39.005000000000003</v>
      </c>
      <c r="AB9" s="10">
        <v>32.372</v>
      </c>
      <c r="AC9" s="10">
        <v>45.716999999999999</v>
      </c>
      <c r="AD9" s="10">
        <v>60.573</v>
      </c>
      <c r="AE9" s="10">
        <v>41.625999999999998</v>
      </c>
      <c r="AF9" s="10">
        <v>28.439</v>
      </c>
      <c r="AG9" s="10">
        <v>31.681000000000001</v>
      </c>
      <c r="AH9" s="10">
        <v>29.847999999999999</v>
      </c>
      <c r="AI9" s="173">
        <v>31.231999999999999</v>
      </c>
      <c r="AJ9" s="173">
        <v>26.701000000000001</v>
      </c>
      <c r="AK9" s="173">
        <v>57.396000000000001</v>
      </c>
      <c r="AL9" s="173">
        <v>55.02</v>
      </c>
      <c r="AM9" s="173">
        <v>34.485999999999997</v>
      </c>
      <c r="AN9" s="173"/>
      <c r="AO9" s="173"/>
      <c r="AP9" s="173"/>
      <c r="AQ9" s="173"/>
      <c r="AR9" s="173"/>
      <c r="AS9" s="173"/>
      <c r="AT9" s="173"/>
      <c r="AU9" s="173"/>
      <c r="AV9" s="173"/>
      <c r="AW9" s="173"/>
      <c r="AX9" s="173"/>
      <c r="AY9" s="173"/>
    </row>
    <row r="10" spans="1:54" ht="15" x14ac:dyDescent="0.25">
      <c r="A10" s="187">
        <v>44136</v>
      </c>
      <c r="B10" s="163"/>
      <c r="C10" s="163"/>
      <c r="D10" s="159">
        <v>30.94</v>
      </c>
      <c r="E10" s="11">
        <v>34.049999999999997</v>
      </c>
      <c r="F10" s="11">
        <v>29.207000000000001</v>
      </c>
      <c r="G10" s="11">
        <v>27.666</v>
      </c>
      <c r="H10" s="10">
        <v>32.012</v>
      </c>
      <c r="I10" s="10">
        <v>41.825000000000003</v>
      </c>
      <c r="J10" s="10">
        <v>40.691000000000003</v>
      </c>
      <c r="K10" s="10">
        <v>26.99</v>
      </c>
      <c r="L10" s="10">
        <v>25.364999999999998</v>
      </c>
      <c r="M10" s="10">
        <v>25.318000000000001</v>
      </c>
      <c r="N10" s="10">
        <v>44.493000000000002</v>
      </c>
      <c r="O10" s="10">
        <v>26.035</v>
      </c>
      <c r="P10" s="10">
        <v>27.896999999999998</v>
      </c>
      <c r="Q10" s="10">
        <v>28.341999999999999</v>
      </c>
      <c r="R10" s="10">
        <v>28.081</v>
      </c>
      <c r="S10" s="10">
        <v>33.854999999999997</v>
      </c>
      <c r="T10" s="10">
        <v>28.099</v>
      </c>
      <c r="U10" s="10">
        <v>33.043999999999997</v>
      </c>
      <c r="V10" s="10">
        <v>28.667000000000002</v>
      </c>
      <c r="W10" s="10">
        <v>26.835999999999999</v>
      </c>
      <c r="X10" s="10">
        <v>25.728999999999999</v>
      </c>
      <c r="Y10" s="10">
        <v>28.457000000000001</v>
      </c>
      <c r="Z10" s="10">
        <v>25.606000000000002</v>
      </c>
      <c r="AA10" s="10">
        <v>27.765999999999998</v>
      </c>
      <c r="AB10" s="10">
        <v>28.384</v>
      </c>
      <c r="AC10" s="10">
        <v>34.792000000000002</v>
      </c>
      <c r="AD10" s="10">
        <v>40.35</v>
      </c>
      <c r="AE10" s="10">
        <v>31.228000000000002</v>
      </c>
      <c r="AF10" s="10">
        <v>25.21</v>
      </c>
      <c r="AG10" s="10">
        <v>29.939</v>
      </c>
      <c r="AH10" s="10">
        <v>29.469000000000001</v>
      </c>
      <c r="AI10" s="173">
        <v>26.315000000000001</v>
      </c>
      <c r="AJ10" s="173">
        <v>22.599</v>
      </c>
      <c r="AK10" s="173">
        <v>34.962000000000003</v>
      </c>
      <c r="AL10" s="173">
        <v>33.973999999999997</v>
      </c>
      <c r="AM10" s="173">
        <v>31.866</v>
      </c>
      <c r="AN10" s="173"/>
      <c r="AO10" s="173"/>
      <c r="AP10" s="173"/>
      <c r="AQ10" s="173"/>
      <c r="AR10" s="173"/>
      <c r="AS10" s="173"/>
      <c r="AT10" s="173"/>
      <c r="AU10" s="173"/>
      <c r="AV10" s="173"/>
      <c r="AW10" s="173"/>
      <c r="AX10" s="173"/>
      <c r="AY10" s="173"/>
    </row>
    <row r="11" spans="1:54" ht="15" x14ac:dyDescent="0.25">
      <c r="A11" s="187">
        <v>44166</v>
      </c>
      <c r="B11" s="163"/>
      <c r="C11" s="163"/>
      <c r="D11" s="159">
        <v>27.74</v>
      </c>
      <c r="E11" s="11">
        <v>28.332000000000001</v>
      </c>
      <c r="F11" s="11">
        <v>25.67</v>
      </c>
      <c r="G11" s="11">
        <v>26.472000000000001</v>
      </c>
      <c r="H11" s="10">
        <v>27.456</v>
      </c>
      <c r="I11" s="10">
        <v>29.141999999999999</v>
      </c>
      <c r="J11" s="10">
        <v>30.513999999999999</v>
      </c>
      <c r="K11" s="10">
        <v>24.091999999999999</v>
      </c>
      <c r="L11" s="10">
        <v>23.210999999999999</v>
      </c>
      <c r="M11" s="10">
        <v>22.797000000000001</v>
      </c>
      <c r="N11" s="10">
        <v>31.815000000000001</v>
      </c>
      <c r="O11" s="10">
        <v>23.861000000000001</v>
      </c>
      <c r="P11" s="10">
        <v>25.763000000000002</v>
      </c>
      <c r="Q11" s="10">
        <v>24.401</v>
      </c>
      <c r="R11" s="10">
        <v>23.783999999999999</v>
      </c>
      <c r="S11" s="10">
        <v>31.071999999999999</v>
      </c>
      <c r="T11" s="10">
        <v>24.504999999999999</v>
      </c>
      <c r="U11" s="10">
        <v>26.756</v>
      </c>
      <c r="V11" s="10">
        <v>26.55</v>
      </c>
      <c r="W11" s="10">
        <v>24.67</v>
      </c>
      <c r="X11" s="10">
        <v>23.018000000000001</v>
      </c>
      <c r="Y11" s="10">
        <v>24.693000000000001</v>
      </c>
      <c r="Z11" s="10">
        <v>22.137</v>
      </c>
      <c r="AA11" s="10">
        <v>25.812999999999999</v>
      </c>
      <c r="AB11" s="10">
        <v>23.158999999999999</v>
      </c>
      <c r="AC11" s="10">
        <v>26.167999999999999</v>
      </c>
      <c r="AD11" s="10">
        <v>28.817</v>
      </c>
      <c r="AE11" s="10">
        <v>24.89</v>
      </c>
      <c r="AF11" s="10">
        <v>22.812999999999999</v>
      </c>
      <c r="AG11" s="10">
        <v>24.625</v>
      </c>
      <c r="AH11" s="10">
        <v>25.132000000000001</v>
      </c>
      <c r="AI11" s="173">
        <v>23.341999999999999</v>
      </c>
      <c r="AJ11" s="173">
        <v>21.035</v>
      </c>
      <c r="AK11" s="173">
        <v>27.815000000000001</v>
      </c>
      <c r="AL11" s="173">
        <v>26.57</v>
      </c>
      <c r="AM11" s="173">
        <v>30.042999999999999</v>
      </c>
      <c r="AN11" s="173"/>
      <c r="AO11" s="173"/>
      <c r="AP11" s="173"/>
      <c r="AQ11" s="173"/>
      <c r="AR11" s="173"/>
      <c r="AS11" s="173"/>
      <c r="AT11" s="173"/>
      <c r="AU11" s="173"/>
      <c r="AV11" s="173"/>
      <c r="AW11" s="173"/>
      <c r="AX11" s="173"/>
      <c r="AY11" s="173"/>
    </row>
    <row r="12" spans="1:54" ht="15" x14ac:dyDescent="0.25">
      <c r="A12" s="187">
        <v>44197</v>
      </c>
      <c r="B12" s="163"/>
      <c r="C12" s="163"/>
      <c r="D12" s="159">
        <v>26.51</v>
      </c>
      <c r="E12" s="11">
        <v>24.634</v>
      </c>
      <c r="F12" s="11">
        <v>23.045000000000002</v>
      </c>
      <c r="G12" s="11">
        <v>25.922999999999998</v>
      </c>
      <c r="H12" s="10">
        <v>24.623000000000001</v>
      </c>
      <c r="I12" s="10">
        <v>25.065999999999999</v>
      </c>
      <c r="J12" s="10">
        <v>25.337</v>
      </c>
      <c r="K12" s="10">
        <v>21.34</v>
      </c>
      <c r="L12" s="10">
        <v>20.844999999999999</v>
      </c>
      <c r="M12" s="10">
        <v>20.457000000000001</v>
      </c>
      <c r="N12" s="10">
        <v>25.356999999999999</v>
      </c>
      <c r="O12" s="10">
        <v>20.885000000000002</v>
      </c>
      <c r="P12" s="10">
        <v>23.440999999999999</v>
      </c>
      <c r="Q12" s="10">
        <v>21.847000000000001</v>
      </c>
      <c r="R12" s="10">
        <v>21.15</v>
      </c>
      <c r="S12" s="10">
        <v>27.001000000000001</v>
      </c>
      <c r="T12" s="10">
        <v>20.88</v>
      </c>
      <c r="U12" s="10">
        <v>24.048999999999999</v>
      </c>
      <c r="V12" s="10">
        <v>22.654</v>
      </c>
      <c r="W12" s="10">
        <v>24.071000000000002</v>
      </c>
      <c r="X12" s="10">
        <v>20.611999999999998</v>
      </c>
      <c r="Y12" s="10">
        <v>21.881</v>
      </c>
      <c r="Z12" s="10">
        <v>19.885999999999999</v>
      </c>
      <c r="AA12" s="10">
        <v>22.943000000000001</v>
      </c>
      <c r="AB12" s="10">
        <v>23.92</v>
      </c>
      <c r="AC12" s="10">
        <v>22.666</v>
      </c>
      <c r="AD12" s="10">
        <v>25.922999999999998</v>
      </c>
      <c r="AE12" s="10">
        <v>21.641999999999999</v>
      </c>
      <c r="AF12" s="10">
        <v>20.61</v>
      </c>
      <c r="AG12" s="10">
        <v>21.562000000000001</v>
      </c>
      <c r="AH12" s="10">
        <v>22.352</v>
      </c>
      <c r="AI12" s="173">
        <v>21.276</v>
      </c>
      <c r="AJ12" s="173">
        <v>18.931000000000001</v>
      </c>
      <c r="AK12" s="173">
        <v>24.472000000000001</v>
      </c>
      <c r="AL12" s="173">
        <v>23.4</v>
      </c>
      <c r="AM12" s="173">
        <v>27.800999999999998</v>
      </c>
      <c r="AN12" s="173"/>
      <c r="AO12" s="173"/>
      <c r="AP12" s="173"/>
      <c r="AQ12" s="173"/>
      <c r="AR12" s="173"/>
      <c r="AS12" s="173"/>
      <c r="AT12" s="173"/>
      <c r="AU12" s="173"/>
      <c r="AV12" s="173"/>
      <c r="AW12" s="173"/>
      <c r="AX12" s="173"/>
      <c r="AY12" s="173"/>
    </row>
    <row r="13" spans="1:54" ht="15" x14ac:dyDescent="0.25">
      <c r="A13" s="187">
        <v>44228</v>
      </c>
      <c r="B13" s="163"/>
      <c r="C13" s="163"/>
      <c r="D13" s="159">
        <v>24.89</v>
      </c>
      <c r="E13" s="11">
        <v>20.420999999999999</v>
      </c>
      <c r="F13" s="11">
        <v>19.501000000000001</v>
      </c>
      <c r="G13" s="11">
        <v>19.809999999999999</v>
      </c>
      <c r="H13" s="10">
        <v>20.766999999999999</v>
      </c>
      <c r="I13" s="10">
        <v>35.234000000000002</v>
      </c>
      <c r="J13" s="10">
        <v>23.876999999999999</v>
      </c>
      <c r="K13" s="10">
        <v>17.568999999999999</v>
      </c>
      <c r="L13" s="10">
        <v>17.166</v>
      </c>
      <c r="M13" s="10">
        <v>17.475000000000001</v>
      </c>
      <c r="N13" s="10">
        <v>21.916</v>
      </c>
      <c r="O13" s="10">
        <v>18.004999999999999</v>
      </c>
      <c r="P13" s="10">
        <v>21.324000000000002</v>
      </c>
      <c r="Q13" s="10">
        <v>17.923999999999999</v>
      </c>
      <c r="R13" s="10">
        <v>21.827999999999999</v>
      </c>
      <c r="S13" s="10">
        <v>24.617000000000001</v>
      </c>
      <c r="T13" s="10">
        <v>17.125</v>
      </c>
      <c r="U13" s="10">
        <v>21.154</v>
      </c>
      <c r="V13" s="10">
        <v>22.491</v>
      </c>
      <c r="W13" s="10">
        <v>24.596</v>
      </c>
      <c r="X13" s="10">
        <v>20.332000000000001</v>
      </c>
      <c r="Y13" s="10">
        <v>17.959</v>
      </c>
      <c r="Z13" s="10">
        <v>21.937999999999999</v>
      </c>
      <c r="AA13" s="10">
        <v>18.995999999999999</v>
      </c>
      <c r="AB13" s="10">
        <v>20.513999999999999</v>
      </c>
      <c r="AC13" s="10">
        <v>18.414000000000001</v>
      </c>
      <c r="AD13" s="10">
        <v>23.984999999999999</v>
      </c>
      <c r="AE13" s="10">
        <v>17.699000000000002</v>
      </c>
      <c r="AF13" s="10">
        <v>17.939</v>
      </c>
      <c r="AG13" s="10">
        <v>17.646000000000001</v>
      </c>
      <c r="AH13" s="10">
        <v>18.335999999999999</v>
      </c>
      <c r="AI13" s="173">
        <v>17.751999999999999</v>
      </c>
      <c r="AJ13" s="173">
        <v>15.669</v>
      </c>
      <c r="AK13" s="173">
        <v>22.873999999999999</v>
      </c>
      <c r="AL13" s="173">
        <v>23.238</v>
      </c>
      <c r="AM13" s="173">
        <v>22.998000000000001</v>
      </c>
      <c r="AN13" s="173"/>
      <c r="AO13" s="173"/>
      <c r="AP13" s="173"/>
      <c r="AQ13" s="173"/>
      <c r="AR13" s="173"/>
      <c r="AS13" s="173"/>
      <c r="AT13" s="173"/>
      <c r="AU13" s="173"/>
      <c r="AV13" s="173"/>
      <c r="AW13" s="173"/>
      <c r="AX13" s="173"/>
      <c r="AY13" s="173"/>
    </row>
    <row r="14" spans="1:54" ht="15" x14ac:dyDescent="0.25">
      <c r="A14" s="187">
        <v>44256</v>
      </c>
      <c r="B14" s="163"/>
      <c r="C14" s="163"/>
      <c r="D14" s="159">
        <v>40.04</v>
      </c>
      <c r="E14" s="11">
        <v>31.934000000000001</v>
      </c>
      <c r="F14" s="11">
        <v>32.503999999999998</v>
      </c>
      <c r="G14" s="11">
        <v>20.257999999999999</v>
      </c>
      <c r="H14" s="10">
        <v>34.484000000000002</v>
      </c>
      <c r="I14" s="10">
        <v>68.965999999999994</v>
      </c>
      <c r="J14" s="10">
        <v>29.155999999999999</v>
      </c>
      <c r="K14" s="10">
        <v>26.577999999999999</v>
      </c>
      <c r="L14" s="10">
        <v>47.085999999999999</v>
      </c>
      <c r="M14" s="10">
        <v>28.617999999999999</v>
      </c>
      <c r="N14" s="10">
        <v>31.527999999999999</v>
      </c>
      <c r="O14" s="10">
        <v>29.794</v>
      </c>
      <c r="P14" s="10">
        <v>37.378999999999998</v>
      </c>
      <c r="Q14" s="10">
        <v>36.716000000000001</v>
      </c>
      <c r="R14" s="10">
        <v>51.188000000000002</v>
      </c>
      <c r="S14" s="10">
        <v>35.472999999999999</v>
      </c>
      <c r="T14" s="10">
        <v>37.558999999999997</v>
      </c>
      <c r="U14" s="10">
        <v>35.247</v>
      </c>
      <c r="V14" s="10">
        <v>32.734999999999999</v>
      </c>
      <c r="W14" s="10">
        <v>28.763999999999999</v>
      </c>
      <c r="X14" s="10">
        <v>32.024000000000001</v>
      </c>
      <c r="Y14" s="10">
        <v>22.155999999999999</v>
      </c>
      <c r="Z14" s="10">
        <v>33.213000000000001</v>
      </c>
      <c r="AA14" s="10">
        <v>51.195999999999998</v>
      </c>
      <c r="AB14" s="10">
        <v>24.754999999999999</v>
      </c>
      <c r="AC14" s="10">
        <v>26.661000000000001</v>
      </c>
      <c r="AD14" s="10">
        <v>62.393000000000001</v>
      </c>
      <c r="AE14" s="10">
        <v>18.251999999999999</v>
      </c>
      <c r="AF14" s="10">
        <v>39.957000000000001</v>
      </c>
      <c r="AG14" s="10">
        <v>21.548999999999999</v>
      </c>
      <c r="AH14" s="10">
        <v>33.478000000000002</v>
      </c>
      <c r="AI14" s="173">
        <v>36.793999999999997</v>
      </c>
      <c r="AJ14" s="173">
        <v>23.472000000000001</v>
      </c>
      <c r="AK14" s="173">
        <v>25.94</v>
      </c>
      <c r="AL14" s="173">
        <v>42.722000000000001</v>
      </c>
      <c r="AM14" s="173">
        <v>25.725999999999999</v>
      </c>
      <c r="AN14" s="173"/>
      <c r="AO14" s="173"/>
      <c r="AP14" s="173"/>
      <c r="AQ14" s="173"/>
      <c r="AR14" s="173"/>
      <c r="AS14" s="173"/>
      <c r="AT14" s="173"/>
      <c r="AU14" s="173"/>
      <c r="AV14" s="173"/>
      <c r="AW14" s="173"/>
      <c r="AX14" s="173"/>
      <c r="AY14" s="173"/>
    </row>
    <row r="15" spans="1:54" ht="15" x14ac:dyDescent="0.25">
      <c r="A15" s="187">
        <v>44287</v>
      </c>
      <c r="B15" s="163"/>
      <c r="C15" s="163"/>
      <c r="D15" s="159">
        <v>88.26</v>
      </c>
      <c r="E15" s="11">
        <v>53.194000000000003</v>
      </c>
      <c r="F15" s="11">
        <v>39.701000000000001</v>
      </c>
      <c r="G15" s="11">
        <v>46.343000000000004</v>
      </c>
      <c r="H15" s="10">
        <v>89.009</v>
      </c>
      <c r="I15" s="10">
        <v>122.48399999999999</v>
      </c>
      <c r="J15" s="10">
        <v>89.885999999999996</v>
      </c>
      <c r="K15" s="10">
        <v>66.088999999999999</v>
      </c>
      <c r="L15" s="10">
        <v>117.72</v>
      </c>
      <c r="M15" s="10">
        <v>64.465000000000003</v>
      </c>
      <c r="N15" s="10">
        <v>60.262</v>
      </c>
      <c r="O15" s="10">
        <v>77.146000000000001</v>
      </c>
      <c r="P15" s="10">
        <v>106.66</v>
      </c>
      <c r="Q15" s="10">
        <v>75.164000000000001</v>
      </c>
      <c r="R15" s="10">
        <v>64.253</v>
      </c>
      <c r="S15" s="10">
        <v>86.432000000000002</v>
      </c>
      <c r="T15" s="10">
        <v>84.54</v>
      </c>
      <c r="U15" s="10">
        <v>58.41</v>
      </c>
      <c r="V15" s="10">
        <v>46.338000000000001</v>
      </c>
      <c r="W15" s="10">
        <v>75.838999999999999</v>
      </c>
      <c r="X15" s="10">
        <v>65.454999999999998</v>
      </c>
      <c r="Y15" s="10">
        <v>57.732999999999997</v>
      </c>
      <c r="Z15" s="10">
        <v>62.228999999999999</v>
      </c>
      <c r="AA15" s="10">
        <v>104.943</v>
      </c>
      <c r="AB15" s="10">
        <v>66.587000000000003</v>
      </c>
      <c r="AC15" s="10">
        <v>88.108000000000004</v>
      </c>
      <c r="AD15" s="10">
        <v>90.34</v>
      </c>
      <c r="AE15" s="10">
        <v>59.534999999999997</v>
      </c>
      <c r="AF15" s="10">
        <v>71.007999999999996</v>
      </c>
      <c r="AG15" s="10">
        <v>59.575000000000003</v>
      </c>
      <c r="AH15" s="10">
        <v>77.527000000000001</v>
      </c>
      <c r="AI15" s="173">
        <v>83.26</v>
      </c>
      <c r="AJ15" s="173">
        <v>50.220999999999997</v>
      </c>
      <c r="AK15" s="173">
        <v>60.588999999999999</v>
      </c>
      <c r="AL15" s="173">
        <v>79.715000000000003</v>
      </c>
      <c r="AM15" s="173">
        <v>55.026000000000003</v>
      </c>
      <c r="AN15" s="173"/>
      <c r="AO15" s="173"/>
      <c r="AP15" s="173"/>
      <c r="AQ15" s="173"/>
      <c r="AR15" s="173"/>
      <c r="AS15" s="173"/>
      <c r="AT15" s="173"/>
      <c r="AU15" s="173"/>
      <c r="AV15" s="173"/>
      <c r="AW15" s="173"/>
      <c r="AX15" s="173"/>
      <c r="AY15" s="173"/>
    </row>
    <row r="16" spans="1:54" ht="15" x14ac:dyDescent="0.25">
      <c r="A16" s="187">
        <v>44317</v>
      </c>
      <c r="B16" s="163"/>
      <c r="C16" s="163"/>
      <c r="D16" s="159">
        <v>247.09</v>
      </c>
      <c r="E16" s="11">
        <v>181.81899999999999</v>
      </c>
      <c r="F16" s="11">
        <v>142.05199999999999</v>
      </c>
      <c r="G16" s="11">
        <v>463.529</v>
      </c>
      <c r="H16" s="10">
        <v>367.57100000000003</v>
      </c>
      <c r="I16" s="10">
        <v>328.35300000000001</v>
      </c>
      <c r="J16" s="10">
        <v>309.52999999999997</v>
      </c>
      <c r="K16" s="10">
        <v>143.48500000000001</v>
      </c>
      <c r="L16" s="10">
        <v>197.042</v>
      </c>
      <c r="M16" s="10">
        <v>126.06399999999999</v>
      </c>
      <c r="N16" s="10">
        <v>180.85900000000001</v>
      </c>
      <c r="O16" s="10">
        <v>205.947</v>
      </c>
      <c r="P16" s="10">
        <v>303.59100000000001</v>
      </c>
      <c r="Q16" s="10">
        <v>208.84399999999999</v>
      </c>
      <c r="R16" s="10">
        <v>206.346</v>
      </c>
      <c r="S16" s="10">
        <v>337.36399999999998</v>
      </c>
      <c r="T16" s="10">
        <v>319.02999999999997</v>
      </c>
      <c r="U16" s="10">
        <v>189.29300000000001</v>
      </c>
      <c r="V16" s="10">
        <v>212.52</v>
      </c>
      <c r="W16" s="10">
        <v>229.38399999999999</v>
      </c>
      <c r="X16" s="10">
        <v>264.267</v>
      </c>
      <c r="Y16" s="10">
        <v>78.215999999999994</v>
      </c>
      <c r="Z16" s="10">
        <v>172.089</v>
      </c>
      <c r="AA16" s="10">
        <v>227.92400000000001</v>
      </c>
      <c r="AB16" s="10">
        <v>263.82299999999998</v>
      </c>
      <c r="AC16" s="10">
        <v>213.928</v>
      </c>
      <c r="AD16" s="10">
        <v>238.48</v>
      </c>
      <c r="AE16" s="10">
        <v>274.00700000000001</v>
      </c>
      <c r="AF16" s="10">
        <v>266.04300000000001</v>
      </c>
      <c r="AG16" s="10">
        <v>114.023</v>
      </c>
      <c r="AH16" s="10">
        <v>165.77699999999999</v>
      </c>
      <c r="AI16" s="173">
        <v>121.99299999999999</v>
      </c>
      <c r="AJ16" s="173">
        <v>121.10299999999999</v>
      </c>
      <c r="AK16" s="173">
        <v>253.47399999999999</v>
      </c>
      <c r="AL16" s="173">
        <v>192.10400000000001</v>
      </c>
      <c r="AM16" s="173">
        <v>116.312</v>
      </c>
      <c r="AN16" s="173"/>
      <c r="AO16" s="173"/>
      <c r="AP16" s="173"/>
      <c r="AQ16" s="173"/>
      <c r="AR16" s="173"/>
      <c r="AS16" s="173"/>
      <c r="AT16" s="173"/>
      <c r="AU16" s="173"/>
      <c r="AV16" s="173"/>
      <c r="AW16" s="173"/>
      <c r="AX16" s="173"/>
      <c r="AY16" s="173"/>
    </row>
    <row r="17" spans="1:51" ht="15" x14ac:dyDescent="0.25">
      <c r="A17" s="187">
        <v>44348</v>
      </c>
      <c r="B17" s="163"/>
      <c r="C17" s="163"/>
      <c r="D17" s="159">
        <v>281.04000000000002</v>
      </c>
      <c r="E17" s="11">
        <v>333.34199999999998</v>
      </c>
      <c r="F17" s="11">
        <v>382.3</v>
      </c>
      <c r="G17" s="11">
        <v>726.428</v>
      </c>
      <c r="H17" s="10">
        <v>406.15100000000001</v>
      </c>
      <c r="I17" s="10">
        <v>413.26400000000001</v>
      </c>
      <c r="J17" s="10">
        <v>295.5</v>
      </c>
      <c r="K17" s="10">
        <v>181.58799999999999</v>
      </c>
      <c r="L17" s="10">
        <v>160.12200000000001</v>
      </c>
      <c r="M17" s="10">
        <v>189.036</v>
      </c>
      <c r="N17" s="10">
        <v>299.62700000000001</v>
      </c>
      <c r="O17" s="10">
        <v>183.05500000000001</v>
      </c>
      <c r="P17" s="10">
        <v>439.66</v>
      </c>
      <c r="Q17" s="10">
        <v>225.81200000000001</v>
      </c>
      <c r="R17" s="10">
        <v>564.96600000000001</v>
      </c>
      <c r="S17" s="10">
        <v>316.06599999999997</v>
      </c>
      <c r="T17" s="10">
        <v>529.05200000000002</v>
      </c>
      <c r="U17" s="10">
        <v>205.285</v>
      </c>
      <c r="V17" s="10">
        <v>363.60599999999999</v>
      </c>
      <c r="W17" s="10">
        <v>169.642</v>
      </c>
      <c r="X17" s="10">
        <v>213.191</v>
      </c>
      <c r="Y17" s="10">
        <v>58.710999999999999</v>
      </c>
      <c r="Z17" s="10">
        <v>246.16300000000001</v>
      </c>
      <c r="AA17" s="10">
        <v>155.02699999999999</v>
      </c>
      <c r="AB17" s="10">
        <v>301.774</v>
      </c>
      <c r="AC17" s="10">
        <v>206.99700000000001</v>
      </c>
      <c r="AD17" s="10">
        <v>194.262</v>
      </c>
      <c r="AE17" s="10">
        <v>521.20500000000004</v>
      </c>
      <c r="AF17" s="10">
        <v>279.41300000000001</v>
      </c>
      <c r="AG17" s="10">
        <v>262.40699999999998</v>
      </c>
      <c r="AH17" s="10">
        <v>455.608</v>
      </c>
      <c r="AI17" s="173">
        <v>51.692999999999998</v>
      </c>
      <c r="AJ17" s="173">
        <v>161.12899999999999</v>
      </c>
      <c r="AK17" s="173">
        <v>365.21100000000001</v>
      </c>
      <c r="AL17" s="173">
        <v>343.03899999999999</v>
      </c>
      <c r="AM17" s="173">
        <v>125.008</v>
      </c>
      <c r="AN17" s="173"/>
      <c r="AO17" s="173"/>
      <c r="AP17" s="173"/>
      <c r="AQ17" s="173"/>
      <c r="AR17" s="173"/>
      <c r="AS17" s="173"/>
      <c r="AT17" s="173"/>
      <c r="AU17" s="173"/>
      <c r="AV17" s="173"/>
      <c r="AW17" s="173"/>
      <c r="AX17" s="173"/>
      <c r="AY17" s="173"/>
    </row>
    <row r="18" spans="1:51" ht="15" x14ac:dyDescent="0.25">
      <c r="A18" s="187">
        <v>44378</v>
      </c>
      <c r="B18" s="163"/>
      <c r="C18" s="163"/>
      <c r="D18" s="159">
        <v>123.17</v>
      </c>
      <c r="E18" s="11">
        <v>188.636</v>
      </c>
      <c r="F18" s="11">
        <v>224.68100000000001</v>
      </c>
      <c r="G18" s="11">
        <v>346.88200000000001</v>
      </c>
      <c r="H18" s="10">
        <v>128.22</v>
      </c>
      <c r="I18" s="10">
        <v>173.00399999999999</v>
      </c>
      <c r="J18" s="10">
        <v>100.27500000000001</v>
      </c>
      <c r="K18" s="10">
        <v>74.185000000000002</v>
      </c>
      <c r="L18" s="10">
        <v>68.766999999999996</v>
      </c>
      <c r="M18" s="10">
        <v>76.772000000000006</v>
      </c>
      <c r="N18" s="10">
        <v>141.35400000000001</v>
      </c>
      <c r="O18" s="10">
        <v>71.665999999999997</v>
      </c>
      <c r="P18" s="10">
        <v>206.76499999999999</v>
      </c>
      <c r="Q18" s="10">
        <v>71.599999999999994</v>
      </c>
      <c r="R18" s="10">
        <v>521.322</v>
      </c>
      <c r="S18" s="10">
        <v>127.669</v>
      </c>
      <c r="T18" s="10">
        <v>194.69300000000001</v>
      </c>
      <c r="U18" s="10">
        <v>100.506</v>
      </c>
      <c r="V18" s="10">
        <v>226.68</v>
      </c>
      <c r="W18" s="10">
        <v>52.837000000000003</v>
      </c>
      <c r="X18" s="10">
        <v>62.671999999999997</v>
      </c>
      <c r="Y18" s="10">
        <v>24.158999999999999</v>
      </c>
      <c r="Z18" s="10">
        <v>71.994</v>
      </c>
      <c r="AA18" s="10">
        <v>58.225999999999999</v>
      </c>
      <c r="AB18" s="10">
        <v>122.42100000000001</v>
      </c>
      <c r="AC18" s="10">
        <v>78.492999999999995</v>
      </c>
      <c r="AD18" s="10">
        <v>69.971000000000004</v>
      </c>
      <c r="AE18" s="10">
        <v>232.57400000000001</v>
      </c>
      <c r="AF18" s="10">
        <v>147.03800000000001</v>
      </c>
      <c r="AG18" s="10">
        <v>79.275999999999996</v>
      </c>
      <c r="AH18" s="10">
        <v>226.672</v>
      </c>
      <c r="AI18" s="173">
        <v>24.664000000000001</v>
      </c>
      <c r="AJ18" s="173">
        <v>57.381999999999998</v>
      </c>
      <c r="AK18" s="173">
        <v>114.158</v>
      </c>
      <c r="AL18" s="173">
        <v>105.982</v>
      </c>
      <c r="AM18" s="173">
        <v>49.286999999999999</v>
      </c>
      <c r="AN18" s="173"/>
      <c r="AO18" s="173"/>
      <c r="AP18" s="173"/>
      <c r="AQ18" s="173"/>
      <c r="AR18" s="173"/>
      <c r="AS18" s="173"/>
      <c r="AT18" s="173"/>
      <c r="AU18" s="173"/>
      <c r="AV18" s="173"/>
      <c r="AW18" s="173"/>
      <c r="AX18" s="173"/>
      <c r="AY18" s="173"/>
    </row>
    <row r="19" spans="1:51" ht="15" x14ac:dyDescent="0.25">
      <c r="A19" s="187">
        <v>44409</v>
      </c>
      <c r="B19" s="163"/>
      <c r="C19" s="163"/>
      <c r="D19" s="159">
        <v>66.88</v>
      </c>
      <c r="E19" s="11">
        <v>98.46</v>
      </c>
      <c r="F19" s="11">
        <v>85.180999999999997</v>
      </c>
      <c r="G19" s="11">
        <v>130.05000000000001</v>
      </c>
      <c r="H19" s="10">
        <v>57.497999999999998</v>
      </c>
      <c r="I19" s="10">
        <v>65.691000000000003</v>
      </c>
      <c r="J19" s="10">
        <v>54.531999999999996</v>
      </c>
      <c r="K19" s="10">
        <v>41.682000000000002</v>
      </c>
      <c r="L19" s="10">
        <v>51.347999999999999</v>
      </c>
      <c r="M19" s="10">
        <v>40.146000000000001</v>
      </c>
      <c r="N19" s="10">
        <v>60.046999999999997</v>
      </c>
      <c r="O19" s="10">
        <v>54.23</v>
      </c>
      <c r="P19" s="10">
        <v>70.849000000000004</v>
      </c>
      <c r="Q19" s="10">
        <v>40.366</v>
      </c>
      <c r="R19" s="10">
        <v>141.26499999999999</v>
      </c>
      <c r="S19" s="10">
        <v>52.377000000000002</v>
      </c>
      <c r="T19" s="10">
        <v>82.626999999999995</v>
      </c>
      <c r="U19" s="10">
        <v>46.66</v>
      </c>
      <c r="V19" s="10">
        <v>87.926000000000002</v>
      </c>
      <c r="W19" s="10">
        <v>41.853000000000002</v>
      </c>
      <c r="X19" s="10">
        <v>47.643000000000001</v>
      </c>
      <c r="Y19" s="10">
        <v>19.210999999999999</v>
      </c>
      <c r="Z19" s="10">
        <v>42.545999999999999</v>
      </c>
      <c r="AA19" s="10">
        <v>36.700000000000003</v>
      </c>
      <c r="AB19" s="10">
        <v>57.161000000000001</v>
      </c>
      <c r="AC19" s="10">
        <v>53.953000000000003</v>
      </c>
      <c r="AD19" s="10">
        <v>48.491999999999997</v>
      </c>
      <c r="AE19" s="10">
        <v>81.412999999999997</v>
      </c>
      <c r="AF19" s="10">
        <v>54.311</v>
      </c>
      <c r="AG19" s="10">
        <v>45.856000000000002</v>
      </c>
      <c r="AH19" s="10">
        <v>69.581999999999994</v>
      </c>
      <c r="AI19" s="173">
        <v>23.536999999999999</v>
      </c>
      <c r="AJ19" s="173">
        <v>40.387999999999998</v>
      </c>
      <c r="AK19" s="173">
        <v>56.975000000000001</v>
      </c>
      <c r="AL19" s="173">
        <v>44.707000000000001</v>
      </c>
      <c r="AM19" s="173">
        <v>31.878</v>
      </c>
      <c r="AN19" s="173"/>
      <c r="AO19" s="173"/>
      <c r="AP19" s="173"/>
      <c r="AQ19" s="173"/>
      <c r="AR19" s="173"/>
      <c r="AS19" s="173"/>
      <c r="AT19" s="173"/>
      <c r="AU19" s="173"/>
      <c r="AV19" s="173"/>
      <c r="AW19" s="173"/>
      <c r="AX19" s="173"/>
      <c r="AY19" s="173"/>
    </row>
    <row r="20" spans="1:51" ht="15" x14ac:dyDescent="0.25">
      <c r="A20" s="187">
        <v>44440</v>
      </c>
      <c r="B20" s="163"/>
      <c r="C20" s="163"/>
      <c r="D20" s="159">
        <v>40.659999999999997</v>
      </c>
      <c r="E20" s="11">
        <v>80.533000000000001</v>
      </c>
      <c r="F20" s="11">
        <v>42.718000000000004</v>
      </c>
      <c r="G20" s="11">
        <v>73.459999999999994</v>
      </c>
      <c r="H20" s="10">
        <v>57.344000000000001</v>
      </c>
      <c r="I20" s="10">
        <v>64.442999999999998</v>
      </c>
      <c r="J20" s="10">
        <v>42.42</v>
      </c>
      <c r="K20" s="10">
        <v>40.704000000000001</v>
      </c>
      <c r="L20" s="10">
        <v>35.286999999999999</v>
      </c>
      <c r="M20" s="10">
        <v>32.987000000000002</v>
      </c>
      <c r="N20" s="10">
        <v>37.631</v>
      </c>
      <c r="O20" s="10">
        <v>45.247999999999998</v>
      </c>
      <c r="P20" s="10">
        <v>59.6</v>
      </c>
      <c r="Q20" s="10">
        <v>36.847999999999999</v>
      </c>
      <c r="R20" s="10">
        <v>66.623999999999995</v>
      </c>
      <c r="S20" s="10">
        <v>40.216999999999999</v>
      </c>
      <c r="T20" s="10">
        <v>59.554000000000002</v>
      </c>
      <c r="U20" s="10">
        <v>32.156999999999996</v>
      </c>
      <c r="V20" s="10">
        <v>48.11</v>
      </c>
      <c r="W20" s="10">
        <v>34.618000000000002</v>
      </c>
      <c r="X20" s="10">
        <v>32.654000000000003</v>
      </c>
      <c r="Y20" s="10">
        <v>20.925000000000001</v>
      </c>
      <c r="Z20" s="10">
        <v>60.234000000000002</v>
      </c>
      <c r="AA20" s="10">
        <v>36.651000000000003</v>
      </c>
      <c r="AB20" s="10">
        <v>37.695999999999998</v>
      </c>
      <c r="AC20" s="10">
        <v>39.793999999999997</v>
      </c>
      <c r="AD20" s="10">
        <v>45.072000000000003</v>
      </c>
      <c r="AE20" s="10">
        <v>48.698</v>
      </c>
      <c r="AF20" s="10">
        <v>37.613</v>
      </c>
      <c r="AG20" s="10">
        <v>29.559000000000001</v>
      </c>
      <c r="AH20" s="10">
        <v>41.792999999999999</v>
      </c>
      <c r="AI20" s="173">
        <v>21.024999999999999</v>
      </c>
      <c r="AJ20" s="173">
        <v>58.095999999999997</v>
      </c>
      <c r="AK20" s="173">
        <v>50.347000000000001</v>
      </c>
      <c r="AL20" s="173">
        <v>35.902999999999999</v>
      </c>
      <c r="AM20" s="173">
        <v>27.007999999999999</v>
      </c>
      <c r="AN20" s="173"/>
      <c r="AO20" s="173"/>
      <c r="AP20" s="173"/>
      <c r="AQ20" s="173"/>
      <c r="AR20" s="173"/>
      <c r="AS20" s="173"/>
      <c r="AT20" s="173"/>
      <c r="AU20" s="173"/>
      <c r="AV20" s="173"/>
      <c r="AW20" s="173"/>
      <c r="AX20" s="173"/>
      <c r="AY20" s="173"/>
    </row>
    <row r="21" spans="1:51" ht="15" x14ac:dyDescent="0.25">
      <c r="A21" s="187">
        <v>44470</v>
      </c>
      <c r="B21" s="163"/>
      <c r="C21" s="163"/>
      <c r="D21" s="159">
        <v>40.76</v>
      </c>
      <c r="E21" s="11">
        <v>50.36</v>
      </c>
      <c r="F21" s="11">
        <v>35.695999999999998</v>
      </c>
      <c r="G21" s="11">
        <v>62.101999999999997</v>
      </c>
      <c r="H21" s="10">
        <v>87.197999999999993</v>
      </c>
      <c r="I21" s="10">
        <v>70.805000000000007</v>
      </c>
      <c r="J21" s="10">
        <v>33.53</v>
      </c>
      <c r="K21" s="10">
        <v>31.427</v>
      </c>
      <c r="L21" s="10">
        <v>33.164000000000001</v>
      </c>
      <c r="M21" s="10">
        <v>50.441000000000003</v>
      </c>
      <c r="N21" s="10">
        <v>31.681000000000001</v>
      </c>
      <c r="O21" s="10">
        <v>30.238</v>
      </c>
      <c r="P21" s="10">
        <v>50.573999999999998</v>
      </c>
      <c r="Q21" s="10">
        <v>32.694000000000003</v>
      </c>
      <c r="R21" s="10">
        <v>59.762999999999998</v>
      </c>
      <c r="S21" s="10">
        <v>47.475000000000001</v>
      </c>
      <c r="T21" s="10">
        <v>62.837000000000003</v>
      </c>
      <c r="U21" s="10">
        <v>38.328000000000003</v>
      </c>
      <c r="V21" s="10">
        <v>38.204000000000001</v>
      </c>
      <c r="W21" s="10">
        <v>29.512</v>
      </c>
      <c r="X21" s="10">
        <v>28.867999999999999</v>
      </c>
      <c r="Y21" s="10">
        <v>29.472000000000001</v>
      </c>
      <c r="Z21" s="10">
        <v>38.634</v>
      </c>
      <c r="AA21" s="10">
        <v>35.384999999999998</v>
      </c>
      <c r="AB21" s="10">
        <v>51.741999999999997</v>
      </c>
      <c r="AC21" s="10">
        <v>63.454999999999998</v>
      </c>
      <c r="AD21" s="10">
        <v>41.991</v>
      </c>
      <c r="AE21" s="10">
        <v>42.393999999999998</v>
      </c>
      <c r="AF21" s="10">
        <v>37.03</v>
      </c>
      <c r="AG21" s="10">
        <v>29.824999999999999</v>
      </c>
      <c r="AH21" s="10">
        <v>40.222999999999999</v>
      </c>
      <c r="AI21" s="173">
        <v>19.585000000000001</v>
      </c>
      <c r="AJ21" s="173">
        <v>52.73</v>
      </c>
      <c r="AK21" s="173">
        <v>62.81</v>
      </c>
      <c r="AL21" s="173">
        <v>30.547000000000001</v>
      </c>
      <c r="AM21" s="173">
        <v>27.388999999999999</v>
      </c>
      <c r="AN21" s="173"/>
      <c r="AO21" s="173"/>
      <c r="AP21" s="173"/>
      <c r="AQ21" s="173"/>
      <c r="AR21" s="173"/>
      <c r="AS21" s="173"/>
      <c r="AT21" s="173"/>
      <c r="AU21" s="173"/>
      <c r="AV21" s="173"/>
      <c r="AW21" s="173"/>
      <c r="AX21" s="173"/>
      <c r="AY21" s="173"/>
    </row>
    <row r="22" spans="1:51" ht="15" x14ac:dyDescent="0.25">
      <c r="A22" s="187">
        <v>44501</v>
      </c>
      <c r="B22" s="163"/>
      <c r="C22" s="163"/>
      <c r="D22" s="159">
        <v>33.299999999999997</v>
      </c>
      <c r="E22" s="11">
        <v>34.677999999999997</v>
      </c>
      <c r="F22" s="11">
        <v>30.408000000000001</v>
      </c>
      <c r="G22" s="11">
        <v>50.606000000000002</v>
      </c>
      <c r="H22" s="10">
        <v>49.875</v>
      </c>
      <c r="I22" s="10">
        <v>48.762999999999998</v>
      </c>
      <c r="J22" s="10">
        <v>31.603999999999999</v>
      </c>
      <c r="K22" s="10">
        <v>24.067</v>
      </c>
      <c r="L22" s="10">
        <v>26.587</v>
      </c>
      <c r="M22" s="10">
        <v>42.463000000000001</v>
      </c>
      <c r="N22" s="10">
        <v>29.045999999999999</v>
      </c>
      <c r="O22" s="10">
        <v>25.27</v>
      </c>
      <c r="P22" s="10">
        <v>39.404000000000003</v>
      </c>
      <c r="Q22" s="10">
        <v>29.794</v>
      </c>
      <c r="R22" s="10">
        <v>45.207999999999998</v>
      </c>
      <c r="S22" s="10">
        <v>36.015000000000001</v>
      </c>
      <c r="T22" s="10">
        <v>43.709000000000003</v>
      </c>
      <c r="U22" s="10">
        <v>31.954999999999998</v>
      </c>
      <c r="V22" s="10">
        <v>30.576000000000001</v>
      </c>
      <c r="W22" s="10">
        <v>25.702000000000002</v>
      </c>
      <c r="X22" s="10">
        <v>28.388000000000002</v>
      </c>
      <c r="Y22" s="10">
        <v>18.202999999999999</v>
      </c>
      <c r="Z22" s="10">
        <v>27.405999999999999</v>
      </c>
      <c r="AA22" s="10">
        <v>30.425000000000001</v>
      </c>
      <c r="AB22" s="10">
        <v>38.793999999999997</v>
      </c>
      <c r="AC22" s="10">
        <v>42.174999999999997</v>
      </c>
      <c r="AD22" s="10">
        <v>31.606000000000002</v>
      </c>
      <c r="AE22" s="10">
        <v>36.78</v>
      </c>
      <c r="AF22" s="10">
        <v>34.103000000000002</v>
      </c>
      <c r="AG22" s="10">
        <v>29.375</v>
      </c>
      <c r="AH22" s="10">
        <v>33.387999999999998</v>
      </c>
      <c r="AI22" s="173">
        <v>16.457999999999998</v>
      </c>
      <c r="AJ22" s="173">
        <v>31.305</v>
      </c>
      <c r="AK22" s="173">
        <v>38.582999999999998</v>
      </c>
      <c r="AL22" s="173">
        <v>28.527000000000001</v>
      </c>
      <c r="AM22" s="173">
        <v>25.558</v>
      </c>
      <c r="AN22" s="173"/>
      <c r="AO22" s="173"/>
      <c r="AP22" s="173"/>
      <c r="AQ22" s="173"/>
      <c r="AR22" s="173"/>
      <c r="AS22" s="173"/>
      <c r="AT22" s="173"/>
      <c r="AU22" s="173"/>
      <c r="AV22" s="173"/>
      <c r="AW22" s="173"/>
      <c r="AX22" s="173"/>
      <c r="AY22" s="173"/>
    </row>
    <row r="23" spans="1:51" ht="15" x14ac:dyDescent="0.25">
      <c r="A23" s="187">
        <v>44531</v>
      </c>
      <c r="B23" s="163"/>
      <c r="C23" s="163"/>
      <c r="D23" s="159">
        <v>27.74</v>
      </c>
      <c r="E23" s="11">
        <v>30.643000000000001</v>
      </c>
      <c r="F23" s="11">
        <v>28.933</v>
      </c>
      <c r="G23" s="11">
        <v>43.914999999999999</v>
      </c>
      <c r="H23" s="10">
        <v>35.543999999999997</v>
      </c>
      <c r="I23" s="10">
        <v>37.17</v>
      </c>
      <c r="J23" s="10">
        <v>28.370999999999999</v>
      </c>
      <c r="K23" s="10">
        <v>21.939</v>
      </c>
      <c r="L23" s="10">
        <v>23.969000000000001</v>
      </c>
      <c r="M23" s="10">
        <v>29.986000000000001</v>
      </c>
      <c r="N23" s="10">
        <v>26.635000000000002</v>
      </c>
      <c r="O23" s="10">
        <v>23.326000000000001</v>
      </c>
      <c r="P23" s="10">
        <v>34.323</v>
      </c>
      <c r="Q23" s="10">
        <v>25.369</v>
      </c>
      <c r="R23" s="10">
        <v>41.113</v>
      </c>
      <c r="S23" s="10">
        <v>31.977</v>
      </c>
      <c r="T23" s="10">
        <v>35.835999999999999</v>
      </c>
      <c r="U23" s="10">
        <v>29.466999999999999</v>
      </c>
      <c r="V23" s="10">
        <v>28.155000000000001</v>
      </c>
      <c r="W23" s="10">
        <v>22.898</v>
      </c>
      <c r="X23" s="10">
        <v>24.495000000000001</v>
      </c>
      <c r="Y23" s="10">
        <v>15.395</v>
      </c>
      <c r="Z23" s="10">
        <v>25.48</v>
      </c>
      <c r="AA23" s="10">
        <v>24.975999999999999</v>
      </c>
      <c r="AB23" s="10">
        <v>29.402999999999999</v>
      </c>
      <c r="AC23" s="10">
        <v>30.100999999999999</v>
      </c>
      <c r="AD23" s="10">
        <v>24.779</v>
      </c>
      <c r="AE23" s="10">
        <v>33.645000000000003</v>
      </c>
      <c r="AF23" s="10">
        <v>28.4</v>
      </c>
      <c r="AG23" s="10">
        <v>24.81</v>
      </c>
      <c r="AH23" s="10">
        <v>29.965</v>
      </c>
      <c r="AI23" s="173">
        <v>15.339</v>
      </c>
      <c r="AJ23" s="173">
        <v>24.683</v>
      </c>
      <c r="AK23" s="173">
        <v>30.29</v>
      </c>
      <c r="AL23" s="173">
        <v>26.847999999999999</v>
      </c>
      <c r="AM23" s="173">
        <v>20.759</v>
      </c>
      <c r="AN23" s="173"/>
      <c r="AO23" s="173"/>
      <c r="AP23" s="173"/>
      <c r="AQ23" s="173"/>
      <c r="AR23" s="173"/>
      <c r="AS23" s="173"/>
      <c r="AT23" s="173"/>
      <c r="AU23" s="173"/>
      <c r="AV23" s="173"/>
      <c r="AW23" s="173"/>
      <c r="AX23" s="173"/>
      <c r="AY23" s="173"/>
    </row>
    <row r="24" spans="1:51" ht="15" x14ac:dyDescent="0.25">
      <c r="A24" s="187">
        <v>44562</v>
      </c>
      <c r="B24" s="163"/>
      <c r="C24" s="163"/>
      <c r="D24" s="159">
        <v>26.51</v>
      </c>
      <c r="E24" s="11">
        <v>27.484999999999999</v>
      </c>
      <c r="F24" s="11">
        <v>28.041</v>
      </c>
      <c r="G24" s="11">
        <v>39.279000000000003</v>
      </c>
      <c r="H24" s="10">
        <v>30.645</v>
      </c>
      <c r="I24" s="10">
        <v>31.18</v>
      </c>
      <c r="J24" s="10">
        <v>25.201000000000001</v>
      </c>
      <c r="K24" s="10">
        <v>19.667999999999999</v>
      </c>
      <c r="L24" s="10">
        <v>21.481999999999999</v>
      </c>
      <c r="M24" s="10">
        <v>23.713999999999999</v>
      </c>
      <c r="N24" s="10">
        <v>23.359000000000002</v>
      </c>
      <c r="O24" s="10">
        <v>21.222999999999999</v>
      </c>
      <c r="P24" s="10">
        <v>30.748999999999999</v>
      </c>
      <c r="Q24" s="10">
        <v>22.562000000000001</v>
      </c>
      <c r="R24" s="10">
        <v>35.771000000000001</v>
      </c>
      <c r="S24" s="10">
        <v>27.352</v>
      </c>
      <c r="T24" s="10">
        <v>32.115000000000002</v>
      </c>
      <c r="U24" s="10">
        <v>25.251000000000001</v>
      </c>
      <c r="V24" s="10">
        <v>27.22</v>
      </c>
      <c r="W24" s="10">
        <v>20.478000000000002</v>
      </c>
      <c r="X24" s="10">
        <v>21.678999999999998</v>
      </c>
      <c r="Y24" s="10">
        <v>13.859</v>
      </c>
      <c r="Z24" s="10">
        <v>22.628</v>
      </c>
      <c r="AA24" s="10">
        <v>25.52</v>
      </c>
      <c r="AB24" s="10">
        <v>25.431999999999999</v>
      </c>
      <c r="AC24" s="10">
        <v>26.943999999999999</v>
      </c>
      <c r="AD24" s="10">
        <v>21.452999999999999</v>
      </c>
      <c r="AE24" s="10">
        <v>30.396999999999998</v>
      </c>
      <c r="AF24" s="10">
        <v>24.920999999999999</v>
      </c>
      <c r="AG24" s="10">
        <v>22.033000000000001</v>
      </c>
      <c r="AH24" s="10">
        <v>27.238</v>
      </c>
      <c r="AI24" s="173">
        <v>13.813000000000001</v>
      </c>
      <c r="AJ24" s="173">
        <v>21.670999999999999</v>
      </c>
      <c r="AK24" s="173">
        <v>26.696000000000002</v>
      </c>
      <c r="AL24" s="173">
        <v>24.937999999999999</v>
      </c>
      <c r="AM24" s="173">
        <v>17.927</v>
      </c>
      <c r="AN24" s="173"/>
      <c r="AO24" s="173"/>
      <c r="AP24" s="173"/>
      <c r="AQ24" s="173"/>
      <c r="AR24" s="173"/>
      <c r="AS24" s="173"/>
      <c r="AT24" s="173"/>
      <c r="AU24" s="173"/>
      <c r="AV24" s="173"/>
      <c r="AW24" s="173"/>
      <c r="AX24" s="173"/>
      <c r="AY24" s="173"/>
    </row>
    <row r="25" spans="1:51" ht="15" x14ac:dyDescent="0.25">
      <c r="A25" s="187">
        <v>44593</v>
      </c>
      <c r="B25" s="163"/>
      <c r="C25" s="163"/>
      <c r="D25" s="159">
        <v>24.89</v>
      </c>
      <c r="E25" s="11">
        <v>23.02</v>
      </c>
      <c r="F25" s="11">
        <v>21.545000000000002</v>
      </c>
      <c r="G25" s="11">
        <v>32.573</v>
      </c>
      <c r="H25" s="10">
        <v>40.061999999999998</v>
      </c>
      <c r="I25" s="10">
        <v>28.672000000000001</v>
      </c>
      <c r="J25" s="10">
        <v>20.719000000000001</v>
      </c>
      <c r="K25" s="10">
        <v>16.117000000000001</v>
      </c>
      <c r="L25" s="10">
        <v>18.27</v>
      </c>
      <c r="M25" s="10">
        <v>20.541</v>
      </c>
      <c r="N25" s="10">
        <v>19.998000000000001</v>
      </c>
      <c r="O25" s="10">
        <v>19.338000000000001</v>
      </c>
      <c r="P25" s="10">
        <v>25.081</v>
      </c>
      <c r="Q25" s="10">
        <v>22.855</v>
      </c>
      <c r="R25" s="10">
        <v>31.888000000000002</v>
      </c>
      <c r="S25" s="10">
        <v>22.29</v>
      </c>
      <c r="T25" s="10">
        <v>27.613</v>
      </c>
      <c r="U25" s="10">
        <v>24.652999999999999</v>
      </c>
      <c r="V25" s="10">
        <v>27.143000000000001</v>
      </c>
      <c r="W25" s="10">
        <v>20.018999999999998</v>
      </c>
      <c r="X25" s="10">
        <v>17.774999999999999</v>
      </c>
      <c r="Y25" s="10">
        <v>16.908999999999999</v>
      </c>
      <c r="Z25" s="10">
        <v>18.721</v>
      </c>
      <c r="AA25" s="10">
        <v>21.706</v>
      </c>
      <c r="AB25" s="10">
        <v>20.521999999999998</v>
      </c>
      <c r="AC25" s="10">
        <v>24.738</v>
      </c>
      <c r="AD25" s="10">
        <v>17.524999999999999</v>
      </c>
      <c r="AE25" s="10">
        <v>25.719000000000001</v>
      </c>
      <c r="AF25" s="10">
        <v>20.481000000000002</v>
      </c>
      <c r="AG25" s="10">
        <v>18.045999999999999</v>
      </c>
      <c r="AH25" s="10">
        <v>22.515999999999998</v>
      </c>
      <c r="AI25" s="173">
        <v>11.504</v>
      </c>
      <c r="AJ25" s="173">
        <v>20.594999999999999</v>
      </c>
      <c r="AK25" s="173">
        <v>26.003</v>
      </c>
      <c r="AL25" s="173">
        <v>20.686</v>
      </c>
      <c r="AM25" s="173">
        <v>14.898</v>
      </c>
      <c r="AN25" s="173"/>
      <c r="AO25" s="173"/>
      <c r="AP25" s="173"/>
      <c r="AQ25" s="173"/>
      <c r="AR25" s="173"/>
      <c r="AS25" s="173"/>
      <c r="AT25" s="173"/>
      <c r="AU25" s="173"/>
      <c r="AV25" s="173"/>
      <c r="AW25" s="173"/>
      <c r="AX25" s="173"/>
      <c r="AY25" s="173"/>
    </row>
    <row r="26" spans="1:51" ht="15" x14ac:dyDescent="0.25">
      <c r="A26" s="187">
        <v>44621</v>
      </c>
      <c r="B26" s="163"/>
      <c r="C26" s="163"/>
      <c r="D26" s="159">
        <v>40.04</v>
      </c>
      <c r="E26" s="11">
        <v>36.518000000000001</v>
      </c>
      <c r="F26" s="11">
        <v>21.957999999999998</v>
      </c>
      <c r="G26" s="11">
        <v>47.871000000000002</v>
      </c>
      <c r="H26" s="10">
        <v>75.453000000000003</v>
      </c>
      <c r="I26" s="10">
        <v>34.058</v>
      </c>
      <c r="J26" s="10">
        <v>29.893000000000001</v>
      </c>
      <c r="K26" s="10">
        <v>44.423000000000002</v>
      </c>
      <c r="L26" s="10">
        <v>29.491</v>
      </c>
      <c r="M26" s="10">
        <v>29.93</v>
      </c>
      <c r="N26" s="10">
        <v>31.858000000000001</v>
      </c>
      <c r="O26" s="10">
        <v>33.354999999999997</v>
      </c>
      <c r="P26" s="10">
        <v>45.244999999999997</v>
      </c>
      <c r="Q26" s="10">
        <v>52.225999999999999</v>
      </c>
      <c r="R26" s="10">
        <v>43.161999999999999</v>
      </c>
      <c r="S26" s="10">
        <v>41.921999999999997</v>
      </c>
      <c r="T26" s="10">
        <v>43.118000000000002</v>
      </c>
      <c r="U26" s="10">
        <v>35.170999999999999</v>
      </c>
      <c r="V26" s="10">
        <v>31.530999999999999</v>
      </c>
      <c r="W26" s="10">
        <v>31.202000000000002</v>
      </c>
      <c r="X26" s="10">
        <v>21.949000000000002</v>
      </c>
      <c r="Y26" s="10">
        <v>27.701000000000001</v>
      </c>
      <c r="Z26" s="10">
        <v>50.826999999999998</v>
      </c>
      <c r="AA26" s="10">
        <v>25.972999999999999</v>
      </c>
      <c r="AB26" s="10">
        <v>28.832999999999998</v>
      </c>
      <c r="AC26" s="10">
        <v>63.470999999999997</v>
      </c>
      <c r="AD26" s="10">
        <v>18.084</v>
      </c>
      <c r="AE26" s="10">
        <v>49.343000000000004</v>
      </c>
      <c r="AF26" s="10">
        <v>24.404</v>
      </c>
      <c r="AG26" s="10">
        <v>32.92</v>
      </c>
      <c r="AH26" s="10">
        <v>42.581000000000003</v>
      </c>
      <c r="AI26" s="173">
        <v>18.352</v>
      </c>
      <c r="AJ26" s="173">
        <v>23.556000000000001</v>
      </c>
      <c r="AK26" s="173">
        <v>46.634999999999998</v>
      </c>
      <c r="AL26" s="173">
        <v>23.378</v>
      </c>
      <c r="AM26" s="173">
        <v>25.533999999999999</v>
      </c>
      <c r="AN26" s="173"/>
      <c r="AO26" s="173"/>
      <c r="AP26" s="173"/>
      <c r="AQ26" s="173"/>
      <c r="AR26" s="173"/>
      <c r="AS26" s="173"/>
      <c r="AT26" s="173"/>
      <c r="AU26" s="173"/>
      <c r="AV26" s="173"/>
      <c r="AW26" s="173"/>
      <c r="AX26" s="173"/>
      <c r="AY26" s="173"/>
    </row>
    <row r="27" spans="1:51" ht="15" x14ac:dyDescent="0.25">
      <c r="A27" s="187">
        <v>44652</v>
      </c>
      <c r="B27" s="163"/>
      <c r="C27" s="163"/>
      <c r="D27" s="159">
        <v>88.26</v>
      </c>
      <c r="E27" s="11">
        <v>43.843000000000004</v>
      </c>
      <c r="F27" s="11">
        <v>47.796999999999997</v>
      </c>
      <c r="G27" s="11">
        <v>105.425</v>
      </c>
      <c r="H27" s="10">
        <v>132.899</v>
      </c>
      <c r="I27" s="10">
        <v>98.231999999999999</v>
      </c>
      <c r="J27" s="10">
        <v>70.536000000000001</v>
      </c>
      <c r="K27" s="10">
        <v>113.833</v>
      </c>
      <c r="L27" s="10">
        <v>65.352000000000004</v>
      </c>
      <c r="M27" s="10">
        <v>58.106999999999999</v>
      </c>
      <c r="N27" s="10">
        <v>80.489000000000004</v>
      </c>
      <c r="O27" s="10">
        <v>100.629</v>
      </c>
      <c r="P27" s="10">
        <v>87.132999999999996</v>
      </c>
      <c r="Q27" s="10">
        <v>65.492000000000004</v>
      </c>
      <c r="R27" s="10">
        <v>98.177999999999997</v>
      </c>
      <c r="S27" s="10">
        <v>90.164000000000001</v>
      </c>
      <c r="T27" s="10">
        <v>67.373000000000005</v>
      </c>
      <c r="U27" s="10">
        <v>48.649000000000001</v>
      </c>
      <c r="V27" s="10">
        <v>80.588999999999999</v>
      </c>
      <c r="W27" s="10">
        <v>62.182000000000002</v>
      </c>
      <c r="X27" s="10">
        <v>57.512</v>
      </c>
      <c r="Y27" s="10">
        <v>55.777000000000001</v>
      </c>
      <c r="Z27" s="10">
        <v>104.93</v>
      </c>
      <c r="AA27" s="10">
        <v>65.695999999999998</v>
      </c>
      <c r="AB27" s="10">
        <v>92.754000000000005</v>
      </c>
      <c r="AC27" s="10">
        <v>91.884</v>
      </c>
      <c r="AD27" s="10">
        <v>59.862000000000002</v>
      </c>
      <c r="AE27" s="10">
        <v>80.715000000000003</v>
      </c>
      <c r="AF27" s="10">
        <v>63.329000000000001</v>
      </c>
      <c r="AG27" s="10">
        <v>76.593999999999994</v>
      </c>
      <c r="AH27" s="10">
        <v>92.162999999999997</v>
      </c>
      <c r="AI27" s="173">
        <v>44.250999999999998</v>
      </c>
      <c r="AJ27" s="173">
        <v>57.31</v>
      </c>
      <c r="AK27" s="173">
        <v>85.414000000000001</v>
      </c>
      <c r="AL27" s="173">
        <v>52.359000000000002</v>
      </c>
      <c r="AM27" s="173">
        <v>45.042999999999999</v>
      </c>
      <c r="AN27" s="173"/>
      <c r="AO27" s="173"/>
      <c r="AP27" s="173"/>
      <c r="AQ27" s="173"/>
      <c r="AR27" s="173"/>
      <c r="AS27" s="173"/>
      <c r="AT27" s="173"/>
      <c r="AU27" s="173"/>
      <c r="AV27" s="173"/>
      <c r="AW27" s="173"/>
      <c r="AX27" s="173"/>
      <c r="AY27" s="173"/>
    </row>
    <row r="28" spans="1:51" ht="15" x14ac:dyDescent="0.25">
      <c r="A28" s="187">
        <v>44682</v>
      </c>
      <c r="B28" s="163"/>
      <c r="C28" s="163"/>
      <c r="D28" s="159">
        <v>247.09</v>
      </c>
      <c r="E28" s="11">
        <v>152.83099999999999</v>
      </c>
      <c r="F28" s="11">
        <v>479.048</v>
      </c>
      <c r="G28" s="11">
        <v>405.61200000000002</v>
      </c>
      <c r="H28" s="10">
        <v>347.53100000000001</v>
      </c>
      <c r="I28" s="10">
        <v>326.82299999999998</v>
      </c>
      <c r="J28" s="10">
        <v>151.184</v>
      </c>
      <c r="K28" s="10">
        <v>190.09299999999999</v>
      </c>
      <c r="L28" s="10">
        <v>126.813</v>
      </c>
      <c r="M28" s="10">
        <v>175.929</v>
      </c>
      <c r="N28" s="10">
        <v>212.81</v>
      </c>
      <c r="O28" s="10">
        <v>285.15100000000001</v>
      </c>
      <c r="P28" s="10">
        <v>230.32499999999999</v>
      </c>
      <c r="Q28" s="10">
        <v>209.24</v>
      </c>
      <c r="R28" s="10">
        <v>369.23700000000002</v>
      </c>
      <c r="S28" s="10">
        <v>331.73</v>
      </c>
      <c r="T28" s="10">
        <v>211.54599999999999</v>
      </c>
      <c r="U28" s="10">
        <v>221.346</v>
      </c>
      <c r="V28" s="10">
        <v>239.976</v>
      </c>
      <c r="W28" s="10">
        <v>257.81900000000002</v>
      </c>
      <c r="X28" s="10">
        <v>78.016000000000005</v>
      </c>
      <c r="Y28" s="10">
        <v>158.72399999999999</v>
      </c>
      <c r="Z28" s="10">
        <v>228.12100000000001</v>
      </c>
      <c r="AA28" s="10">
        <v>255.22200000000001</v>
      </c>
      <c r="AB28" s="10">
        <v>223.54</v>
      </c>
      <c r="AC28" s="10">
        <v>241.46299999999999</v>
      </c>
      <c r="AD28" s="10">
        <v>272.04199999999997</v>
      </c>
      <c r="AE28" s="10">
        <v>287.339</v>
      </c>
      <c r="AF28" s="10">
        <v>120.163</v>
      </c>
      <c r="AG28" s="10">
        <v>166.13399999999999</v>
      </c>
      <c r="AH28" s="10">
        <v>132.14699999999999</v>
      </c>
      <c r="AI28" s="173">
        <v>108.381</v>
      </c>
      <c r="AJ28" s="173">
        <v>245.999</v>
      </c>
      <c r="AK28" s="173">
        <v>201.54</v>
      </c>
      <c r="AL28" s="173">
        <v>112.71899999999999</v>
      </c>
      <c r="AM28" s="173">
        <v>157.03299999999999</v>
      </c>
      <c r="AN28" s="173"/>
      <c r="AO28" s="173"/>
      <c r="AP28" s="173"/>
      <c r="AQ28" s="173"/>
      <c r="AR28" s="173"/>
      <c r="AS28" s="173"/>
      <c r="AT28" s="173"/>
      <c r="AU28" s="173"/>
      <c r="AV28" s="173"/>
      <c r="AW28" s="173"/>
      <c r="AX28" s="173"/>
      <c r="AY28" s="173"/>
    </row>
    <row r="29" spans="1:51" ht="15" x14ac:dyDescent="0.25">
      <c r="A29" s="187">
        <v>44713</v>
      </c>
      <c r="B29" s="163"/>
      <c r="C29" s="163"/>
      <c r="D29" s="159">
        <v>281.04000000000002</v>
      </c>
      <c r="E29" s="11">
        <v>399.1</v>
      </c>
      <c r="F29" s="11">
        <v>739.1</v>
      </c>
      <c r="G29" s="11">
        <v>435.822</v>
      </c>
      <c r="H29" s="10">
        <v>422.95</v>
      </c>
      <c r="I29" s="10">
        <v>303.31200000000001</v>
      </c>
      <c r="J29" s="10">
        <v>187.167</v>
      </c>
      <c r="K29" s="10">
        <v>162.40700000000001</v>
      </c>
      <c r="L29" s="10">
        <v>189.86500000000001</v>
      </c>
      <c r="M29" s="10">
        <v>297.06200000000001</v>
      </c>
      <c r="N29" s="10">
        <v>186.35499999999999</v>
      </c>
      <c r="O29" s="10">
        <v>437.59300000000002</v>
      </c>
      <c r="P29" s="10">
        <v>237.56</v>
      </c>
      <c r="Q29" s="10">
        <v>570.86500000000001</v>
      </c>
      <c r="R29" s="10">
        <v>328.62200000000001</v>
      </c>
      <c r="S29" s="10">
        <v>545.28300000000002</v>
      </c>
      <c r="T29" s="10">
        <v>216.881</v>
      </c>
      <c r="U29" s="10">
        <v>371.63099999999997</v>
      </c>
      <c r="V29" s="10">
        <v>173.78399999999999</v>
      </c>
      <c r="W29" s="10">
        <v>218.542</v>
      </c>
      <c r="X29" s="10">
        <v>58.515000000000001</v>
      </c>
      <c r="Y29" s="10">
        <v>235.011</v>
      </c>
      <c r="Z29" s="10">
        <v>155.05199999999999</v>
      </c>
      <c r="AA29" s="10">
        <v>308.51600000000002</v>
      </c>
      <c r="AB29" s="10">
        <v>211.142</v>
      </c>
      <c r="AC29" s="10">
        <v>195.60300000000001</v>
      </c>
      <c r="AD29" s="10">
        <v>520.06500000000005</v>
      </c>
      <c r="AE29" s="10">
        <v>293.887</v>
      </c>
      <c r="AF29" s="10">
        <v>269.108</v>
      </c>
      <c r="AG29" s="10">
        <v>457.87099999999998</v>
      </c>
      <c r="AH29" s="10">
        <v>55.481999999999999</v>
      </c>
      <c r="AI29" s="173">
        <v>154.82300000000001</v>
      </c>
      <c r="AJ29" s="173">
        <v>359.76600000000002</v>
      </c>
      <c r="AK29" s="173">
        <v>350.15800000000002</v>
      </c>
      <c r="AL29" s="173">
        <v>123.059</v>
      </c>
      <c r="AM29" s="173">
        <v>313.31799999999998</v>
      </c>
      <c r="AN29" s="173"/>
      <c r="AO29" s="173"/>
      <c r="AP29" s="173"/>
      <c r="AQ29" s="173"/>
      <c r="AR29" s="173"/>
      <c r="AS29" s="173"/>
      <c r="AT29" s="173"/>
      <c r="AU29" s="173"/>
      <c r="AV29" s="173"/>
      <c r="AW29" s="173"/>
      <c r="AX29" s="173"/>
      <c r="AY29" s="173"/>
    </row>
    <row r="30" spans="1:51" ht="15" x14ac:dyDescent="0.25">
      <c r="A30" s="187">
        <v>44743</v>
      </c>
      <c r="B30" s="158"/>
      <c r="C30" s="158"/>
      <c r="D30" s="159">
        <v>123.17</v>
      </c>
      <c r="E30" s="11">
        <v>229.352</v>
      </c>
      <c r="F30" s="11">
        <v>348.92599999999999</v>
      </c>
      <c r="G30" s="11">
        <v>139.447</v>
      </c>
      <c r="H30" s="10">
        <v>175.92500000000001</v>
      </c>
      <c r="I30" s="10">
        <v>103.202</v>
      </c>
      <c r="J30" s="10">
        <v>76.183999999999997</v>
      </c>
      <c r="K30" s="10">
        <v>69.05</v>
      </c>
      <c r="L30" s="10">
        <v>77.16</v>
      </c>
      <c r="M30" s="10">
        <v>140.245</v>
      </c>
      <c r="N30" s="10">
        <v>72.704999999999998</v>
      </c>
      <c r="O30" s="10">
        <v>213.21899999999999</v>
      </c>
      <c r="P30" s="10">
        <v>76.245999999999995</v>
      </c>
      <c r="Q30" s="10">
        <v>523.25699999999995</v>
      </c>
      <c r="R30" s="10">
        <v>132.209</v>
      </c>
      <c r="S30" s="10">
        <v>205.828</v>
      </c>
      <c r="T30" s="10">
        <v>105.35899999999999</v>
      </c>
      <c r="U30" s="10">
        <v>228.85400000000001</v>
      </c>
      <c r="V30" s="10">
        <v>54.23</v>
      </c>
      <c r="W30" s="10">
        <v>64.278999999999996</v>
      </c>
      <c r="X30" s="10">
        <v>23.818999999999999</v>
      </c>
      <c r="Y30" s="10">
        <v>68.700999999999993</v>
      </c>
      <c r="Z30" s="10">
        <v>58.008000000000003</v>
      </c>
      <c r="AA30" s="10">
        <v>128.00700000000001</v>
      </c>
      <c r="AB30" s="10">
        <v>79.831999999999994</v>
      </c>
      <c r="AC30" s="10">
        <v>70.299000000000007</v>
      </c>
      <c r="AD30" s="10">
        <v>232.125</v>
      </c>
      <c r="AE30" s="10">
        <v>159.542</v>
      </c>
      <c r="AF30" s="10">
        <v>81.048000000000002</v>
      </c>
      <c r="AG30" s="10">
        <v>226.52199999999999</v>
      </c>
      <c r="AH30" s="10">
        <v>27.582999999999998</v>
      </c>
      <c r="AI30" s="173">
        <v>54.899000000000001</v>
      </c>
      <c r="AJ30" s="173">
        <v>112.65</v>
      </c>
      <c r="AK30" s="173">
        <v>107.732</v>
      </c>
      <c r="AL30" s="173">
        <v>47.777999999999999</v>
      </c>
      <c r="AM30" s="173">
        <v>188.99</v>
      </c>
      <c r="AN30" s="173"/>
      <c r="AO30" s="173"/>
      <c r="AP30" s="173"/>
      <c r="AQ30" s="173"/>
      <c r="AR30" s="173"/>
      <c r="AS30" s="173"/>
      <c r="AT30" s="173"/>
      <c r="AU30" s="173"/>
      <c r="AV30" s="173"/>
      <c r="AW30" s="173"/>
      <c r="AX30" s="173"/>
      <c r="AY30" s="173"/>
    </row>
    <row r="31" spans="1:51" ht="15" x14ac:dyDescent="0.25">
      <c r="A31" s="187">
        <v>44774</v>
      </c>
      <c r="B31" s="158"/>
      <c r="C31" s="158"/>
      <c r="D31" s="159">
        <v>66.88</v>
      </c>
      <c r="E31" s="11">
        <v>87.225999999999999</v>
      </c>
      <c r="F31" s="11">
        <v>130.702</v>
      </c>
      <c r="G31" s="11">
        <v>63.91</v>
      </c>
      <c r="H31" s="10">
        <v>67.355000000000004</v>
      </c>
      <c r="I31" s="10">
        <v>56.643999999999998</v>
      </c>
      <c r="J31" s="10">
        <v>43.274000000000001</v>
      </c>
      <c r="K31" s="10">
        <v>51.442999999999998</v>
      </c>
      <c r="L31" s="10">
        <v>40.44</v>
      </c>
      <c r="M31" s="10">
        <v>59.189</v>
      </c>
      <c r="N31" s="10">
        <v>55.046999999999997</v>
      </c>
      <c r="O31" s="10">
        <v>70.912000000000006</v>
      </c>
      <c r="P31" s="10">
        <v>43.756</v>
      </c>
      <c r="Q31" s="10">
        <v>141.58699999999999</v>
      </c>
      <c r="R31" s="10">
        <v>55.363</v>
      </c>
      <c r="S31" s="10">
        <v>86.381</v>
      </c>
      <c r="T31" s="10">
        <v>50.021999999999998</v>
      </c>
      <c r="U31" s="10">
        <v>88.721000000000004</v>
      </c>
      <c r="V31" s="10">
        <v>42.991999999999997</v>
      </c>
      <c r="W31" s="10">
        <v>47.636000000000003</v>
      </c>
      <c r="X31" s="10">
        <v>18.995999999999999</v>
      </c>
      <c r="Y31" s="10">
        <v>40.134999999999998</v>
      </c>
      <c r="Z31" s="10">
        <v>36.460999999999999</v>
      </c>
      <c r="AA31" s="10">
        <v>58.326000000000001</v>
      </c>
      <c r="AB31" s="10">
        <v>54.784999999999997</v>
      </c>
      <c r="AC31" s="10">
        <v>48.66</v>
      </c>
      <c r="AD31" s="10">
        <v>81.039000000000001</v>
      </c>
      <c r="AE31" s="10">
        <v>58.834000000000003</v>
      </c>
      <c r="AF31" s="10">
        <v>47.118000000000002</v>
      </c>
      <c r="AG31" s="10">
        <v>69.233000000000004</v>
      </c>
      <c r="AH31" s="10">
        <v>26.178000000000001</v>
      </c>
      <c r="AI31" s="173">
        <v>38.847999999999999</v>
      </c>
      <c r="AJ31" s="173">
        <v>55.933</v>
      </c>
      <c r="AK31" s="173">
        <v>45.704000000000001</v>
      </c>
      <c r="AL31" s="173">
        <v>30.459</v>
      </c>
      <c r="AM31" s="173">
        <v>96.944999999999993</v>
      </c>
      <c r="AN31" s="173"/>
      <c r="AO31" s="173"/>
      <c r="AP31" s="173"/>
      <c r="AQ31" s="173"/>
      <c r="AR31" s="173"/>
      <c r="AS31" s="173"/>
      <c r="AT31" s="173"/>
      <c r="AU31" s="173"/>
      <c r="AV31" s="173"/>
      <c r="AW31" s="173"/>
      <c r="AX31" s="173"/>
      <c r="AY31" s="173"/>
    </row>
    <row r="32" spans="1:51" ht="15" x14ac:dyDescent="0.25">
      <c r="A32" s="187">
        <v>44805</v>
      </c>
      <c r="B32" s="158"/>
      <c r="C32" s="158"/>
      <c r="D32" s="159">
        <v>40.659999999999997</v>
      </c>
      <c r="E32" s="11">
        <v>44.122999999999998</v>
      </c>
      <c r="F32" s="11">
        <v>73.878</v>
      </c>
      <c r="G32" s="11">
        <v>61.042000000000002</v>
      </c>
      <c r="H32" s="10">
        <v>65.963999999999999</v>
      </c>
      <c r="I32" s="10">
        <v>44.156999999999996</v>
      </c>
      <c r="J32" s="10">
        <v>42.063000000000002</v>
      </c>
      <c r="K32" s="10">
        <v>34.667000000000002</v>
      </c>
      <c r="L32" s="10">
        <v>33.220999999999997</v>
      </c>
      <c r="M32" s="10">
        <v>36.927999999999997</v>
      </c>
      <c r="N32" s="10">
        <v>45.847999999999999</v>
      </c>
      <c r="O32" s="10">
        <v>59.293999999999997</v>
      </c>
      <c r="P32" s="10">
        <v>39.771000000000001</v>
      </c>
      <c r="Q32" s="10">
        <v>66.751999999999995</v>
      </c>
      <c r="R32" s="10">
        <v>42.823</v>
      </c>
      <c r="S32" s="10">
        <v>61.003</v>
      </c>
      <c r="T32" s="10">
        <v>34.944000000000003</v>
      </c>
      <c r="U32" s="10">
        <v>48.671999999999997</v>
      </c>
      <c r="V32" s="10">
        <v>35.527999999999999</v>
      </c>
      <c r="W32" s="10">
        <v>32.756</v>
      </c>
      <c r="X32" s="10">
        <v>20.760999999999999</v>
      </c>
      <c r="Y32" s="10">
        <v>57.746000000000002</v>
      </c>
      <c r="Z32" s="10">
        <v>36.427999999999997</v>
      </c>
      <c r="AA32" s="10">
        <v>37.470999999999997</v>
      </c>
      <c r="AB32" s="10">
        <v>40.459000000000003</v>
      </c>
      <c r="AC32" s="10">
        <v>45.192</v>
      </c>
      <c r="AD32" s="10">
        <v>48.377000000000002</v>
      </c>
      <c r="AE32" s="10">
        <v>40.567</v>
      </c>
      <c r="AF32" s="10">
        <v>30.542999999999999</v>
      </c>
      <c r="AG32" s="10">
        <v>41.463999999999999</v>
      </c>
      <c r="AH32" s="10">
        <v>23.285</v>
      </c>
      <c r="AI32" s="173">
        <v>54.326000000000001</v>
      </c>
      <c r="AJ32" s="173">
        <v>49.445</v>
      </c>
      <c r="AK32" s="173">
        <v>36.734999999999999</v>
      </c>
      <c r="AL32" s="173">
        <v>25.747</v>
      </c>
      <c r="AM32" s="173">
        <v>79.608999999999995</v>
      </c>
      <c r="AN32" s="173"/>
      <c r="AO32" s="173"/>
      <c r="AP32" s="173"/>
      <c r="AQ32" s="173"/>
      <c r="AR32" s="173"/>
      <c r="AS32" s="173"/>
      <c r="AT32" s="173"/>
      <c r="AU32" s="173"/>
      <c r="AV32" s="173"/>
      <c r="AW32" s="173"/>
      <c r="AX32" s="173"/>
      <c r="AY32" s="173"/>
    </row>
    <row r="33" spans="1:51" ht="15" x14ac:dyDescent="0.25">
      <c r="A33" s="187">
        <v>44835</v>
      </c>
      <c r="B33" s="162"/>
      <c r="C33" s="162"/>
      <c r="D33" s="159">
        <v>40.76</v>
      </c>
      <c r="E33" s="11">
        <v>36.908999999999999</v>
      </c>
      <c r="F33" s="11">
        <v>62.463999999999999</v>
      </c>
      <c r="G33" s="11">
        <v>92.481999999999999</v>
      </c>
      <c r="H33" s="10">
        <v>72.244</v>
      </c>
      <c r="I33" s="10">
        <v>35.026000000000003</v>
      </c>
      <c r="J33" s="10">
        <v>32.572000000000003</v>
      </c>
      <c r="K33" s="10">
        <v>33.003</v>
      </c>
      <c r="L33" s="10">
        <v>50.652999999999999</v>
      </c>
      <c r="M33" s="10">
        <v>31.085000000000001</v>
      </c>
      <c r="N33" s="10">
        <v>30.715</v>
      </c>
      <c r="O33" s="10">
        <v>50.326999999999998</v>
      </c>
      <c r="P33" s="10">
        <v>35.408999999999999</v>
      </c>
      <c r="Q33" s="10">
        <v>59.856000000000002</v>
      </c>
      <c r="R33" s="10">
        <v>50.021999999999998</v>
      </c>
      <c r="S33" s="10">
        <v>64.900999999999996</v>
      </c>
      <c r="T33" s="10">
        <v>40.982999999999997</v>
      </c>
      <c r="U33" s="10">
        <v>38.707000000000001</v>
      </c>
      <c r="V33" s="10">
        <v>30.288</v>
      </c>
      <c r="W33" s="10">
        <v>28.670999999999999</v>
      </c>
      <c r="X33" s="10">
        <v>29.338999999999999</v>
      </c>
      <c r="Y33" s="10">
        <v>36.776000000000003</v>
      </c>
      <c r="Z33" s="10">
        <v>35.168999999999997</v>
      </c>
      <c r="AA33" s="10">
        <v>52.7</v>
      </c>
      <c r="AB33" s="10">
        <v>64.138999999999996</v>
      </c>
      <c r="AC33" s="10">
        <v>42.063000000000002</v>
      </c>
      <c r="AD33" s="10">
        <v>42.088999999999999</v>
      </c>
      <c r="AE33" s="10">
        <v>39.783999999999999</v>
      </c>
      <c r="AF33" s="10">
        <v>30.76</v>
      </c>
      <c r="AG33" s="10">
        <v>39.915999999999997</v>
      </c>
      <c r="AH33" s="10">
        <v>21.667999999999999</v>
      </c>
      <c r="AI33" s="173">
        <v>52.411000000000001</v>
      </c>
      <c r="AJ33" s="173">
        <v>61.901000000000003</v>
      </c>
      <c r="AK33" s="173">
        <v>31.216999999999999</v>
      </c>
      <c r="AL33" s="173">
        <v>26.22</v>
      </c>
      <c r="AM33" s="173">
        <v>49.603999999999999</v>
      </c>
      <c r="AN33" s="173"/>
      <c r="AO33" s="173"/>
      <c r="AP33" s="173"/>
      <c r="AQ33" s="173"/>
      <c r="AR33" s="173"/>
      <c r="AS33" s="173"/>
      <c r="AT33" s="173"/>
      <c r="AU33" s="173"/>
      <c r="AV33" s="173"/>
      <c r="AW33" s="173"/>
      <c r="AX33" s="173"/>
      <c r="AY33" s="173"/>
    </row>
    <row r="34" spans="1:51" ht="15" x14ac:dyDescent="0.25">
      <c r="A34" s="187">
        <v>44866</v>
      </c>
      <c r="B34" s="158"/>
      <c r="C34" s="158"/>
      <c r="D34" s="159">
        <v>33.299999999999997</v>
      </c>
      <c r="E34" s="11">
        <v>31.38</v>
      </c>
      <c r="F34" s="11">
        <v>50.902000000000001</v>
      </c>
      <c r="G34" s="11">
        <v>54.731000000000002</v>
      </c>
      <c r="H34" s="10">
        <v>49.899000000000001</v>
      </c>
      <c r="I34" s="10">
        <v>32.844999999999999</v>
      </c>
      <c r="J34" s="10">
        <v>25.056000000000001</v>
      </c>
      <c r="K34" s="10">
        <v>26.306000000000001</v>
      </c>
      <c r="L34" s="10">
        <v>42.618000000000002</v>
      </c>
      <c r="M34" s="10">
        <v>28.506</v>
      </c>
      <c r="N34" s="10">
        <v>25.699000000000002</v>
      </c>
      <c r="O34" s="10">
        <v>39.247999999999998</v>
      </c>
      <c r="P34" s="10">
        <v>32.207000000000001</v>
      </c>
      <c r="Q34" s="10">
        <v>45.311</v>
      </c>
      <c r="R34" s="10">
        <v>38.228000000000002</v>
      </c>
      <c r="S34" s="10">
        <v>45.433999999999997</v>
      </c>
      <c r="T34" s="10">
        <v>34.094999999999999</v>
      </c>
      <c r="U34" s="10">
        <v>30.991</v>
      </c>
      <c r="V34" s="10">
        <v>26.404</v>
      </c>
      <c r="W34" s="10">
        <v>28.324000000000002</v>
      </c>
      <c r="X34" s="10">
        <v>18.047000000000001</v>
      </c>
      <c r="Y34" s="10">
        <v>25.917000000000002</v>
      </c>
      <c r="Z34" s="10">
        <v>30.216000000000001</v>
      </c>
      <c r="AA34" s="10">
        <v>39.636000000000003</v>
      </c>
      <c r="AB34" s="10">
        <v>42.71</v>
      </c>
      <c r="AC34" s="10">
        <v>31.667000000000002</v>
      </c>
      <c r="AD34" s="10">
        <v>36.511000000000003</v>
      </c>
      <c r="AE34" s="10">
        <v>36.701000000000001</v>
      </c>
      <c r="AF34" s="10">
        <v>30.120999999999999</v>
      </c>
      <c r="AG34" s="10">
        <v>33.134999999999998</v>
      </c>
      <c r="AH34" s="10">
        <v>18.266999999999999</v>
      </c>
      <c r="AI34" s="173">
        <v>30.373999999999999</v>
      </c>
      <c r="AJ34" s="173">
        <v>37.887</v>
      </c>
      <c r="AK34" s="173">
        <v>29.061</v>
      </c>
      <c r="AL34" s="173">
        <v>24.535</v>
      </c>
      <c r="AM34" s="173">
        <v>33.295000000000002</v>
      </c>
      <c r="AN34" s="173"/>
      <c r="AO34" s="173"/>
      <c r="AP34" s="173"/>
      <c r="AQ34" s="173"/>
      <c r="AR34" s="173"/>
      <c r="AS34" s="173"/>
      <c r="AT34" s="173"/>
      <c r="AU34" s="173"/>
      <c r="AV34" s="173"/>
      <c r="AW34" s="173"/>
      <c r="AX34" s="173"/>
      <c r="AY34" s="173"/>
    </row>
    <row r="35" spans="1:51" ht="15" x14ac:dyDescent="0.25">
      <c r="A35" s="187">
        <v>44896</v>
      </c>
      <c r="B35" s="158"/>
      <c r="C35" s="158"/>
      <c r="D35" s="159">
        <v>27.74</v>
      </c>
      <c r="E35" s="11">
        <v>29.902000000000001</v>
      </c>
      <c r="F35" s="11">
        <v>44.173000000000002</v>
      </c>
      <c r="G35" s="11">
        <v>39.088000000000001</v>
      </c>
      <c r="H35" s="10">
        <v>38.18</v>
      </c>
      <c r="I35" s="10">
        <v>29.617999999999999</v>
      </c>
      <c r="J35" s="10">
        <v>22.864999999999998</v>
      </c>
      <c r="K35" s="10">
        <v>23.63</v>
      </c>
      <c r="L35" s="10">
        <v>30.152000000000001</v>
      </c>
      <c r="M35" s="10">
        <v>26.088000000000001</v>
      </c>
      <c r="N35" s="10">
        <v>23.725000000000001</v>
      </c>
      <c r="O35" s="10">
        <v>33.956000000000003</v>
      </c>
      <c r="P35" s="10">
        <v>27.667000000000002</v>
      </c>
      <c r="Q35" s="10">
        <v>41.206000000000003</v>
      </c>
      <c r="R35" s="10">
        <v>34.026000000000003</v>
      </c>
      <c r="S35" s="10">
        <v>37.064</v>
      </c>
      <c r="T35" s="10">
        <v>31.686</v>
      </c>
      <c r="U35" s="10">
        <v>28.559000000000001</v>
      </c>
      <c r="V35" s="10">
        <v>23.562000000000001</v>
      </c>
      <c r="W35" s="10">
        <v>24.448</v>
      </c>
      <c r="X35" s="10">
        <v>15.242000000000001</v>
      </c>
      <c r="Y35" s="10">
        <v>24.033000000000001</v>
      </c>
      <c r="Z35" s="10">
        <v>24.797999999999998</v>
      </c>
      <c r="AA35" s="10">
        <v>29.847000000000001</v>
      </c>
      <c r="AB35" s="10">
        <v>30.544</v>
      </c>
      <c r="AC35" s="10">
        <v>24.835999999999999</v>
      </c>
      <c r="AD35" s="10">
        <v>33.390999999999998</v>
      </c>
      <c r="AE35" s="10">
        <v>30.757999999999999</v>
      </c>
      <c r="AF35" s="10">
        <v>25.588000000000001</v>
      </c>
      <c r="AG35" s="10">
        <v>29.693000000000001</v>
      </c>
      <c r="AH35" s="10">
        <v>17.029</v>
      </c>
      <c r="AI35" s="173">
        <v>23.481999999999999</v>
      </c>
      <c r="AJ35" s="173">
        <v>29.649000000000001</v>
      </c>
      <c r="AK35" s="173">
        <v>27.446999999999999</v>
      </c>
      <c r="AL35" s="173">
        <v>19.812000000000001</v>
      </c>
      <c r="AM35" s="173">
        <v>29.193000000000001</v>
      </c>
      <c r="AN35" s="173"/>
      <c r="AO35" s="173"/>
      <c r="AP35" s="173"/>
      <c r="AQ35" s="173"/>
      <c r="AR35" s="173"/>
      <c r="AS35" s="173"/>
      <c r="AT35" s="173"/>
      <c r="AU35" s="173"/>
      <c r="AV35" s="173"/>
      <c r="AW35" s="173"/>
      <c r="AX35" s="173"/>
      <c r="AY35" s="173"/>
    </row>
    <row r="36" spans="1:51" ht="15" x14ac:dyDescent="0.25">
      <c r="A36" s="187">
        <v>44927</v>
      </c>
      <c r="B36" s="158"/>
      <c r="C36" s="158"/>
      <c r="D36" s="161">
        <v>26.51</v>
      </c>
      <c r="E36" s="10">
        <v>28.946000000000002</v>
      </c>
      <c r="F36" s="10">
        <v>39.500999999999998</v>
      </c>
      <c r="G36" s="10">
        <v>33.695</v>
      </c>
      <c r="H36" s="10">
        <v>32.095999999999997</v>
      </c>
      <c r="I36" s="10">
        <v>26.341999999999999</v>
      </c>
      <c r="J36" s="10">
        <v>20.510999999999999</v>
      </c>
      <c r="K36" s="10">
        <v>21.140999999999998</v>
      </c>
      <c r="L36" s="10">
        <v>23.869</v>
      </c>
      <c r="M36" s="10">
        <v>22.856999999999999</v>
      </c>
      <c r="N36" s="10">
        <v>21.585000000000001</v>
      </c>
      <c r="O36" s="10">
        <v>30.379000000000001</v>
      </c>
      <c r="P36" s="10">
        <v>24.646999999999998</v>
      </c>
      <c r="Q36" s="10">
        <v>35.850999999999999</v>
      </c>
      <c r="R36" s="10">
        <v>29.177</v>
      </c>
      <c r="S36" s="10">
        <v>33.176000000000002</v>
      </c>
      <c r="T36" s="10">
        <v>27.222999999999999</v>
      </c>
      <c r="U36" s="10">
        <v>27.597999999999999</v>
      </c>
      <c r="V36" s="10">
        <v>21.077999999999999</v>
      </c>
      <c r="W36" s="10">
        <v>21.581</v>
      </c>
      <c r="X36" s="10">
        <v>13.717000000000001</v>
      </c>
      <c r="Y36" s="10">
        <v>21.298999999999999</v>
      </c>
      <c r="Z36" s="10">
        <v>25.367000000000001</v>
      </c>
      <c r="AA36" s="10">
        <v>25.722999999999999</v>
      </c>
      <c r="AB36" s="10">
        <v>27.32</v>
      </c>
      <c r="AC36" s="10">
        <v>21.498000000000001</v>
      </c>
      <c r="AD36" s="10">
        <v>30.166</v>
      </c>
      <c r="AE36" s="10">
        <v>27.001999999999999</v>
      </c>
      <c r="AF36" s="10">
        <v>22.722999999999999</v>
      </c>
      <c r="AG36" s="10">
        <v>26.983000000000001</v>
      </c>
      <c r="AH36" s="10">
        <v>15.343</v>
      </c>
      <c r="AI36" s="173">
        <v>20.463000000000001</v>
      </c>
      <c r="AJ36" s="173">
        <v>26.11</v>
      </c>
      <c r="AK36" s="173">
        <v>25.492999999999999</v>
      </c>
      <c r="AL36" s="173">
        <v>17.068000000000001</v>
      </c>
      <c r="AM36" s="173">
        <v>26.123000000000001</v>
      </c>
      <c r="AN36" s="173"/>
      <c r="AO36" s="173"/>
      <c r="AP36" s="173"/>
      <c r="AQ36" s="173"/>
      <c r="AR36" s="173"/>
      <c r="AS36" s="173"/>
      <c r="AT36" s="173"/>
      <c r="AU36" s="173"/>
      <c r="AV36" s="173"/>
      <c r="AW36" s="173"/>
      <c r="AX36" s="173"/>
      <c r="AY36" s="173"/>
    </row>
    <row r="37" spans="1:51" ht="15" x14ac:dyDescent="0.25">
      <c r="A37" s="187">
        <v>44958</v>
      </c>
      <c r="B37" s="160"/>
      <c r="C37" s="160"/>
      <c r="D37" s="161">
        <v>24.89</v>
      </c>
      <c r="E37" s="10">
        <v>22.257999999999999</v>
      </c>
      <c r="F37" s="10">
        <v>32.749000000000002</v>
      </c>
      <c r="G37" s="10">
        <v>41.887</v>
      </c>
      <c r="H37" s="10">
        <v>29.423999999999999</v>
      </c>
      <c r="I37" s="10">
        <v>21.623999999999999</v>
      </c>
      <c r="J37" s="10">
        <v>16.815000000000001</v>
      </c>
      <c r="K37" s="10">
        <v>17.901</v>
      </c>
      <c r="L37" s="10">
        <v>20.672000000000001</v>
      </c>
      <c r="M37" s="10">
        <v>19.579000000000001</v>
      </c>
      <c r="N37" s="10">
        <v>19.63</v>
      </c>
      <c r="O37" s="10">
        <v>24.765000000000001</v>
      </c>
      <c r="P37" s="10">
        <v>24.620999999999999</v>
      </c>
      <c r="Q37" s="10">
        <v>31.946999999999999</v>
      </c>
      <c r="R37" s="10">
        <v>23.794</v>
      </c>
      <c r="S37" s="10">
        <v>28.382000000000001</v>
      </c>
      <c r="T37" s="10">
        <v>26.294</v>
      </c>
      <c r="U37" s="10">
        <v>27.471</v>
      </c>
      <c r="V37" s="10">
        <v>20.518000000000001</v>
      </c>
      <c r="W37" s="10">
        <v>17.672000000000001</v>
      </c>
      <c r="X37" s="10">
        <v>16.774000000000001</v>
      </c>
      <c r="Y37" s="10">
        <v>17.620999999999999</v>
      </c>
      <c r="Z37" s="10">
        <v>21.571999999999999</v>
      </c>
      <c r="AA37" s="10">
        <v>20.748000000000001</v>
      </c>
      <c r="AB37" s="10">
        <v>25.006</v>
      </c>
      <c r="AC37" s="10">
        <v>17.558</v>
      </c>
      <c r="AD37" s="10">
        <v>25.529</v>
      </c>
      <c r="AE37" s="10">
        <v>22.11</v>
      </c>
      <c r="AF37" s="10">
        <v>18.606999999999999</v>
      </c>
      <c r="AG37" s="10">
        <v>22.327000000000002</v>
      </c>
      <c r="AH37" s="10">
        <v>12.763999999999999</v>
      </c>
      <c r="AI37" s="173">
        <v>19.423999999999999</v>
      </c>
      <c r="AJ37" s="173">
        <v>25.491</v>
      </c>
      <c r="AK37" s="173">
        <v>21.116</v>
      </c>
      <c r="AL37" s="173">
        <v>14.186999999999999</v>
      </c>
      <c r="AM37" s="173">
        <v>21.817</v>
      </c>
      <c r="AN37" s="173"/>
      <c r="AO37" s="173"/>
      <c r="AP37" s="173"/>
      <c r="AQ37" s="173"/>
      <c r="AR37" s="173"/>
      <c r="AS37" s="173"/>
      <c r="AT37" s="173"/>
      <c r="AU37" s="173"/>
      <c r="AV37" s="173"/>
      <c r="AW37" s="173"/>
      <c r="AX37" s="173"/>
      <c r="AY37" s="173"/>
    </row>
    <row r="38" spans="1:51" ht="15" x14ac:dyDescent="0.25">
      <c r="A38" s="187">
        <v>44986</v>
      </c>
      <c r="B38" s="160"/>
      <c r="C38" s="160"/>
      <c r="D38" s="161">
        <v>40.04</v>
      </c>
      <c r="E38" s="10">
        <v>22.707000000000001</v>
      </c>
      <c r="F38" s="10">
        <v>48.029000000000003</v>
      </c>
      <c r="G38" s="10">
        <v>77.432000000000002</v>
      </c>
      <c r="H38" s="10">
        <v>34.832000000000001</v>
      </c>
      <c r="I38" s="10">
        <v>30.873999999999999</v>
      </c>
      <c r="J38" s="10">
        <v>45.365000000000002</v>
      </c>
      <c r="K38" s="10">
        <v>28.388999999999999</v>
      </c>
      <c r="L38" s="10">
        <v>30.1</v>
      </c>
      <c r="M38" s="10">
        <v>31.352</v>
      </c>
      <c r="N38" s="10">
        <v>33.658000000000001</v>
      </c>
      <c r="O38" s="10">
        <v>44.113</v>
      </c>
      <c r="P38" s="10">
        <v>54.752000000000002</v>
      </c>
      <c r="Q38" s="10">
        <v>43.192999999999998</v>
      </c>
      <c r="R38" s="10">
        <v>43.753999999999998</v>
      </c>
      <c r="S38" s="10">
        <v>42.926000000000002</v>
      </c>
      <c r="T38" s="10">
        <v>37.082999999999998</v>
      </c>
      <c r="U38" s="10">
        <v>31.905000000000001</v>
      </c>
      <c r="V38" s="10">
        <v>31.760999999999999</v>
      </c>
      <c r="W38" s="10">
        <v>21.381</v>
      </c>
      <c r="X38" s="10">
        <v>27.530999999999999</v>
      </c>
      <c r="Y38" s="10">
        <v>49.345999999999997</v>
      </c>
      <c r="Z38" s="10">
        <v>25.838000000000001</v>
      </c>
      <c r="AA38" s="10">
        <v>28.744</v>
      </c>
      <c r="AB38" s="10">
        <v>63.927999999999997</v>
      </c>
      <c r="AC38" s="10">
        <v>18.111999999999998</v>
      </c>
      <c r="AD38" s="10">
        <v>49.18</v>
      </c>
      <c r="AE38" s="10">
        <v>25.765999999999998</v>
      </c>
      <c r="AF38" s="10">
        <v>33.564</v>
      </c>
      <c r="AG38" s="10">
        <v>42.295999999999999</v>
      </c>
      <c r="AH38" s="10">
        <v>19.670999999999999</v>
      </c>
      <c r="AI38" s="173">
        <v>22.532</v>
      </c>
      <c r="AJ38" s="173">
        <v>45.996000000000002</v>
      </c>
      <c r="AK38" s="173">
        <v>23.818999999999999</v>
      </c>
      <c r="AL38" s="173">
        <v>24.731000000000002</v>
      </c>
      <c r="AM38" s="173">
        <v>34.962000000000003</v>
      </c>
      <c r="AN38" s="173"/>
      <c r="AO38" s="173"/>
      <c r="AP38" s="173"/>
      <c r="AQ38" s="173"/>
      <c r="AR38" s="173"/>
      <c r="AS38" s="173"/>
      <c r="AT38" s="173"/>
      <c r="AU38" s="173"/>
      <c r="AV38" s="173"/>
      <c r="AW38" s="173"/>
      <c r="AX38" s="173"/>
      <c r="AY38" s="173"/>
    </row>
    <row r="39" spans="1:51" ht="15" x14ac:dyDescent="0.25">
      <c r="A39" s="187">
        <v>45017</v>
      </c>
      <c r="B39" s="160"/>
      <c r="C39" s="160"/>
      <c r="D39" s="161">
        <v>88.26</v>
      </c>
      <c r="E39" s="10">
        <v>48.594999999999999</v>
      </c>
      <c r="F39" s="10">
        <v>105.756</v>
      </c>
      <c r="G39" s="10">
        <v>136.38300000000001</v>
      </c>
      <c r="H39" s="10">
        <v>99.563999999999993</v>
      </c>
      <c r="I39" s="10">
        <v>71.828000000000003</v>
      </c>
      <c r="J39" s="10">
        <v>115.1</v>
      </c>
      <c r="K39" s="10">
        <v>63.539000000000001</v>
      </c>
      <c r="L39" s="10">
        <v>58.281999999999996</v>
      </c>
      <c r="M39" s="10">
        <v>79.834999999999994</v>
      </c>
      <c r="N39" s="10">
        <v>101.102</v>
      </c>
      <c r="O39" s="10">
        <v>85.177999999999997</v>
      </c>
      <c r="P39" s="10">
        <v>67.888000000000005</v>
      </c>
      <c r="Q39" s="10">
        <v>98.272999999999996</v>
      </c>
      <c r="R39" s="10">
        <v>92.58</v>
      </c>
      <c r="S39" s="10">
        <v>66.91</v>
      </c>
      <c r="T39" s="10">
        <v>50.552999999999997</v>
      </c>
      <c r="U39" s="10">
        <v>81.120999999999995</v>
      </c>
      <c r="V39" s="10">
        <v>62.959000000000003</v>
      </c>
      <c r="W39" s="10">
        <v>56.664000000000001</v>
      </c>
      <c r="X39" s="10">
        <v>55.656999999999996</v>
      </c>
      <c r="Y39" s="10">
        <v>103.087</v>
      </c>
      <c r="Z39" s="10">
        <v>65.47</v>
      </c>
      <c r="AA39" s="10">
        <v>90.147999999999996</v>
      </c>
      <c r="AB39" s="10">
        <v>92.468999999999994</v>
      </c>
      <c r="AC39" s="10">
        <v>59.845999999999997</v>
      </c>
      <c r="AD39" s="10">
        <v>80.540999999999997</v>
      </c>
      <c r="AE39" s="10">
        <v>63.476999999999997</v>
      </c>
      <c r="AF39" s="10">
        <v>77.536000000000001</v>
      </c>
      <c r="AG39" s="10">
        <v>91.902000000000001</v>
      </c>
      <c r="AH39" s="10">
        <v>45.707000000000001</v>
      </c>
      <c r="AI39" s="173">
        <v>54.795999999999999</v>
      </c>
      <c r="AJ39" s="173">
        <v>84.724000000000004</v>
      </c>
      <c r="AK39" s="173">
        <v>52.944000000000003</v>
      </c>
      <c r="AL39" s="173">
        <v>44.174999999999997</v>
      </c>
      <c r="AM39" s="173">
        <v>40.881</v>
      </c>
      <c r="AN39" s="173"/>
      <c r="AO39" s="173"/>
      <c r="AP39" s="173"/>
      <c r="AQ39" s="173"/>
      <c r="AR39" s="173"/>
      <c r="AS39" s="173"/>
      <c r="AT39" s="173"/>
      <c r="AU39" s="173"/>
      <c r="AV39" s="173"/>
      <c r="AW39" s="173"/>
      <c r="AX39" s="173"/>
      <c r="AY39" s="173"/>
    </row>
    <row r="40" spans="1:51" ht="15" x14ac:dyDescent="0.25">
      <c r="A40" s="187">
        <v>45047</v>
      </c>
      <c r="B40" s="160"/>
      <c r="C40" s="160"/>
      <c r="D40" s="161">
        <v>247.09</v>
      </c>
      <c r="E40" s="10">
        <v>482.39600000000002</v>
      </c>
      <c r="F40" s="10">
        <v>406.38499999999999</v>
      </c>
      <c r="G40" s="10">
        <v>344.66</v>
      </c>
      <c r="H40" s="10">
        <v>328.91500000000002</v>
      </c>
      <c r="I40" s="10">
        <v>152.60900000000001</v>
      </c>
      <c r="J40" s="10">
        <v>191.298</v>
      </c>
      <c r="K40" s="10">
        <v>122.779</v>
      </c>
      <c r="L40" s="10">
        <v>175.92500000000001</v>
      </c>
      <c r="M40" s="10">
        <v>212.14400000000001</v>
      </c>
      <c r="N40" s="10">
        <v>286.35399999999998</v>
      </c>
      <c r="O40" s="10">
        <v>221.81899999999999</v>
      </c>
      <c r="P40" s="10">
        <v>213.24600000000001</v>
      </c>
      <c r="Q40" s="10">
        <v>369.45400000000001</v>
      </c>
      <c r="R40" s="10">
        <v>336.08699999999999</v>
      </c>
      <c r="S40" s="10">
        <v>205.726</v>
      </c>
      <c r="T40" s="10">
        <v>225.30799999999999</v>
      </c>
      <c r="U40" s="10">
        <v>240.624</v>
      </c>
      <c r="V40" s="10">
        <v>259.137</v>
      </c>
      <c r="W40" s="10">
        <v>75.960999999999999</v>
      </c>
      <c r="X40" s="10">
        <v>158.636</v>
      </c>
      <c r="Y40" s="10">
        <v>225.98599999999999</v>
      </c>
      <c r="Z40" s="10">
        <v>254.96700000000001</v>
      </c>
      <c r="AA40" s="10">
        <v>219.733</v>
      </c>
      <c r="AB40" s="10">
        <v>242.44300000000001</v>
      </c>
      <c r="AC40" s="10">
        <v>272.27</v>
      </c>
      <c r="AD40" s="10">
        <v>286.81099999999998</v>
      </c>
      <c r="AE40" s="10">
        <v>115.212</v>
      </c>
      <c r="AF40" s="10">
        <v>167.21799999999999</v>
      </c>
      <c r="AG40" s="10">
        <v>131.93600000000001</v>
      </c>
      <c r="AH40" s="10">
        <v>110.33</v>
      </c>
      <c r="AI40" s="173">
        <v>229.7</v>
      </c>
      <c r="AJ40" s="173">
        <v>200.51300000000001</v>
      </c>
      <c r="AK40" s="173">
        <v>113.33499999999999</v>
      </c>
      <c r="AL40" s="173">
        <v>155.89599999999999</v>
      </c>
      <c r="AM40" s="173">
        <v>137.27000000000001</v>
      </c>
      <c r="AN40" s="173"/>
      <c r="AO40" s="173"/>
      <c r="AP40" s="173"/>
      <c r="AQ40" s="173"/>
      <c r="AR40" s="173"/>
      <c r="AS40" s="173"/>
      <c r="AT40" s="173"/>
      <c r="AU40" s="173"/>
      <c r="AV40" s="173"/>
      <c r="AW40" s="173"/>
      <c r="AX40" s="173"/>
      <c r="AY40" s="173"/>
    </row>
    <row r="41" spans="1:51" ht="15" x14ac:dyDescent="0.25">
      <c r="A41" s="187">
        <v>45078</v>
      </c>
      <c r="B41" s="160"/>
      <c r="C41" s="160"/>
      <c r="D41" s="161">
        <v>281.04000000000002</v>
      </c>
      <c r="E41" s="10">
        <v>741.57399999999996</v>
      </c>
      <c r="F41" s="10">
        <v>436.01799999999997</v>
      </c>
      <c r="G41" s="10">
        <v>426.505</v>
      </c>
      <c r="H41" s="10">
        <v>304.137</v>
      </c>
      <c r="I41" s="10">
        <v>188.09200000000001</v>
      </c>
      <c r="J41" s="10">
        <v>163.07900000000001</v>
      </c>
      <c r="K41" s="10">
        <v>191.05799999999999</v>
      </c>
      <c r="L41" s="10">
        <v>297.16300000000001</v>
      </c>
      <c r="M41" s="10">
        <v>185.96100000000001</v>
      </c>
      <c r="N41" s="10">
        <v>438.584</v>
      </c>
      <c r="O41" s="10">
        <v>242.56200000000001</v>
      </c>
      <c r="P41" s="10">
        <v>575.85900000000004</v>
      </c>
      <c r="Q41" s="10">
        <v>328.70600000000002</v>
      </c>
      <c r="R41" s="10">
        <v>548.01800000000003</v>
      </c>
      <c r="S41" s="10">
        <v>222.245</v>
      </c>
      <c r="T41" s="10">
        <v>374.22800000000001</v>
      </c>
      <c r="U41" s="10">
        <v>174.08699999999999</v>
      </c>
      <c r="V41" s="10">
        <v>219.15100000000001</v>
      </c>
      <c r="W41" s="10">
        <v>60.502000000000002</v>
      </c>
      <c r="X41" s="10">
        <v>234.892</v>
      </c>
      <c r="Y41" s="10">
        <v>153.98500000000001</v>
      </c>
      <c r="Z41" s="10">
        <v>308.40800000000002</v>
      </c>
      <c r="AA41" s="10">
        <v>215.05600000000001</v>
      </c>
      <c r="AB41" s="10">
        <v>195.958</v>
      </c>
      <c r="AC41" s="10">
        <v>520.36599999999999</v>
      </c>
      <c r="AD41" s="10">
        <v>293.67500000000001</v>
      </c>
      <c r="AE41" s="10">
        <v>276.03399999999999</v>
      </c>
      <c r="AF41" s="10">
        <v>459.19600000000003</v>
      </c>
      <c r="AG41" s="10">
        <v>55.350999999999999</v>
      </c>
      <c r="AH41" s="10">
        <v>156.44900000000001</v>
      </c>
      <c r="AI41" s="173">
        <v>366.97500000000002</v>
      </c>
      <c r="AJ41" s="173">
        <v>349.49799999999999</v>
      </c>
      <c r="AK41" s="173">
        <v>123.479</v>
      </c>
      <c r="AL41" s="173">
        <v>312.488</v>
      </c>
      <c r="AM41" s="173">
        <v>398.76</v>
      </c>
      <c r="AN41" s="173"/>
      <c r="AO41" s="173"/>
      <c r="AP41" s="173"/>
      <c r="AQ41" s="173"/>
      <c r="AR41" s="173"/>
      <c r="AS41" s="173"/>
      <c r="AT41" s="173"/>
      <c r="AU41" s="173"/>
      <c r="AV41" s="173"/>
      <c r="AW41" s="173"/>
      <c r="AX41" s="173"/>
      <c r="AY41" s="173"/>
    </row>
    <row r="42" spans="1:51" ht="15" x14ac:dyDescent="0.25">
      <c r="A42" s="187">
        <v>45108</v>
      </c>
      <c r="B42" s="160"/>
      <c r="C42" s="160"/>
      <c r="D42" s="161">
        <v>123.17</v>
      </c>
      <c r="E42" s="10">
        <v>349.50400000000002</v>
      </c>
      <c r="F42" s="10">
        <v>139.50700000000001</v>
      </c>
      <c r="G42" s="10">
        <v>183.67099999999999</v>
      </c>
      <c r="H42" s="10">
        <v>103.629</v>
      </c>
      <c r="I42" s="10">
        <v>76.817999999999998</v>
      </c>
      <c r="J42" s="10">
        <v>69.448999999999998</v>
      </c>
      <c r="K42" s="10">
        <v>78.754999999999995</v>
      </c>
      <c r="L42" s="10">
        <v>140.33000000000001</v>
      </c>
      <c r="M42" s="10">
        <v>72.427999999999997</v>
      </c>
      <c r="N42" s="10">
        <v>213.49</v>
      </c>
      <c r="O42" s="10">
        <v>78.58</v>
      </c>
      <c r="P42" s="10">
        <v>525.14099999999996</v>
      </c>
      <c r="Q42" s="10">
        <v>132.232</v>
      </c>
      <c r="R42" s="10">
        <v>206.745</v>
      </c>
      <c r="S42" s="10">
        <v>108.545</v>
      </c>
      <c r="T42" s="10">
        <v>230.072</v>
      </c>
      <c r="U42" s="10">
        <v>54.402999999999999</v>
      </c>
      <c r="V42" s="10">
        <v>64.551000000000002</v>
      </c>
      <c r="W42" s="10">
        <v>24.045000000000002</v>
      </c>
      <c r="X42" s="10">
        <v>68.566999999999993</v>
      </c>
      <c r="Y42" s="10">
        <v>57.377000000000002</v>
      </c>
      <c r="Z42" s="10">
        <v>127.919</v>
      </c>
      <c r="AA42" s="10">
        <v>81.245000000000005</v>
      </c>
      <c r="AB42" s="10">
        <v>70.474999999999994</v>
      </c>
      <c r="AC42" s="10">
        <v>232.17699999999999</v>
      </c>
      <c r="AD42" s="10">
        <v>159.42400000000001</v>
      </c>
      <c r="AE42" s="10">
        <v>85.072000000000003</v>
      </c>
      <c r="AF42" s="10">
        <v>226.953</v>
      </c>
      <c r="AG42" s="10">
        <v>27.417000000000002</v>
      </c>
      <c r="AH42" s="10">
        <v>55.771000000000001</v>
      </c>
      <c r="AI42" s="173">
        <v>114.735</v>
      </c>
      <c r="AJ42" s="173">
        <v>107.432</v>
      </c>
      <c r="AK42" s="173">
        <v>48.081000000000003</v>
      </c>
      <c r="AL42" s="173">
        <v>188.49199999999999</v>
      </c>
      <c r="AM42" s="173">
        <v>236.9</v>
      </c>
      <c r="AN42" s="173"/>
      <c r="AO42" s="173"/>
      <c r="AP42" s="173"/>
      <c r="AQ42" s="173"/>
      <c r="AR42" s="173"/>
      <c r="AS42" s="173"/>
      <c r="AT42" s="173"/>
      <c r="AU42" s="173"/>
      <c r="AV42" s="173"/>
      <c r="AW42" s="173"/>
      <c r="AX42" s="173"/>
      <c r="AY42" s="173"/>
    </row>
    <row r="43" spans="1:51" ht="15" x14ac:dyDescent="0.25">
      <c r="A43" s="187">
        <v>45139</v>
      </c>
      <c r="B43" s="160"/>
      <c r="C43" s="160"/>
      <c r="D43" s="161">
        <v>66.88</v>
      </c>
      <c r="E43" s="10">
        <v>130.95400000000001</v>
      </c>
      <c r="F43" s="10">
        <v>63.942</v>
      </c>
      <c r="G43" s="10">
        <v>69.697000000000003</v>
      </c>
      <c r="H43" s="10">
        <v>56.987000000000002</v>
      </c>
      <c r="I43" s="10">
        <v>43.811999999999998</v>
      </c>
      <c r="J43" s="10">
        <v>51.807000000000002</v>
      </c>
      <c r="K43" s="10">
        <v>40.670999999999999</v>
      </c>
      <c r="L43" s="10">
        <v>59.252000000000002</v>
      </c>
      <c r="M43" s="10">
        <v>54.79</v>
      </c>
      <c r="N43" s="10">
        <v>71.02</v>
      </c>
      <c r="O43" s="10">
        <v>43.954000000000001</v>
      </c>
      <c r="P43" s="10">
        <v>142.30500000000001</v>
      </c>
      <c r="Q43" s="10">
        <v>55.378999999999998</v>
      </c>
      <c r="R43" s="10">
        <v>87.003</v>
      </c>
      <c r="S43" s="10">
        <v>51.524999999999999</v>
      </c>
      <c r="T43" s="10">
        <v>89.494</v>
      </c>
      <c r="U43" s="10">
        <v>43.167000000000002</v>
      </c>
      <c r="V43" s="10">
        <v>47.856000000000002</v>
      </c>
      <c r="W43" s="10">
        <v>19.077999999999999</v>
      </c>
      <c r="X43" s="10">
        <v>40.048000000000002</v>
      </c>
      <c r="Y43" s="10">
        <v>35.915999999999997</v>
      </c>
      <c r="Z43" s="10">
        <v>58.244</v>
      </c>
      <c r="AA43" s="10">
        <v>55.149000000000001</v>
      </c>
      <c r="AB43" s="10">
        <v>48.813000000000002</v>
      </c>
      <c r="AC43" s="10">
        <v>81.013999999999996</v>
      </c>
      <c r="AD43" s="10">
        <v>58.734999999999999</v>
      </c>
      <c r="AE43" s="10">
        <v>48.615000000000002</v>
      </c>
      <c r="AF43" s="10">
        <v>69.477999999999994</v>
      </c>
      <c r="AG43" s="10">
        <v>26.021999999999998</v>
      </c>
      <c r="AH43" s="10">
        <v>39.545999999999999</v>
      </c>
      <c r="AI43" s="173">
        <v>56.588999999999999</v>
      </c>
      <c r="AJ43" s="173">
        <v>45.469000000000001</v>
      </c>
      <c r="AK43" s="173">
        <v>30.716999999999999</v>
      </c>
      <c r="AL43" s="173">
        <v>96.542000000000002</v>
      </c>
      <c r="AM43" s="173">
        <v>88.991</v>
      </c>
      <c r="AN43" s="173"/>
      <c r="AO43" s="173"/>
      <c r="AP43" s="173"/>
      <c r="AQ43" s="173"/>
      <c r="AR43" s="173"/>
      <c r="AS43" s="173"/>
      <c r="AT43" s="173"/>
      <c r="AU43" s="173"/>
      <c r="AV43" s="173"/>
      <c r="AW43" s="173"/>
      <c r="AX43" s="173"/>
      <c r="AY43" s="173"/>
    </row>
    <row r="44" spans="1:51" ht="15" x14ac:dyDescent="0.25">
      <c r="A44" s="187">
        <v>45170</v>
      </c>
      <c r="B44" s="160"/>
      <c r="C44" s="160"/>
      <c r="D44" s="161">
        <v>40.659999999999997</v>
      </c>
      <c r="E44" s="10">
        <v>74.058000000000007</v>
      </c>
      <c r="F44" s="10">
        <v>61.061999999999998</v>
      </c>
      <c r="G44" s="10">
        <v>65.716999999999999</v>
      </c>
      <c r="H44" s="10">
        <v>44.453000000000003</v>
      </c>
      <c r="I44" s="10">
        <v>42.545999999999999</v>
      </c>
      <c r="J44" s="10">
        <v>34.981000000000002</v>
      </c>
      <c r="K44" s="10">
        <v>32.58</v>
      </c>
      <c r="L44" s="10">
        <v>36.984999999999999</v>
      </c>
      <c r="M44" s="10">
        <v>45.621000000000002</v>
      </c>
      <c r="N44" s="10">
        <v>59.383000000000003</v>
      </c>
      <c r="O44" s="10">
        <v>39.628</v>
      </c>
      <c r="P44" s="10">
        <v>67.334000000000003</v>
      </c>
      <c r="Q44" s="10">
        <v>42.834000000000003</v>
      </c>
      <c r="R44" s="10">
        <v>61.523000000000003</v>
      </c>
      <c r="S44" s="10">
        <v>35.537999999999997</v>
      </c>
      <c r="T44" s="10">
        <v>49.307000000000002</v>
      </c>
      <c r="U44" s="10">
        <v>35.674999999999997</v>
      </c>
      <c r="V44" s="10">
        <v>32.933</v>
      </c>
      <c r="W44" s="10">
        <v>20.542999999999999</v>
      </c>
      <c r="X44" s="10">
        <v>57.662999999999997</v>
      </c>
      <c r="Y44" s="10">
        <v>35.948</v>
      </c>
      <c r="Z44" s="10">
        <v>37.405000000000001</v>
      </c>
      <c r="AA44" s="10">
        <v>40.302</v>
      </c>
      <c r="AB44" s="10">
        <v>45.316000000000003</v>
      </c>
      <c r="AC44" s="10">
        <v>48.344999999999999</v>
      </c>
      <c r="AD44" s="10">
        <v>40.479999999999997</v>
      </c>
      <c r="AE44" s="10">
        <v>31.562999999999999</v>
      </c>
      <c r="AF44" s="10">
        <v>41.661000000000001</v>
      </c>
      <c r="AG44" s="10">
        <v>23.149000000000001</v>
      </c>
      <c r="AH44" s="10">
        <v>55.036000000000001</v>
      </c>
      <c r="AI44" s="173">
        <v>48.76</v>
      </c>
      <c r="AJ44" s="173">
        <v>36.529000000000003</v>
      </c>
      <c r="AK44" s="173">
        <v>25.969000000000001</v>
      </c>
      <c r="AL44" s="173">
        <v>79.242000000000004</v>
      </c>
      <c r="AM44" s="173">
        <v>44.177999999999997</v>
      </c>
      <c r="AN44" s="173"/>
      <c r="AO44" s="173"/>
      <c r="AP44" s="173"/>
      <c r="AQ44" s="173"/>
      <c r="AR44" s="173"/>
      <c r="AS44" s="173"/>
      <c r="AT44" s="173"/>
      <c r="AU44" s="173"/>
      <c r="AV44" s="173"/>
      <c r="AW44" s="173"/>
      <c r="AX44" s="173"/>
      <c r="AY44" s="173"/>
    </row>
    <row r="45" spans="1:51" ht="15" x14ac:dyDescent="0.25">
      <c r="A45" s="187">
        <v>45200</v>
      </c>
      <c r="B45" s="160"/>
      <c r="C45" s="160"/>
      <c r="D45" s="161">
        <v>40.76</v>
      </c>
      <c r="E45" s="10">
        <v>62.625999999999998</v>
      </c>
      <c r="F45" s="10">
        <v>92.509</v>
      </c>
      <c r="G45" s="10">
        <v>74.453999999999994</v>
      </c>
      <c r="H45" s="10">
        <v>35.29</v>
      </c>
      <c r="I45" s="10">
        <v>32.970999999999997</v>
      </c>
      <c r="J45" s="10">
        <v>33.284999999999997</v>
      </c>
      <c r="K45" s="10">
        <v>50.465000000000003</v>
      </c>
      <c r="L45" s="10">
        <v>31.12</v>
      </c>
      <c r="M45" s="10">
        <v>30.535</v>
      </c>
      <c r="N45" s="10">
        <v>50.404000000000003</v>
      </c>
      <c r="O45" s="10">
        <v>35.359000000000002</v>
      </c>
      <c r="P45" s="10">
        <v>60.405999999999999</v>
      </c>
      <c r="Q45" s="10">
        <v>50.03</v>
      </c>
      <c r="R45" s="10">
        <v>65.399000000000001</v>
      </c>
      <c r="S45" s="10">
        <v>41.176000000000002</v>
      </c>
      <c r="T45" s="10">
        <v>39.302999999999997</v>
      </c>
      <c r="U45" s="10">
        <v>30.42</v>
      </c>
      <c r="V45" s="10">
        <v>28.838999999999999</v>
      </c>
      <c r="W45" s="10">
        <v>29.565999999999999</v>
      </c>
      <c r="X45" s="10">
        <v>36.712000000000003</v>
      </c>
      <c r="Y45" s="10">
        <v>34.728000000000002</v>
      </c>
      <c r="Z45" s="10">
        <v>52.627000000000002</v>
      </c>
      <c r="AA45" s="10">
        <v>64.998999999999995</v>
      </c>
      <c r="AB45" s="10">
        <v>42.165999999999997</v>
      </c>
      <c r="AC45" s="10">
        <v>42.057000000000002</v>
      </c>
      <c r="AD45" s="10">
        <v>39.701999999999998</v>
      </c>
      <c r="AE45" s="10">
        <v>31.529</v>
      </c>
      <c r="AF45" s="10">
        <v>40.095999999999997</v>
      </c>
      <c r="AG45" s="10">
        <v>21.538</v>
      </c>
      <c r="AH45" s="10">
        <v>53.021000000000001</v>
      </c>
      <c r="AI45" s="173">
        <v>62.156999999999996</v>
      </c>
      <c r="AJ45" s="173">
        <v>31.029</v>
      </c>
      <c r="AK45" s="173">
        <v>26.446000000000002</v>
      </c>
      <c r="AL45" s="173">
        <v>49.277999999999999</v>
      </c>
      <c r="AM45" s="173">
        <v>36.603999999999999</v>
      </c>
      <c r="AN45" s="173"/>
      <c r="AO45" s="173"/>
      <c r="AP45" s="173"/>
      <c r="AQ45" s="173"/>
      <c r="AR45" s="173"/>
      <c r="AS45" s="173"/>
      <c r="AT45" s="173"/>
      <c r="AU45" s="173"/>
      <c r="AV45" s="173"/>
      <c r="AW45" s="173"/>
      <c r="AX45" s="173"/>
      <c r="AY45" s="173"/>
    </row>
    <row r="46" spans="1:51" ht="15" x14ac:dyDescent="0.25">
      <c r="A46" s="187">
        <v>45231</v>
      </c>
      <c r="B46" s="160"/>
      <c r="C46" s="160"/>
      <c r="D46" s="161">
        <v>33.299999999999997</v>
      </c>
      <c r="E46" s="10">
        <v>51.045000000000002</v>
      </c>
      <c r="F46" s="10">
        <v>54.741999999999997</v>
      </c>
      <c r="G46" s="10">
        <v>51.66</v>
      </c>
      <c r="H46" s="10">
        <v>33.073</v>
      </c>
      <c r="I46" s="10">
        <v>25.428999999999998</v>
      </c>
      <c r="J46" s="10">
        <v>26.547000000000001</v>
      </c>
      <c r="K46" s="10">
        <v>43.38</v>
      </c>
      <c r="L46" s="10">
        <v>28.542999999999999</v>
      </c>
      <c r="M46" s="10">
        <v>25.526</v>
      </c>
      <c r="N46" s="10">
        <v>39.311</v>
      </c>
      <c r="O46" s="10">
        <v>32.359000000000002</v>
      </c>
      <c r="P46" s="10">
        <v>45.749000000000002</v>
      </c>
      <c r="Q46" s="10">
        <v>38.235999999999997</v>
      </c>
      <c r="R46" s="10">
        <v>45.857999999999997</v>
      </c>
      <c r="S46" s="10">
        <v>34.67</v>
      </c>
      <c r="T46" s="10">
        <v>31.449000000000002</v>
      </c>
      <c r="U46" s="10">
        <v>26.523</v>
      </c>
      <c r="V46" s="10">
        <v>28.454999999999998</v>
      </c>
      <c r="W46" s="10">
        <v>18.241</v>
      </c>
      <c r="X46" s="10">
        <v>25.864000000000001</v>
      </c>
      <c r="Y46" s="10">
        <v>29.821000000000002</v>
      </c>
      <c r="Z46" s="10">
        <v>39.576999999999998</v>
      </c>
      <c r="AA46" s="10">
        <v>43.655999999999999</v>
      </c>
      <c r="AB46" s="10">
        <v>31.744</v>
      </c>
      <c r="AC46" s="10">
        <v>36.481000000000002</v>
      </c>
      <c r="AD46" s="10">
        <v>36.628</v>
      </c>
      <c r="AE46" s="10">
        <v>30.942</v>
      </c>
      <c r="AF46" s="10">
        <v>33.274999999999999</v>
      </c>
      <c r="AG46" s="10">
        <v>18.149999999999999</v>
      </c>
      <c r="AH46" s="10">
        <v>30.803999999999998</v>
      </c>
      <c r="AI46" s="173">
        <v>38.392000000000003</v>
      </c>
      <c r="AJ46" s="173">
        <v>28.907</v>
      </c>
      <c r="AK46" s="173">
        <v>24.739000000000001</v>
      </c>
      <c r="AL46" s="173">
        <v>33.036999999999999</v>
      </c>
      <c r="AM46" s="173">
        <v>31.062999999999999</v>
      </c>
      <c r="AN46" s="173"/>
      <c r="AO46" s="173"/>
      <c r="AP46" s="173"/>
      <c r="AQ46" s="173"/>
      <c r="AR46" s="173"/>
      <c r="AS46" s="173"/>
      <c r="AT46" s="173"/>
      <c r="AU46" s="173"/>
      <c r="AV46" s="173"/>
      <c r="AW46" s="173"/>
      <c r="AX46" s="173"/>
      <c r="AY46" s="173"/>
    </row>
    <row r="47" spans="1:51" ht="15" x14ac:dyDescent="0.25">
      <c r="A47" s="187">
        <v>45261</v>
      </c>
      <c r="B47" s="160"/>
      <c r="C47" s="160"/>
      <c r="D47" s="161">
        <v>27.74</v>
      </c>
      <c r="E47" s="10">
        <v>44.302999999999997</v>
      </c>
      <c r="F47" s="10">
        <v>39.093000000000004</v>
      </c>
      <c r="G47" s="10">
        <v>39.404000000000003</v>
      </c>
      <c r="H47" s="10">
        <v>29.841999999999999</v>
      </c>
      <c r="I47" s="10">
        <v>23.222999999999999</v>
      </c>
      <c r="J47" s="10">
        <v>23.867999999999999</v>
      </c>
      <c r="K47" s="10">
        <v>30.513999999999999</v>
      </c>
      <c r="L47" s="10">
        <v>26.128</v>
      </c>
      <c r="M47" s="10">
        <v>23.561</v>
      </c>
      <c r="N47" s="10">
        <v>34.014000000000003</v>
      </c>
      <c r="O47" s="10">
        <v>27.701000000000001</v>
      </c>
      <c r="P47" s="10">
        <v>41.622</v>
      </c>
      <c r="Q47" s="10">
        <v>34.034999999999997</v>
      </c>
      <c r="R47" s="10">
        <v>37.459000000000003</v>
      </c>
      <c r="S47" s="10">
        <v>32.290999999999997</v>
      </c>
      <c r="T47" s="10">
        <v>29.047000000000001</v>
      </c>
      <c r="U47" s="10">
        <v>23.678999999999998</v>
      </c>
      <c r="V47" s="10">
        <v>24.591000000000001</v>
      </c>
      <c r="W47" s="10">
        <v>15.305999999999999</v>
      </c>
      <c r="X47" s="10">
        <v>23.975999999999999</v>
      </c>
      <c r="Y47" s="10">
        <v>24.417000000000002</v>
      </c>
      <c r="Z47" s="10">
        <v>29.794</v>
      </c>
      <c r="AA47" s="10">
        <v>30.952999999999999</v>
      </c>
      <c r="AB47" s="10">
        <v>24.936</v>
      </c>
      <c r="AC47" s="10">
        <v>33.360999999999997</v>
      </c>
      <c r="AD47" s="10">
        <v>30.69</v>
      </c>
      <c r="AE47" s="10">
        <v>26.34</v>
      </c>
      <c r="AF47" s="10">
        <v>29.847999999999999</v>
      </c>
      <c r="AG47" s="10">
        <v>16.917000000000002</v>
      </c>
      <c r="AH47" s="10">
        <v>23.899000000000001</v>
      </c>
      <c r="AI47" s="173">
        <v>29.574999999999999</v>
      </c>
      <c r="AJ47" s="173">
        <v>27.291</v>
      </c>
      <c r="AK47" s="173">
        <v>19.998000000000001</v>
      </c>
      <c r="AL47" s="173">
        <v>28.937999999999999</v>
      </c>
      <c r="AM47" s="173">
        <v>29.399000000000001</v>
      </c>
      <c r="AN47" s="173"/>
      <c r="AO47" s="173"/>
      <c r="AP47" s="173"/>
      <c r="AQ47" s="173"/>
      <c r="AR47" s="173"/>
      <c r="AS47" s="173"/>
      <c r="AT47" s="173"/>
      <c r="AU47" s="173"/>
      <c r="AV47" s="173"/>
      <c r="AW47" s="173"/>
      <c r="AX47" s="173"/>
      <c r="AY47" s="173"/>
    </row>
    <row r="48" spans="1:51" ht="15" x14ac:dyDescent="0.25">
      <c r="A48" s="187">
        <v>45292</v>
      </c>
      <c r="B48" s="160"/>
      <c r="C48" s="160"/>
      <c r="D48" s="161">
        <v>26.51</v>
      </c>
      <c r="E48" s="10">
        <v>39.619</v>
      </c>
      <c r="F48" s="10">
        <v>33.697000000000003</v>
      </c>
      <c r="G48" s="10">
        <v>32.896000000000001</v>
      </c>
      <c r="H48" s="10">
        <v>26.547000000000001</v>
      </c>
      <c r="I48" s="10">
        <v>20.838999999999999</v>
      </c>
      <c r="J48" s="10">
        <v>21.36</v>
      </c>
      <c r="K48" s="10">
        <v>23.91</v>
      </c>
      <c r="L48" s="10">
        <v>22.898</v>
      </c>
      <c r="M48" s="10">
        <v>21.433</v>
      </c>
      <c r="N48" s="10">
        <v>30.431000000000001</v>
      </c>
      <c r="O48" s="10">
        <v>24.61</v>
      </c>
      <c r="P48" s="10">
        <v>36.228000000000002</v>
      </c>
      <c r="Q48" s="10">
        <v>29.184000000000001</v>
      </c>
      <c r="R48" s="10">
        <v>33.536999999999999</v>
      </c>
      <c r="S48" s="10">
        <v>27.591999999999999</v>
      </c>
      <c r="T48" s="10">
        <v>28.061</v>
      </c>
      <c r="U48" s="10">
        <v>21.187000000000001</v>
      </c>
      <c r="V48" s="10">
        <v>21.710999999999999</v>
      </c>
      <c r="W48" s="10">
        <v>13.689</v>
      </c>
      <c r="X48" s="10">
        <v>21.242000000000001</v>
      </c>
      <c r="Y48" s="10">
        <v>25.001999999999999</v>
      </c>
      <c r="Z48" s="10">
        <v>25.673999999999999</v>
      </c>
      <c r="AA48" s="10">
        <v>27.553999999999998</v>
      </c>
      <c r="AB48" s="10">
        <v>21.59</v>
      </c>
      <c r="AC48" s="10">
        <v>30.138000000000002</v>
      </c>
      <c r="AD48" s="10">
        <v>26.94</v>
      </c>
      <c r="AE48" s="10">
        <v>23.507999999999999</v>
      </c>
      <c r="AF48" s="10">
        <v>27.129000000000001</v>
      </c>
      <c r="AG48" s="10">
        <v>15.239000000000001</v>
      </c>
      <c r="AH48" s="10">
        <v>20.856999999999999</v>
      </c>
      <c r="AI48" s="173">
        <v>25.931000000000001</v>
      </c>
      <c r="AJ48" s="173">
        <v>25.34</v>
      </c>
      <c r="AK48" s="173">
        <v>17.238</v>
      </c>
      <c r="AL48" s="173">
        <v>25.882000000000001</v>
      </c>
      <c r="AM48" s="173">
        <v>28.818999999999999</v>
      </c>
      <c r="AN48" s="173"/>
      <c r="AO48" s="173"/>
      <c r="AP48" s="173"/>
      <c r="AQ48" s="173"/>
      <c r="AR48" s="173"/>
      <c r="AS48" s="173"/>
      <c r="AT48" s="173"/>
      <c r="AU48" s="173"/>
      <c r="AV48" s="173"/>
      <c r="AW48" s="173"/>
      <c r="AX48" s="173"/>
      <c r="AY48" s="173"/>
    </row>
    <row r="49" spans="1:1005" ht="15" x14ac:dyDescent="0.25">
      <c r="A49" s="187">
        <v>45323</v>
      </c>
      <c r="B49" s="160"/>
      <c r="C49" s="160"/>
      <c r="D49" s="161">
        <v>24.89</v>
      </c>
      <c r="E49" s="10">
        <v>34.046999999999997</v>
      </c>
      <c r="F49" s="10">
        <v>44.298999999999999</v>
      </c>
      <c r="G49" s="10">
        <v>31.077999999999999</v>
      </c>
      <c r="H49" s="10">
        <v>22.518999999999998</v>
      </c>
      <c r="I49" s="10">
        <v>17.739000000000001</v>
      </c>
      <c r="J49" s="10">
        <v>18.795999999999999</v>
      </c>
      <c r="K49" s="10">
        <v>21.373999999999999</v>
      </c>
      <c r="L49" s="10">
        <v>20.352</v>
      </c>
      <c r="M49" s="10">
        <v>20.286999999999999</v>
      </c>
      <c r="N49" s="10">
        <v>25.661000000000001</v>
      </c>
      <c r="O49" s="10">
        <v>25.338999999999999</v>
      </c>
      <c r="P49" s="10">
        <v>33.607999999999997</v>
      </c>
      <c r="Q49" s="10">
        <v>24.603000000000002</v>
      </c>
      <c r="R49" s="10">
        <v>29.757999999999999</v>
      </c>
      <c r="S49" s="10">
        <v>27.462</v>
      </c>
      <c r="T49" s="10">
        <v>28.893999999999998</v>
      </c>
      <c r="U49" s="10">
        <v>21.425999999999998</v>
      </c>
      <c r="V49" s="10">
        <v>18.399000000000001</v>
      </c>
      <c r="W49" s="10">
        <v>17.286999999999999</v>
      </c>
      <c r="X49" s="10">
        <v>18.309000000000001</v>
      </c>
      <c r="Y49" s="10">
        <v>22.091000000000001</v>
      </c>
      <c r="Z49" s="10">
        <v>21.405000000000001</v>
      </c>
      <c r="AA49" s="10">
        <v>25.99</v>
      </c>
      <c r="AB49" s="10">
        <v>18.236000000000001</v>
      </c>
      <c r="AC49" s="10">
        <v>26.635999999999999</v>
      </c>
      <c r="AD49" s="10">
        <v>22.809000000000001</v>
      </c>
      <c r="AE49" s="10">
        <v>19.824999999999999</v>
      </c>
      <c r="AF49" s="10">
        <v>23.253</v>
      </c>
      <c r="AG49" s="10">
        <v>13.106999999999999</v>
      </c>
      <c r="AH49" s="10">
        <v>20.524999999999999</v>
      </c>
      <c r="AI49" s="173">
        <v>26.260999999999999</v>
      </c>
      <c r="AJ49" s="173">
        <v>21.867999999999999</v>
      </c>
      <c r="AK49" s="173">
        <v>14.863</v>
      </c>
      <c r="AL49" s="173">
        <v>22.465</v>
      </c>
      <c r="AM49" s="173">
        <v>22.771000000000001</v>
      </c>
      <c r="AN49" s="173"/>
      <c r="AO49" s="173"/>
      <c r="AP49" s="173"/>
      <c r="AQ49" s="173"/>
      <c r="AR49" s="173"/>
      <c r="AS49" s="173"/>
      <c r="AT49" s="173"/>
      <c r="AU49" s="173"/>
      <c r="AV49" s="173"/>
      <c r="AW49" s="173"/>
      <c r="AX49" s="173"/>
      <c r="AY49" s="173"/>
    </row>
    <row r="50" spans="1:1005" ht="15" x14ac:dyDescent="0.25">
      <c r="A50" s="187">
        <v>45352</v>
      </c>
      <c r="B50" s="160"/>
      <c r="C50" s="160"/>
      <c r="D50" s="161">
        <v>40.04</v>
      </c>
      <c r="E50" s="10">
        <v>48.790999999999997</v>
      </c>
      <c r="F50" s="10">
        <v>79.545000000000002</v>
      </c>
      <c r="G50" s="10">
        <v>35.478999999999999</v>
      </c>
      <c r="H50" s="10">
        <v>31.844999999999999</v>
      </c>
      <c r="I50" s="10">
        <v>47.01</v>
      </c>
      <c r="J50" s="10">
        <v>29.248000000000001</v>
      </c>
      <c r="K50" s="10">
        <v>30.064</v>
      </c>
      <c r="L50" s="10">
        <v>31.965</v>
      </c>
      <c r="M50" s="10">
        <v>35.408999999999999</v>
      </c>
      <c r="N50" s="10">
        <v>44.835999999999999</v>
      </c>
      <c r="O50" s="10">
        <v>54.725000000000001</v>
      </c>
      <c r="P50" s="10">
        <v>43.981000000000002</v>
      </c>
      <c r="Q50" s="10">
        <v>45.375999999999998</v>
      </c>
      <c r="R50" s="10">
        <v>44.412999999999997</v>
      </c>
      <c r="S50" s="10">
        <v>37.311</v>
      </c>
      <c r="T50" s="10">
        <v>32.738</v>
      </c>
      <c r="U50" s="10">
        <v>32.451000000000001</v>
      </c>
      <c r="V50" s="10">
        <v>21.890999999999998</v>
      </c>
      <c r="W50" s="10">
        <v>27.501999999999999</v>
      </c>
      <c r="X50" s="10">
        <v>50.968000000000004</v>
      </c>
      <c r="Y50" s="10">
        <v>25.506</v>
      </c>
      <c r="Z50" s="10">
        <v>29.042999999999999</v>
      </c>
      <c r="AA50" s="10">
        <v>64.38</v>
      </c>
      <c r="AB50" s="10">
        <v>18.488</v>
      </c>
      <c r="AC50" s="10">
        <v>49.732999999999997</v>
      </c>
      <c r="AD50" s="10">
        <v>26.036000000000001</v>
      </c>
      <c r="AE50" s="10">
        <v>34.235999999999997</v>
      </c>
      <c r="AF50" s="10">
        <v>44.094999999999999</v>
      </c>
      <c r="AG50" s="10">
        <v>20.297000000000001</v>
      </c>
      <c r="AH50" s="10">
        <v>22.792000000000002</v>
      </c>
      <c r="AI50" s="173">
        <v>45.969000000000001</v>
      </c>
      <c r="AJ50" s="173">
        <v>23.638000000000002</v>
      </c>
      <c r="AK50" s="173">
        <v>25.350999999999999</v>
      </c>
      <c r="AL50" s="173">
        <v>34.899000000000001</v>
      </c>
      <c r="AM50" s="173">
        <v>22.331</v>
      </c>
      <c r="AN50" s="173"/>
      <c r="AO50" s="173"/>
      <c r="AP50" s="173"/>
      <c r="AQ50" s="173"/>
      <c r="AR50" s="173"/>
      <c r="AS50" s="173"/>
      <c r="AT50" s="173"/>
      <c r="AU50" s="173"/>
      <c r="AV50" s="173"/>
      <c r="AW50" s="173"/>
      <c r="AX50" s="173"/>
      <c r="AY50" s="173"/>
    </row>
    <row r="51" spans="1:1005" ht="15" x14ac:dyDescent="0.25">
      <c r="A51" s="187">
        <v>45383</v>
      </c>
      <c r="B51" s="160"/>
      <c r="C51" s="160"/>
      <c r="D51" s="161">
        <v>88.26</v>
      </c>
      <c r="E51" s="10">
        <v>109.881</v>
      </c>
      <c r="F51" s="10">
        <v>137.524</v>
      </c>
      <c r="G51" s="10">
        <v>100.994</v>
      </c>
      <c r="H51" s="10">
        <v>73.677999999999997</v>
      </c>
      <c r="I51" s="10">
        <v>117.471</v>
      </c>
      <c r="J51" s="10">
        <v>65.108000000000004</v>
      </c>
      <c r="K51" s="10">
        <v>58.281999999999996</v>
      </c>
      <c r="L51" s="10">
        <v>83.796999999999997</v>
      </c>
      <c r="M51" s="10">
        <v>103.673</v>
      </c>
      <c r="N51" s="10">
        <v>86.760999999999996</v>
      </c>
      <c r="O51" s="10">
        <v>67.688000000000002</v>
      </c>
      <c r="P51" s="10">
        <v>100.816</v>
      </c>
      <c r="Q51" s="10">
        <v>94.393000000000001</v>
      </c>
      <c r="R51" s="10">
        <v>68.837000000000003</v>
      </c>
      <c r="S51" s="10">
        <v>50.732999999999997</v>
      </c>
      <c r="T51" s="10">
        <v>86.013000000000005</v>
      </c>
      <c r="U51" s="10">
        <v>66.165000000000006</v>
      </c>
      <c r="V51" s="10">
        <v>57.436</v>
      </c>
      <c r="W51" s="10">
        <v>55.719000000000001</v>
      </c>
      <c r="X51" s="10">
        <v>105.16200000000001</v>
      </c>
      <c r="Y51" s="10">
        <v>67.316000000000003</v>
      </c>
      <c r="Z51" s="10">
        <v>93.18</v>
      </c>
      <c r="AA51" s="10">
        <v>93.021000000000001</v>
      </c>
      <c r="AB51" s="10">
        <v>62.828000000000003</v>
      </c>
      <c r="AC51" s="10">
        <v>83.054000000000002</v>
      </c>
      <c r="AD51" s="10">
        <v>65.509</v>
      </c>
      <c r="AE51" s="10">
        <v>78.366</v>
      </c>
      <c r="AF51" s="10">
        <v>92.768000000000001</v>
      </c>
      <c r="AG51" s="10">
        <v>46.567</v>
      </c>
      <c r="AH51" s="10">
        <v>56.759</v>
      </c>
      <c r="AI51" s="173">
        <v>84.768000000000001</v>
      </c>
      <c r="AJ51" s="173">
        <v>55.45</v>
      </c>
      <c r="AK51" s="173">
        <v>45.744</v>
      </c>
      <c r="AL51" s="173">
        <v>42.201000000000001</v>
      </c>
      <c r="AM51" s="173">
        <v>48.014000000000003</v>
      </c>
      <c r="AN51" s="173"/>
      <c r="AO51" s="173"/>
      <c r="AP51" s="173"/>
      <c r="AQ51" s="173"/>
      <c r="AR51" s="173"/>
      <c r="AS51" s="173"/>
      <c r="AT51" s="173"/>
      <c r="AU51" s="173"/>
      <c r="AV51" s="173"/>
      <c r="AW51" s="173"/>
      <c r="AX51" s="173"/>
      <c r="AY51" s="173"/>
    </row>
    <row r="52" spans="1:1005" ht="15" x14ac:dyDescent="0.25">
      <c r="A52" s="187">
        <v>45413</v>
      </c>
      <c r="B52" s="160"/>
      <c r="C52" s="160"/>
      <c r="D52" s="161">
        <v>247.09</v>
      </c>
      <c r="E52" s="10">
        <v>419.76900000000001</v>
      </c>
      <c r="F52" s="10">
        <v>353.21100000000001</v>
      </c>
      <c r="G52" s="10">
        <v>331.16399999999999</v>
      </c>
      <c r="H52" s="10">
        <v>158.495</v>
      </c>
      <c r="I52" s="10">
        <v>196.63300000000001</v>
      </c>
      <c r="J52" s="10">
        <v>126.854</v>
      </c>
      <c r="K52" s="10">
        <v>176.315</v>
      </c>
      <c r="L52" s="10">
        <v>216.22</v>
      </c>
      <c r="M52" s="10">
        <v>297.81299999999999</v>
      </c>
      <c r="N52" s="10">
        <v>230.459</v>
      </c>
      <c r="O52" s="10">
        <v>213.40100000000001</v>
      </c>
      <c r="P52" s="10">
        <v>378.28100000000001</v>
      </c>
      <c r="Q52" s="10">
        <v>346.779</v>
      </c>
      <c r="R52" s="10">
        <v>214.37100000000001</v>
      </c>
      <c r="S52" s="10">
        <v>226.434</v>
      </c>
      <c r="T52" s="10">
        <v>246.36699999999999</v>
      </c>
      <c r="U52" s="10">
        <v>265.846</v>
      </c>
      <c r="V52" s="10">
        <v>78.367000000000004</v>
      </c>
      <c r="W52" s="10">
        <v>159.07599999999999</v>
      </c>
      <c r="X52" s="10">
        <v>229.084</v>
      </c>
      <c r="Y52" s="10">
        <v>266.29599999999999</v>
      </c>
      <c r="Z52" s="10">
        <v>224.36799999999999</v>
      </c>
      <c r="AA52" s="10">
        <v>242.95599999999999</v>
      </c>
      <c r="AB52" s="10">
        <v>285.80599999999998</v>
      </c>
      <c r="AC52" s="10">
        <v>294.71199999999999</v>
      </c>
      <c r="AD52" s="10">
        <v>122.655</v>
      </c>
      <c r="AE52" s="10">
        <v>168.50800000000001</v>
      </c>
      <c r="AF52" s="10">
        <v>132.67599999999999</v>
      </c>
      <c r="AG52" s="10">
        <v>113.59</v>
      </c>
      <c r="AH52" s="10">
        <v>245.43100000000001</v>
      </c>
      <c r="AI52" s="173">
        <v>200.65600000000001</v>
      </c>
      <c r="AJ52" s="173">
        <v>116.054</v>
      </c>
      <c r="AK52" s="173">
        <v>163.76900000000001</v>
      </c>
      <c r="AL52" s="173">
        <v>150.684</v>
      </c>
      <c r="AM52" s="173">
        <v>481.70299999999997</v>
      </c>
      <c r="AN52" s="173"/>
      <c r="AO52" s="173"/>
      <c r="AP52" s="173"/>
      <c r="AQ52" s="173"/>
      <c r="AR52" s="173"/>
      <c r="AS52" s="173"/>
      <c r="AT52" s="173"/>
      <c r="AU52" s="173"/>
      <c r="AV52" s="173"/>
      <c r="AW52" s="173"/>
      <c r="AX52" s="173"/>
      <c r="AY52" s="173"/>
    </row>
    <row r="53" spans="1:1005" ht="15" x14ac:dyDescent="0.25">
      <c r="A53" s="187">
        <v>45444</v>
      </c>
      <c r="B53" s="160"/>
      <c r="C53" s="160"/>
      <c r="D53" s="161">
        <v>281.04000000000002</v>
      </c>
      <c r="E53" s="10">
        <v>428.01100000000002</v>
      </c>
      <c r="F53" s="10">
        <v>426.25900000000001</v>
      </c>
      <c r="G53" s="10">
        <v>305.67500000000001</v>
      </c>
      <c r="H53" s="10">
        <v>187.565</v>
      </c>
      <c r="I53" s="10">
        <v>159.989</v>
      </c>
      <c r="J53" s="10">
        <v>190.16</v>
      </c>
      <c r="K53" s="10">
        <v>298.13299999999998</v>
      </c>
      <c r="L53" s="10">
        <v>182.833</v>
      </c>
      <c r="M53" s="10">
        <v>436.33</v>
      </c>
      <c r="N53" s="10">
        <v>237.86099999999999</v>
      </c>
      <c r="O53" s="10">
        <v>576.97</v>
      </c>
      <c r="P53" s="10">
        <v>328.28199999999998</v>
      </c>
      <c r="Q53" s="10">
        <v>549.32600000000002</v>
      </c>
      <c r="R53" s="10">
        <v>218.595</v>
      </c>
      <c r="S53" s="10">
        <v>375.608</v>
      </c>
      <c r="T53" s="10">
        <v>168.19200000000001</v>
      </c>
      <c r="U53" s="10">
        <v>214.09800000000001</v>
      </c>
      <c r="V53" s="10">
        <v>58.860999999999997</v>
      </c>
      <c r="W53" s="10">
        <v>235.39599999999999</v>
      </c>
      <c r="X53" s="10">
        <v>151.279</v>
      </c>
      <c r="Y53" s="10">
        <v>303.60599999999999</v>
      </c>
      <c r="Z53" s="10">
        <v>211.92400000000001</v>
      </c>
      <c r="AA53" s="10">
        <v>196.655</v>
      </c>
      <c r="AB53" s="10">
        <v>521.149</v>
      </c>
      <c r="AC53" s="10">
        <v>294.21899999999999</v>
      </c>
      <c r="AD53" s="10">
        <v>271.83600000000001</v>
      </c>
      <c r="AE53" s="10">
        <v>461.06400000000002</v>
      </c>
      <c r="AF53" s="10">
        <v>54.195</v>
      </c>
      <c r="AG53" s="10">
        <v>155.208</v>
      </c>
      <c r="AH53" s="10">
        <v>358.892</v>
      </c>
      <c r="AI53" s="173">
        <v>349.83600000000001</v>
      </c>
      <c r="AJ53" s="173">
        <v>120.79900000000001</v>
      </c>
      <c r="AK53" s="173">
        <v>316.185</v>
      </c>
      <c r="AL53" s="173">
        <v>397.94499999999999</v>
      </c>
      <c r="AM53" s="173">
        <v>741.71</v>
      </c>
      <c r="AN53" s="173"/>
      <c r="AO53" s="173"/>
      <c r="AP53" s="173"/>
      <c r="AQ53" s="173"/>
      <c r="AR53" s="173"/>
      <c r="AS53" s="173"/>
      <c r="AT53" s="173"/>
      <c r="AU53" s="173"/>
      <c r="AV53" s="173"/>
      <c r="AW53" s="173"/>
      <c r="AX53" s="173"/>
      <c r="AY53" s="173"/>
    </row>
    <row r="54" spans="1:1005" ht="15" x14ac:dyDescent="0.25">
      <c r="A54" s="187">
        <v>45474</v>
      </c>
      <c r="B54" s="160"/>
      <c r="C54" s="160"/>
      <c r="D54" s="161">
        <v>123.17</v>
      </c>
      <c r="E54" s="10">
        <v>136.339</v>
      </c>
      <c r="F54" s="10">
        <v>178.001</v>
      </c>
      <c r="G54" s="10">
        <v>104.629</v>
      </c>
      <c r="H54" s="10">
        <v>73.403000000000006</v>
      </c>
      <c r="I54" s="10">
        <v>68.933999999999997</v>
      </c>
      <c r="J54" s="10">
        <v>77.539000000000001</v>
      </c>
      <c r="K54" s="10">
        <v>141.142</v>
      </c>
      <c r="L54" s="10">
        <v>71.403000000000006</v>
      </c>
      <c r="M54" s="10">
        <v>205.94499999999999</v>
      </c>
      <c r="N54" s="10">
        <v>76.447000000000003</v>
      </c>
      <c r="O54" s="10">
        <v>525.72299999999996</v>
      </c>
      <c r="P54" s="10">
        <v>127.863</v>
      </c>
      <c r="Q54" s="10">
        <v>199.78700000000001</v>
      </c>
      <c r="R54" s="10">
        <v>106.584</v>
      </c>
      <c r="S54" s="10">
        <v>231.05</v>
      </c>
      <c r="T54" s="10">
        <v>53.779000000000003</v>
      </c>
      <c r="U54" s="10">
        <v>63.192999999999998</v>
      </c>
      <c r="V54" s="10">
        <v>24.055</v>
      </c>
      <c r="W54" s="10">
        <v>68.932000000000002</v>
      </c>
      <c r="X54" s="10">
        <v>56.761000000000003</v>
      </c>
      <c r="Y54" s="10">
        <v>123.003</v>
      </c>
      <c r="Z54" s="10">
        <v>80.478999999999999</v>
      </c>
      <c r="AA54" s="10">
        <v>71.022999999999996</v>
      </c>
      <c r="AB54" s="10">
        <v>222.87799999999999</v>
      </c>
      <c r="AC54" s="10">
        <v>153.12200000000001</v>
      </c>
      <c r="AD54" s="10">
        <v>82.623000000000005</v>
      </c>
      <c r="AE54" s="10">
        <v>227.90700000000001</v>
      </c>
      <c r="AF54" s="10">
        <v>27.481999999999999</v>
      </c>
      <c r="AG54" s="10">
        <v>55.302</v>
      </c>
      <c r="AH54" s="10">
        <v>112.492</v>
      </c>
      <c r="AI54" s="173">
        <v>107.815</v>
      </c>
      <c r="AJ54" s="173">
        <v>47.585999999999999</v>
      </c>
      <c r="AK54" s="173">
        <v>183.40899999999999</v>
      </c>
      <c r="AL54" s="173">
        <v>228.941</v>
      </c>
      <c r="AM54" s="173">
        <v>349.81200000000001</v>
      </c>
      <c r="AN54" s="173"/>
      <c r="AO54" s="173"/>
      <c r="AP54" s="173"/>
      <c r="AQ54" s="173"/>
      <c r="AR54" s="173"/>
      <c r="AS54" s="173"/>
      <c r="AT54" s="173"/>
      <c r="AU54" s="173"/>
      <c r="AV54" s="173"/>
      <c r="AW54" s="173"/>
      <c r="AX54" s="173"/>
      <c r="AY54" s="173"/>
    </row>
    <row r="55" spans="1:1005" ht="15" x14ac:dyDescent="0.25">
      <c r="A55" s="187">
        <v>45505</v>
      </c>
      <c r="B55" s="160"/>
      <c r="C55" s="160"/>
      <c r="D55" s="161">
        <v>66.88</v>
      </c>
      <c r="E55" s="10">
        <v>63.039000000000001</v>
      </c>
      <c r="F55" s="10">
        <v>68.721000000000004</v>
      </c>
      <c r="G55" s="10">
        <v>57.564</v>
      </c>
      <c r="H55" s="10">
        <v>43.997</v>
      </c>
      <c r="I55" s="10">
        <v>51.436999999999998</v>
      </c>
      <c r="J55" s="10">
        <v>40.56</v>
      </c>
      <c r="K55" s="10">
        <v>59.52</v>
      </c>
      <c r="L55" s="10">
        <v>55.429000000000002</v>
      </c>
      <c r="M55" s="10">
        <v>70.358999999999995</v>
      </c>
      <c r="N55" s="10">
        <v>43.79</v>
      </c>
      <c r="O55" s="10">
        <v>142.48599999999999</v>
      </c>
      <c r="P55" s="10">
        <v>54.941000000000003</v>
      </c>
      <c r="Q55" s="10">
        <v>85.287000000000006</v>
      </c>
      <c r="R55" s="10">
        <v>50.862000000000002</v>
      </c>
      <c r="S55" s="10">
        <v>89.882999999999996</v>
      </c>
      <c r="T55" s="10">
        <v>43.652000000000001</v>
      </c>
      <c r="U55" s="10">
        <v>47.91</v>
      </c>
      <c r="V55" s="10">
        <v>19.135000000000002</v>
      </c>
      <c r="W55" s="10">
        <v>40.238</v>
      </c>
      <c r="X55" s="10">
        <v>35.732999999999997</v>
      </c>
      <c r="Y55" s="10">
        <v>57.466000000000001</v>
      </c>
      <c r="Z55" s="10">
        <v>55.14</v>
      </c>
      <c r="AA55" s="10">
        <v>49.12</v>
      </c>
      <c r="AB55" s="10">
        <v>79.332999999999998</v>
      </c>
      <c r="AC55" s="10">
        <v>57.877000000000002</v>
      </c>
      <c r="AD55" s="10">
        <v>48.301000000000002</v>
      </c>
      <c r="AE55" s="10">
        <v>69.995000000000005</v>
      </c>
      <c r="AF55" s="10">
        <v>26.213000000000001</v>
      </c>
      <c r="AG55" s="10">
        <v>38.746000000000002</v>
      </c>
      <c r="AH55" s="10">
        <v>55.811999999999998</v>
      </c>
      <c r="AI55" s="173">
        <v>45.561999999999998</v>
      </c>
      <c r="AJ55" s="173">
        <v>30.39</v>
      </c>
      <c r="AK55" s="173">
        <v>95.311000000000007</v>
      </c>
      <c r="AL55" s="173">
        <v>86.704999999999998</v>
      </c>
      <c r="AM55" s="173">
        <v>131.04</v>
      </c>
      <c r="AN55" s="173"/>
      <c r="AO55" s="173"/>
      <c r="AP55" s="173"/>
      <c r="AQ55" s="173"/>
      <c r="AR55" s="173"/>
      <c r="AS55" s="173"/>
      <c r="AT55" s="173"/>
      <c r="AU55" s="173"/>
      <c r="AV55" s="173"/>
      <c r="AW55" s="173"/>
      <c r="AX55" s="173"/>
      <c r="AY55" s="173"/>
    </row>
    <row r="56" spans="1:1005" ht="15" x14ac:dyDescent="0.25">
      <c r="A56" s="187">
        <v>45536</v>
      </c>
      <c r="B56" s="160"/>
      <c r="C56" s="160"/>
      <c r="D56" s="161">
        <v>40.659999999999997</v>
      </c>
      <c r="E56" s="10">
        <v>62.149000000000001</v>
      </c>
      <c r="F56" s="10">
        <v>67.105999999999995</v>
      </c>
      <c r="G56" s="10">
        <v>44.83</v>
      </c>
      <c r="H56" s="10">
        <v>42.69</v>
      </c>
      <c r="I56" s="10">
        <v>35.28</v>
      </c>
      <c r="J56" s="10">
        <v>33.231000000000002</v>
      </c>
      <c r="K56" s="10">
        <v>37.069000000000003</v>
      </c>
      <c r="L56" s="10">
        <v>44.564</v>
      </c>
      <c r="M56" s="10">
        <v>59.034999999999997</v>
      </c>
      <c r="N56" s="10">
        <v>39.697000000000003</v>
      </c>
      <c r="O56" s="10">
        <v>67.373999999999995</v>
      </c>
      <c r="P56" s="10">
        <v>43.040999999999997</v>
      </c>
      <c r="Q56" s="10">
        <v>61.579000000000001</v>
      </c>
      <c r="R56" s="10">
        <v>35.567</v>
      </c>
      <c r="S56" s="10">
        <v>49.509</v>
      </c>
      <c r="T56" s="10">
        <v>35.491999999999997</v>
      </c>
      <c r="U56" s="10">
        <v>32.762</v>
      </c>
      <c r="V56" s="10">
        <v>20.831</v>
      </c>
      <c r="W56" s="10">
        <v>57.738</v>
      </c>
      <c r="X56" s="10">
        <v>36.529000000000003</v>
      </c>
      <c r="Y56" s="10">
        <v>37.845999999999997</v>
      </c>
      <c r="Z56" s="10">
        <v>40.630000000000003</v>
      </c>
      <c r="AA56" s="10">
        <v>45.478999999999999</v>
      </c>
      <c r="AB56" s="10">
        <v>48.106000000000002</v>
      </c>
      <c r="AC56" s="10">
        <v>40.393999999999998</v>
      </c>
      <c r="AD56" s="10">
        <v>31.420999999999999</v>
      </c>
      <c r="AE56" s="10">
        <v>41.988</v>
      </c>
      <c r="AF56" s="10">
        <v>23.29</v>
      </c>
      <c r="AG56" s="10">
        <v>56.341999999999999</v>
      </c>
      <c r="AH56" s="10">
        <v>49.24</v>
      </c>
      <c r="AI56" s="173">
        <v>36.503999999999998</v>
      </c>
      <c r="AJ56" s="173">
        <v>25.841000000000001</v>
      </c>
      <c r="AK56" s="173">
        <v>77.83</v>
      </c>
      <c r="AL56" s="173">
        <v>43.59</v>
      </c>
      <c r="AM56" s="173">
        <v>74.03</v>
      </c>
      <c r="AN56" s="173"/>
      <c r="AO56" s="173"/>
      <c r="AP56" s="173"/>
      <c r="AQ56" s="173"/>
      <c r="AR56" s="173"/>
      <c r="AS56" s="173"/>
      <c r="AT56" s="173"/>
      <c r="AU56" s="173"/>
      <c r="AV56" s="173"/>
      <c r="AW56" s="173"/>
      <c r="AX56" s="173"/>
      <c r="AY56" s="173"/>
    </row>
    <row r="57" spans="1:1005" ht="15" x14ac:dyDescent="0.25">
      <c r="A57" s="187">
        <v>45566</v>
      </c>
      <c r="B57" s="160"/>
      <c r="C57" s="160"/>
      <c r="D57" s="161">
        <v>40.76</v>
      </c>
      <c r="E57" s="10">
        <v>92.103999999999999</v>
      </c>
      <c r="F57" s="10">
        <v>73.284999999999997</v>
      </c>
      <c r="G57" s="10">
        <v>35.584000000000003</v>
      </c>
      <c r="H57" s="10">
        <v>32.698</v>
      </c>
      <c r="I57" s="10">
        <v>33.116999999999997</v>
      </c>
      <c r="J57" s="10">
        <v>50.609000000000002</v>
      </c>
      <c r="K57" s="10">
        <v>31.152999999999999</v>
      </c>
      <c r="L57" s="10">
        <v>30.38</v>
      </c>
      <c r="M57" s="10">
        <v>50.017000000000003</v>
      </c>
      <c r="N57" s="10">
        <v>35.284999999999997</v>
      </c>
      <c r="O57" s="10">
        <v>60.39</v>
      </c>
      <c r="P57" s="10">
        <v>49.966999999999999</v>
      </c>
      <c r="Q57" s="10">
        <v>64.671999999999997</v>
      </c>
      <c r="R57" s="10">
        <v>41.539000000000001</v>
      </c>
      <c r="S57" s="10">
        <v>39.442999999999998</v>
      </c>
      <c r="T57" s="10">
        <v>30.459</v>
      </c>
      <c r="U57" s="10">
        <v>28.93</v>
      </c>
      <c r="V57" s="10">
        <v>29.359000000000002</v>
      </c>
      <c r="W57" s="10">
        <v>36.732999999999997</v>
      </c>
      <c r="X57" s="10">
        <v>34.185000000000002</v>
      </c>
      <c r="Y57" s="10">
        <v>51.841000000000001</v>
      </c>
      <c r="Z57" s="10">
        <v>64.289000000000001</v>
      </c>
      <c r="AA57" s="10">
        <v>42.265999999999998</v>
      </c>
      <c r="AB57" s="10">
        <v>42.023000000000003</v>
      </c>
      <c r="AC57" s="10">
        <v>39.646999999999998</v>
      </c>
      <c r="AD57" s="10">
        <v>31.501999999999999</v>
      </c>
      <c r="AE57" s="10">
        <v>40.351999999999997</v>
      </c>
      <c r="AF57" s="10">
        <v>21.495999999999999</v>
      </c>
      <c r="AG57" s="10">
        <v>51.23</v>
      </c>
      <c r="AH57" s="10">
        <v>61.656999999999996</v>
      </c>
      <c r="AI57" s="173">
        <v>30.963000000000001</v>
      </c>
      <c r="AJ57" s="173">
        <v>26.462</v>
      </c>
      <c r="AK57" s="173">
        <v>48.082999999999998</v>
      </c>
      <c r="AL57" s="173">
        <v>36.374000000000002</v>
      </c>
      <c r="AM57" s="173">
        <v>62.548999999999999</v>
      </c>
      <c r="AN57" s="173"/>
      <c r="AO57" s="173"/>
      <c r="AP57" s="173"/>
      <c r="AQ57" s="173"/>
      <c r="AR57" s="173"/>
      <c r="AS57" s="173"/>
      <c r="AT57" s="173"/>
      <c r="AU57" s="173"/>
      <c r="AV57" s="173"/>
      <c r="AW57" s="173"/>
      <c r="AX57" s="173"/>
      <c r="AY57" s="173"/>
    </row>
    <row r="58" spans="1:1005" ht="15" x14ac:dyDescent="0.25">
      <c r="A58" s="187">
        <v>45597</v>
      </c>
      <c r="B58" s="160"/>
      <c r="C58" s="160"/>
      <c r="D58" s="161">
        <v>33.299999999999997</v>
      </c>
      <c r="E58" s="10">
        <v>53.542000000000002</v>
      </c>
      <c r="F58" s="10">
        <v>50.789000000000001</v>
      </c>
      <c r="G58" s="10">
        <v>33.328000000000003</v>
      </c>
      <c r="H58" s="10">
        <v>25.437000000000001</v>
      </c>
      <c r="I58" s="10">
        <v>26.533999999999999</v>
      </c>
      <c r="J58" s="10">
        <v>42.579000000000001</v>
      </c>
      <c r="K58" s="10">
        <v>28.56</v>
      </c>
      <c r="L58" s="10">
        <v>25.51</v>
      </c>
      <c r="M58" s="10">
        <v>38.933</v>
      </c>
      <c r="N58" s="10">
        <v>32.088000000000001</v>
      </c>
      <c r="O58" s="10">
        <v>45.732999999999997</v>
      </c>
      <c r="P58" s="10">
        <v>38.283999999999999</v>
      </c>
      <c r="Q58" s="10">
        <v>45.253</v>
      </c>
      <c r="R58" s="10">
        <v>34.542999999999999</v>
      </c>
      <c r="S58" s="10">
        <v>31.553999999999998</v>
      </c>
      <c r="T58" s="10">
        <v>26.510999999999999</v>
      </c>
      <c r="U58" s="10">
        <v>28.390999999999998</v>
      </c>
      <c r="V58" s="10">
        <v>18.053000000000001</v>
      </c>
      <c r="W58" s="10">
        <v>25.87</v>
      </c>
      <c r="X58" s="10">
        <v>29.690999999999999</v>
      </c>
      <c r="Y58" s="10">
        <v>38.866</v>
      </c>
      <c r="Z58" s="10">
        <v>42.808</v>
      </c>
      <c r="AA58" s="10">
        <v>31.821999999999999</v>
      </c>
      <c r="AB58" s="10">
        <v>36.347000000000001</v>
      </c>
      <c r="AC58" s="10">
        <v>36.43</v>
      </c>
      <c r="AD58" s="10">
        <v>30.768000000000001</v>
      </c>
      <c r="AE58" s="10">
        <v>33.484999999999999</v>
      </c>
      <c r="AF58" s="10">
        <v>18.175999999999998</v>
      </c>
      <c r="AG58" s="10">
        <v>30.154</v>
      </c>
      <c r="AH58" s="10">
        <v>37.683999999999997</v>
      </c>
      <c r="AI58" s="173">
        <v>28.844000000000001</v>
      </c>
      <c r="AJ58" s="173">
        <v>24.489000000000001</v>
      </c>
      <c r="AK58" s="173">
        <v>32.832000000000001</v>
      </c>
      <c r="AL58" s="173">
        <v>30.923999999999999</v>
      </c>
      <c r="AM58" s="173">
        <v>50.969000000000001</v>
      </c>
      <c r="AN58" s="173"/>
      <c r="AO58" s="173"/>
      <c r="AP58" s="173"/>
      <c r="AQ58" s="173"/>
      <c r="AR58" s="173"/>
      <c r="AS58" s="173"/>
      <c r="AT58" s="173"/>
      <c r="AU58" s="173"/>
      <c r="AV58" s="173"/>
      <c r="AW58" s="173"/>
      <c r="AX58" s="173"/>
      <c r="AY58" s="173"/>
    </row>
    <row r="59" spans="1:1005" ht="15" x14ac:dyDescent="0.25">
      <c r="A59" s="187">
        <v>45627</v>
      </c>
      <c r="B59" s="160"/>
      <c r="C59" s="160"/>
      <c r="D59" s="161">
        <v>27.74</v>
      </c>
      <c r="E59" s="10">
        <v>38.853999999999999</v>
      </c>
      <c r="F59" s="10">
        <v>38.966999999999999</v>
      </c>
      <c r="G59" s="10">
        <v>30.091000000000001</v>
      </c>
      <c r="H59" s="10">
        <v>23.277000000000001</v>
      </c>
      <c r="I59" s="10">
        <v>23.925000000000001</v>
      </c>
      <c r="J59" s="10">
        <v>30.114000000000001</v>
      </c>
      <c r="K59" s="10">
        <v>26.140999999999998</v>
      </c>
      <c r="L59" s="10">
        <v>23.553000000000001</v>
      </c>
      <c r="M59" s="10">
        <v>33.896000000000001</v>
      </c>
      <c r="N59" s="10">
        <v>27.559000000000001</v>
      </c>
      <c r="O59" s="10">
        <v>41.613</v>
      </c>
      <c r="P59" s="10">
        <v>33.944000000000003</v>
      </c>
      <c r="Q59" s="10">
        <v>37.277000000000001</v>
      </c>
      <c r="R59" s="10">
        <v>32.158000000000001</v>
      </c>
      <c r="S59" s="10">
        <v>29.161000000000001</v>
      </c>
      <c r="T59" s="10">
        <v>23.771000000000001</v>
      </c>
      <c r="U59" s="10">
        <v>24.536000000000001</v>
      </c>
      <c r="V59" s="10">
        <v>15.244</v>
      </c>
      <c r="W59" s="10">
        <v>23.981999999999999</v>
      </c>
      <c r="X59" s="10">
        <v>24.268999999999998</v>
      </c>
      <c r="Y59" s="10">
        <v>29.472999999999999</v>
      </c>
      <c r="Z59" s="10">
        <v>30.635000000000002</v>
      </c>
      <c r="AA59" s="10">
        <v>25.003</v>
      </c>
      <c r="AB59" s="10">
        <v>33.326999999999998</v>
      </c>
      <c r="AC59" s="10">
        <v>30.555</v>
      </c>
      <c r="AD59" s="10">
        <v>26.254000000000001</v>
      </c>
      <c r="AE59" s="10">
        <v>30.071000000000002</v>
      </c>
      <c r="AF59" s="10">
        <v>16.96</v>
      </c>
      <c r="AG59" s="10">
        <v>23.631</v>
      </c>
      <c r="AH59" s="10">
        <v>29.47</v>
      </c>
      <c r="AI59" s="173">
        <v>27.225000000000001</v>
      </c>
      <c r="AJ59" s="173">
        <v>19.794</v>
      </c>
      <c r="AK59" s="173">
        <v>28.87</v>
      </c>
      <c r="AL59" s="173">
        <v>29.434000000000001</v>
      </c>
      <c r="AM59" s="173">
        <v>44.237000000000002</v>
      </c>
      <c r="AN59" s="173"/>
      <c r="AO59" s="173"/>
      <c r="AP59" s="173"/>
      <c r="AQ59" s="173"/>
      <c r="AR59" s="173"/>
      <c r="AS59" s="173"/>
      <c r="AT59" s="173"/>
      <c r="AU59" s="173"/>
      <c r="AV59" s="173"/>
      <c r="AW59" s="173"/>
      <c r="AX59" s="173"/>
      <c r="AY59" s="173"/>
    </row>
    <row r="60" spans="1:1005" ht="15" x14ac:dyDescent="0.25">
      <c r="A60" s="187">
        <v>45658</v>
      </c>
      <c r="B60" s="160"/>
      <c r="C60" s="160"/>
      <c r="D60" s="161">
        <v>26.51</v>
      </c>
      <c r="E60" s="10">
        <v>33.616999999999997</v>
      </c>
      <c r="F60" s="10">
        <v>32.790999999999997</v>
      </c>
      <c r="G60" s="10">
        <v>26.766999999999999</v>
      </c>
      <c r="H60" s="10">
        <v>20.899000000000001</v>
      </c>
      <c r="I60" s="10">
        <v>21.442</v>
      </c>
      <c r="J60" s="10">
        <v>23.83</v>
      </c>
      <c r="K60" s="10">
        <v>22.905000000000001</v>
      </c>
      <c r="L60" s="10">
        <v>21.448</v>
      </c>
      <c r="M60" s="10">
        <v>30.353999999999999</v>
      </c>
      <c r="N60" s="10">
        <v>24.544</v>
      </c>
      <c r="O60" s="10">
        <v>36.212000000000003</v>
      </c>
      <c r="P60" s="10">
        <v>29.215</v>
      </c>
      <c r="Q60" s="10">
        <v>33.43</v>
      </c>
      <c r="R60" s="10">
        <v>27.638999999999999</v>
      </c>
      <c r="S60" s="10">
        <v>28.164999999999999</v>
      </c>
      <c r="T60" s="10">
        <v>21.282</v>
      </c>
      <c r="U60" s="10">
        <v>21.713999999999999</v>
      </c>
      <c r="V60" s="10">
        <v>13.718</v>
      </c>
      <c r="W60" s="10">
        <v>21.248000000000001</v>
      </c>
      <c r="X60" s="10">
        <v>24.945</v>
      </c>
      <c r="Y60" s="10">
        <v>25.492999999999999</v>
      </c>
      <c r="Z60" s="10">
        <v>27.405999999999999</v>
      </c>
      <c r="AA60" s="10">
        <v>21.65</v>
      </c>
      <c r="AB60" s="10">
        <v>30.106000000000002</v>
      </c>
      <c r="AC60" s="10">
        <v>26.872</v>
      </c>
      <c r="AD60" s="10">
        <v>23.335000000000001</v>
      </c>
      <c r="AE60" s="10">
        <v>27.329000000000001</v>
      </c>
      <c r="AF60" s="10">
        <v>15.288</v>
      </c>
      <c r="AG60" s="10">
        <v>20.709</v>
      </c>
      <c r="AH60" s="10">
        <v>25.937999999999999</v>
      </c>
      <c r="AI60" s="173">
        <v>25.274999999999999</v>
      </c>
      <c r="AJ60" s="173">
        <v>17.108000000000001</v>
      </c>
      <c r="AK60" s="173">
        <v>25.850999999999999</v>
      </c>
      <c r="AL60" s="173">
        <v>28.491</v>
      </c>
      <c r="AM60" s="173">
        <v>39.551000000000002</v>
      </c>
      <c r="AN60" s="173"/>
      <c r="AO60" s="173"/>
      <c r="AP60" s="173"/>
      <c r="AQ60" s="173"/>
      <c r="AR60" s="173"/>
      <c r="AS60" s="173"/>
      <c r="AT60" s="173"/>
      <c r="AU60" s="173"/>
      <c r="AV60" s="173"/>
      <c r="AW60" s="173"/>
      <c r="AX60" s="173"/>
      <c r="AY60" s="173"/>
    </row>
    <row r="61" spans="1:1005" ht="15" x14ac:dyDescent="0.25">
      <c r="A61" s="187">
        <v>45689</v>
      </c>
      <c r="B61" s="160"/>
      <c r="C61" s="160"/>
      <c r="D61" s="161">
        <v>24.89</v>
      </c>
      <c r="E61" s="10">
        <v>43.036000000000001</v>
      </c>
      <c r="F61" s="10">
        <v>30.018999999999998</v>
      </c>
      <c r="G61" s="10">
        <v>21.945</v>
      </c>
      <c r="H61" s="10">
        <v>17.204999999999998</v>
      </c>
      <c r="I61" s="10">
        <v>18.236000000000001</v>
      </c>
      <c r="J61" s="10">
        <v>20.64</v>
      </c>
      <c r="K61" s="10">
        <v>19.619</v>
      </c>
      <c r="L61" s="10">
        <v>19.654</v>
      </c>
      <c r="M61" s="10">
        <v>24.753</v>
      </c>
      <c r="N61" s="10">
        <v>24.526</v>
      </c>
      <c r="O61" s="10">
        <v>32.265000000000001</v>
      </c>
      <c r="P61" s="10">
        <v>23.824000000000002</v>
      </c>
      <c r="Q61" s="10">
        <v>28.71</v>
      </c>
      <c r="R61" s="10">
        <v>26.654</v>
      </c>
      <c r="S61" s="10">
        <v>27.96</v>
      </c>
      <c r="T61" s="10">
        <v>20.856000000000002</v>
      </c>
      <c r="U61" s="10">
        <v>17.803999999999998</v>
      </c>
      <c r="V61" s="10">
        <v>16.768000000000001</v>
      </c>
      <c r="W61" s="10">
        <v>17.577999999999999</v>
      </c>
      <c r="X61" s="10">
        <v>21.329000000000001</v>
      </c>
      <c r="Y61" s="10">
        <v>20.579000000000001</v>
      </c>
      <c r="Z61" s="10">
        <v>25.091000000000001</v>
      </c>
      <c r="AA61" s="10">
        <v>17.684000000000001</v>
      </c>
      <c r="AB61" s="10">
        <v>25.748000000000001</v>
      </c>
      <c r="AC61" s="10">
        <v>21.998000000000001</v>
      </c>
      <c r="AD61" s="10">
        <v>19.114999999999998</v>
      </c>
      <c r="AE61" s="10">
        <v>22.581</v>
      </c>
      <c r="AF61" s="10">
        <v>12.702</v>
      </c>
      <c r="AG61" s="10">
        <v>19.800999999999998</v>
      </c>
      <c r="AH61" s="10">
        <v>25.344000000000001</v>
      </c>
      <c r="AI61" s="173">
        <v>20.943999999999999</v>
      </c>
      <c r="AJ61" s="173">
        <v>14.297000000000001</v>
      </c>
      <c r="AK61" s="173">
        <v>21.686</v>
      </c>
      <c r="AL61" s="173">
        <v>21.917999999999999</v>
      </c>
      <c r="AM61" s="173">
        <v>32.787999999999997</v>
      </c>
      <c r="AN61" s="173"/>
      <c r="AO61" s="173"/>
      <c r="AP61" s="173"/>
      <c r="AQ61" s="173"/>
      <c r="AR61" s="173"/>
      <c r="AS61" s="173"/>
      <c r="AT61" s="173"/>
      <c r="AU61" s="173"/>
      <c r="AV61" s="173"/>
      <c r="AW61" s="173"/>
      <c r="AX61" s="173"/>
      <c r="AY61" s="173"/>
    </row>
    <row r="62" spans="1:1005" ht="15" x14ac:dyDescent="0.25">
      <c r="A62" s="187">
        <v>45717</v>
      </c>
      <c r="B62" s="160"/>
      <c r="C62" s="160"/>
      <c r="D62" s="161">
        <v>40.04</v>
      </c>
      <c r="E62" s="10">
        <v>79.209000000000003</v>
      </c>
      <c r="F62" s="10">
        <v>35.478999999999999</v>
      </c>
      <c r="G62" s="10">
        <v>31.25</v>
      </c>
      <c r="H62" s="10">
        <v>47.052999999999997</v>
      </c>
      <c r="I62" s="10">
        <v>29.46</v>
      </c>
      <c r="J62" s="10">
        <v>30.071000000000002</v>
      </c>
      <c r="K62" s="10">
        <v>31.411999999999999</v>
      </c>
      <c r="L62" s="10">
        <v>35.447000000000003</v>
      </c>
      <c r="M62" s="10">
        <v>44.811</v>
      </c>
      <c r="N62" s="10">
        <v>54.603000000000002</v>
      </c>
      <c r="O62" s="10">
        <v>43.58</v>
      </c>
      <c r="P62" s="10">
        <v>45.414999999999999</v>
      </c>
      <c r="Q62" s="10">
        <v>44.420999999999999</v>
      </c>
      <c r="R62" s="10">
        <v>37.491</v>
      </c>
      <c r="S62" s="10">
        <v>32.441000000000003</v>
      </c>
      <c r="T62" s="10">
        <v>32.628</v>
      </c>
      <c r="U62" s="10">
        <v>21.981000000000002</v>
      </c>
      <c r="V62" s="10">
        <v>27.518999999999998</v>
      </c>
      <c r="W62" s="10">
        <v>49.3</v>
      </c>
      <c r="X62" s="10">
        <v>25.573</v>
      </c>
      <c r="Y62" s="10">
        <v>28.919</v>
      </c>
      <c r="Z62" s="10">
        <v>64.067999999999998</v>
      </c>
      <c r="AA62" s="10">
        <v>18.241</v>
      </c>
      <c r="AB62" s="10">
        <v>49.783000000000001</v>
      </c>
      <c r="AC62" s="10">
        <v>26.068999999999999</v>
      </c>
      <c r="AD62" s="10">
        <v>34.223999999999997</v>
      </c>
      <c r="AE62" s="10">
        <v>42.664000000000001</v>
      </c>
      <c r="AF62" s="10">
        <v>20.384</v>
      </c>
      <c r="AG62" s="10">
        <v>22.734999999999999</v>
      </c>
      <c r="AH62" s="10">
        <v>45.825000000000003</v>
      </c>
      <c r="AI62" s="173">
        <v>23.637</v>
      </c>
      <c r="AJ62" s="173">
        <v>25.277999999999999</v>
      </c>
      <c r="AK62" s="173">
        <v>34.936</v>
      </c>
      <c r="AL62" s="173">
        <v>22.331</v>
      </c>
      <c r="AM62" s="173">
        <v>48.070999999999998</v>
      </c>
      <c r="AN62" s="173"/>
      <c r="AO62" s="173"/>
      <c r="AP62" s="173"/>
      <c r="AQ62" s="173"/>
      <c r="AR62" s="173"/>
      <c r="AS62" s="173"/>
      <c r="AT62" s="173"/>
      <c r="AU62" s="173"/>
      <c r="AV62" s="173"/>
      <c r="AW62" s="173"/>
      <c r="AX62" s="173"/>
      <c r="AY62" s="173"/>
    </row>
    <row r="63" spans="1:1005" ht="15" x14ac:dyDescent="0.25">
      <c r="A63" s="187">
        <v>45748</v>
      </c>
      <c r="B63" s="160"/>
      <c r="C63" s="160"/>
      <c r="D63" s="161">
        <v>88.26</v>
      </c>
      <c r="E63" s="10">
        <v>136.99799999999999</v>
      </c>
      <c r="F63" s="10">
        <v>100.587</v>
      </c>
      <c r="G63" s="10">
        <v>72.344999999999999</v>
      </c>
      <c r="H63" s="10">
        <v>117.32599999999999</v>
      </c>
      <c r="I63" s="10">
        <v>65.314999999999998</v>
      </c>
      <c r="J63" s="10">
        <v>58.27</v>
      </c>
      <c r="K63" s="10">
        <v>79.866</v>
      </c>
      <c r="L63" s="10">
        <v>103.79600000000001</v>
      </c>
      <c r="M63" s="10">
        <v>86.668000000000006</v>
      </c>
      <c r="N63" s="10">
        <v>67.784000000000006</v>
      </c>
      <c r="O63" s="10">
        <v>98.841999999999999</v>
      </c>
      <c r="P63" s="10">
        <v>94.525999999999996</v>
      </c>
      <c r="Q63" s="10">
        <v>68.881</v>
      </c>
      <c r="R63" s="10">
        <v>50.951000000000001</v>
      </c>
      <c r="S63" s="10">
        <v>81.872</v>
      </c>
      <c r="T63" s="10">
        <v>66.429000000000002</v>
      </c>
      <c r="U63" s="10">
        <v>57.587000000000003</v>
      </c>
      <c r="V63" s="10">
        <v>55.671999999999997</v>
      </c>
      <c r="W63" s="10">
        <v>103.03700000000001</v>
      </c>
      <c r="X63" s="10">
        <v>67.376999999999995</v>
      </c>
      <c r="Y63" s="10">
        <v>92.853999999999999</v>
      </c>
      <c r="Z63" s="10">
        <v>92.561000000000007</v>
      </c>
      <c r="AA63" s="10">
        <v>60.018999999999998</v>
      </c>
      <c r="AB63" s="10">
        <v>83.305999999999997</v>
      </c>
      <c r="AC63" s="10">
        <v>65.584999999999994</v>
      </c>
      <c r="AD63" s="10">
        <v>78.418000000000006</v>
      </c>
      <c r="AE63" s="10">
        <v>92.284000000000006</v>
      </c>
      <c r="AF63" s="10">
        <v>46.820999999999998</v>
      </c>
      <c r="AG63" s="10">
        <v>56.311</v>
      </c>
      <c r="AH63" s="10">
        <v>84.534000000000006</v>
      </c>
      <c r="AI63" s="173">
        <v>52.732999999999997</v>
      </c>
      <c r="AJ63" s="173">
        <v>45.707000000000001</v>
      </c>
      <c r="AK63" s="173">
        <v>42.307000000000002</v>
      </c>
      <c r="AL63" s="173">
        <v>48.067999999999998</v>
      </c>
      <c r="AM63" s="173">
        <v>105.82899999999999</v>
      </c>
      <c r="AN63" s="173"/>
      <c r="AO63" s="173"/>
      <c r="AP63" s="173"/>
      <c r="AQ63" s="173"/>
      <c r="AR63" s="173"/>
      <c r="AS63" s="173"/>
      <c r="AT63" s="173"/>
      <c r="AU63" s="173"/>
      <c r="AV63" s="173"/>
      <c r="AW63" s="173"/>
      <c r="AX63" s="173"/>
      <c r="AY63" s="173"/>
    </row>
    <row r="64" spans="1:1005" ht="15" x14ac:dyDescent="0.25">
      <c r="A64" s="187">
        <v>45778</v>
      </c>
      <c r="B64" s="160"/>
      <c r="C64" s="160"/>
      <c r="D64" s="164">
        <v>247.09</v>
      </c>
      <c r="E64" s="10">
        <v>353.21100000000001</v>
      </c>
      <c r="F64" s="10">
        <v>331.16399999999999</v>
      </c>
      <c r="G64" s="10">
        <v>158.495</v>
      </c>
      <c r="H64" s="10">
        <v>196.63300000000001</v>
      </c>
      <c r="I64" s="10">
        <v>126.854</v>
      </c>
      <c r="J64" s="10">
        <v>176.315</v>
      </c>
      <c r="K64" s="10">
        <v>216.22</v>
      </c>
      <c r="L64" s="10">
        <v>297.81299999999999</v>
      </c>
      <c r="M64" s="10">
        <v>230.459</v>
      </c>
      <c r="N64" s="10">
        <v>213.40100000000001</v>
      </c>
      <c r="O64" s="10">
        <v>378.28100000000001</v>
      </c>
      <c r="P64" s="10">
        <v>346.779</v>
      </c>
      <c r="Q64" s="10">
        <v>214.37100000000001</v>
      </c>
      <c r="R64" s="10">
        <v>226.434</v>
      </c>
      <c r="S64" s="10">
        <v>246.36699999999999</v>
      </c>
      <c r="T64" s="10">
        <v>265.846</v>
      </c>
      <c r="U64" s="10">
        <v>78.367000000000004</v>
      </c>
      <c r="V64" s="10">
        <v>159.07599999999999</v>
      </c>
      <c r="W64" s="10">
        <v>229.084</v>
      </c>
      <c r="X64" s="10">
        <v>266.29599999999999</v>
      </c>
      <c r="Y64" s="10">
        <v>224.36799999999999</v>
      </c>
      <c r="Z64" s="10">
        <v>242.95599999999999</v>
      </c>
      <c r="AA64" s="10">
        <v>285.80599999999998</v>
      </c>
      <c r="AB64" s="10">
        <v>294.71199999999999</v>
      </c>
      <c r="AC64" s="10">
        <v>122.655</v>
      </c>
      <c r="AD64" s="10">
        <v>168.50800000000001</v>
      </c>
      <c r="AE64" s="10">
        <v>132.67599999999999</v>
      </c>
      <c r="AF64" s="10">
        <v>113.59</v>
      </c>
      <c r="AG64" s="10">
        <v>245.43100000000001</v>
      </c>
      <c r="AH64" s="10">
        <v>200.65600000000001</v>
      </c>
      <c r="AI64" s="173">
        <v>116.054</v>
      </c>
      <c r="AJ64" s="173">
        <v>163.76900000000001</v>
      </c>
      <c r="AK64" s="173">
        <v>150.684</v>
      </c>
      <c r="AL64" s="173">
        <v>481.70299999999997</v>
      </c>
      <c r="AM64" s="173">
        <v>481.70299999999997</v>
      </c>
      <c r="AN64" s="173"/>
      <c r="AO64" s="173"/>
      <c r="AP64" s="173"/>
      <c r="AQ64" s="173"/>
      <c r="AR64" s="173"/>
      <c r="AS64" s="173"/>
      <c r="AT64" s="173"/>
      <c r="AU64" s="173"/>
      <c r="AV64" s="173"/>
      <c r="AW64" s="173"/>
      <c r="AX64" s="173"/>
      <c r="AY64" s="173"/>
      <c r="ALQ64" s="2" t="e">
        <v>#N/A</v>
      </c>
    </row>
    <row r="65" spans="1:1005" ht="15" x14ac:dyDescent="0.25">
      <c r="A65" s="187">
        <v>45809</v>
      </c>
      <c r="B65" s="160"/>
      <c r="C65" s="160"/>
      <c r="D65" s="164">
        <v>281.04000000000002</v>
      </c>
      <c r="E65" s="10">
        <v>426.25900000000001</v>
      </c>
      <c r="F65" s="10">
        <v>305.67500000000001</v>
      </c>
      <c r="G65" s="10">
        <v>187.565</v>
      </c>
      <c r="H65" s="10">
        <v>159.989</v>
      </c>
      <c r="I65" s="10">
        <v>190.16</v>
      </c>
      <c r="J65" s="10">
        <v>298.13299999999998</v>
      </c>
      <c r="K65" s="10">
        <v>182.833</v>
      </c>
      <c r="L65" s="10">
        <v>436.33</v>
      </c>
      <c r="M65" s="10">
        <v>237.86099999999999</v>
      </c>
      <c r="N65" s="10">
        <v>576.97</v>
      </c>
      <c r="O65" s="10">
        <v>328.28199999999998</v>
      </c>
      <c r="P65" s="10">
        <v>549.32600000000002</v>
      </c>
      <c r="Q65" s="10">
        <v>218.595</v>
      </c>
      <c r="R65" s="10">
        <v>375.608</v>
      </c>
      <c r="S65" s="10">
        <v>168.19200000000001</v>
      </c>
      <c r="T65" s="10">
        <v>214.09800000000001</v>
      </c>
      <c r="U65" s="10">
        <v>58.860999999999997</v>
      </c>
      <c r="V65" s="10">
        <v>235.39599999999999</v>
      </c>
      <c r="W65" s="10">
        <v>151.279</v>
      </c>
      <c r="X65" s="10">
        <v>303.60599999999999</v>
      </c>
      <c r="Y65" s="10">
        <v>211.92400000000001</v>
      </c>
      <c r="Z65" s="10">
        <v>196.655</v>
      </c>
      <c r="AA65" s="10">
        <v>521.149</v>
      </c>
      <c r="AB65" s="10">
        <v>294.21899999999999</v>
      </c>
      <c r="AC65" s="10">
        <v>271.83600000000001</v>
      </c>
      <c r="AD65" s="10">
        <v>461.06400000000002</v>
      </c>
      <c r="AE65" s="10">
        <v>54.195</v>
      </c>
      <c r="AF65" s="10">
        <v>155.208</v>
      </c>
      <c r="AG65" s="10">
        <v>358.892</v>
      </c>
      <c r="AH65" s="10">
        <v>349.83600000000001</v>
      </c>
      <c r="AI65" s="173">
        <v>120.79900000000001</v>
      </c>
      <c r="AJ65" s="173">
        <v>316.185</v>
      </c>
      <c r="AK65" s="173">
        <v>397.94499999999999</v>
      </c>
      <c r="AL65" s="173">
        <v>741.71</v>
      </c>
      <c r="AM65" s="173">
        <v>741.71</v>
      </c>
      <c r="AN65" s="173"/>
      <c r="AO65" s="173"/>
      <c r="AP65" s="173"/>
      <c r="AQ65" s="173"/>
      <c r="AR65" s="173"/>
      <c r="AS65" s="173"/>
      <c r="AT65" s="173"/>
      <c r="AU65" s="173"/>
      <c r="AV65" s="173"/>
      <c r="AW65" s="173"/>
      <c r="AX65" s="173"/>
      <c r="AY65" s="173"/>
      <c r="ALQ65" s="2" t="e">
        <v>#N/A</v>
      </c>
    </row>
    <row r="66" spans="1:1005" ht="15" x14ac:dyDescent="0.25">
      <c r="A66" s="187">
        <v>45839</v>
      </c>
      <c r="B66" s="160"/>
      <c r="C66" s="160"/>
      <c r="D66" s="164">
        <v>123.17</v>
      </c>
      <c r="E66" s="10">
        <v>178.001</v>
      </c>
      <c r="F66" s="10">
        <v>104.629</v>
      </c>
      <c r="G66" s="10">
        <v>73.403000000000006</v>
      </c>
      <c r="H66" s="10">
        <v>68.933999999999997</v>
      </c>
      <c r="I66" s="10">
        <v>77.539000000000001</v>
      </c>
      <c r="J66" s="10">
        <v>141.142</v>
      </c>
      <c r="K66" s="10">
        <v>71.403000000000006</v>
      </c>
      <c r="L66" s="10">
        <v>205.94499999999999</v>
      </c>
      <c r="M66" s="10">
        <v>76.447000000000003</v>
      </c>
      <c r="N66" s="10">
        <v>525.72299999999996</v>
      </c>
      <c r="O66" s="10">
        <v>127.863</v>
      </c>
      <c r="P66" s="10">
        <v>199.78700000000001</v>
      </c>
      <c r="Q66" s="10">
        <v>106.584</v>
      </c>
      <c r="R66" s="10">
        <v>231.05</v>
      </c>
      <c r="S66" s="10">
        <v>53.779000000000003</v>
      </c>
      <c r="T66" s="10">
        <v>63.192999999999998</v>
      </c>
      <c r="U66" s="10">
        <v>24.055</v>
      </c>
      <c r="V66" s="10">
        <v>68.932000000000002</v>
      </c>
      <c r="W66" s="10">
        <v>56.761000000000003</v>
      </c>
      <c r="X66" s="10">
        <v>123.003</v>
      </c>
      <c r="Y66" s="10">
        <v>80.478999999999999</v>
      </c>
      <c r="Z66" s="10">
        <v>71.022999999999996</v>
      </c>
      <c r="AA66" s="10">
        <v>222.87799999999999</v>
      </c>
      <c r="AB66" s="10">
        <v>153.12200000000001</v>
      </c>
      <c r="AC66" s="10">
        <v>82.623000000000005</v>
      </c>
      <c r="AD66" s="10">
        <v>227.90700000000001</v>
      </c>
      <c r="AE66" s="10">
        <v>27.481999999999999</v>
      </c>
      <c r="AF66" s="10">
        <v>55.302</v>
      </c>
      <c r="AG66" s="10">
        <v>112.492</v>
      </c>
      <c r="AH66" s="10">
        <v>107.815</v>
      </c>
      <c r="AI66" s="173">
        <v>47.585999999999999</v>
      </c>
      <c r="AJ66" s="173">
        <v>183.40899999999999</v>
      </c>
      <c r="AK66" s="173">
        <v>228.941</v>
      </c>
      <c r="AL66" s="173">
        <v>349.81200000000001</v>
      </c>
      <c r="AM66" s="173">
        <v>349.81200000000001</v>
      </c>
      <c r="AN66" s="173"/>
      <c r="AO66" s="173"/>
      <c r="AP66" s="173"/>
      <c r="AQ66" s="173"/>
      <c r="AR66" s="173"/>
      <c r="AS66" s="173"/>
      <c r="AT66" s="173"/>
      <c r="AU66" s="173"/>
      <c r="AV66" s="173"/>
      <c r="AW66" s="173"/>
      <c r="AX66" s="173"/>
      <c r="AY66" s="173"/>
      <c r="ALQ66" s="2" t="e">
        <v>#N/A</v>
      </c>
    </row>
    <row r="67" spans="1:1005" ht="15" x14ac:dyDescent="0.25">
      <c r="A67" s="187">
        <v>45870</v>
      </c>
      <c r="B67" s="160"/>
      <c r="C67" s="160"/>
      <c r="D67" s="164">
        <v>66.88</v>
      </c>
      <c r="E67" s="10">
        <v>68.721000000000004</v>
      </c>
      <c r="F67" s="10">
        <v>57.564</v>
      </c>
      <c r="G67" s="10">
        <v>43.997</v>
      </c>
      <c r="H67" s="10">
        <v>51.436999999999998</v>
      </c>
      <c r="I67" s="10">
        <v>40.56</v>
      </c>
      <c r="J67" s="10">
        <v>59.52</v>
      </c>
      <c r="K67" s="10">
        <v>55.429000000000002</v>
      </c>
      <c r="L67" s="10">
        <v>70.358999999999995</v>
      </c>
      <c r="M67" s="10">
        <v>43.79</v>
      </c>
      <c r="N67" s="10">
        <v>142.48599999999999</v>
      </c>
      <c r="O67" s="10">
        <v>54.941000000000003</v>
      </c>
      <c r="P67" s="10">
        <v>85.287000000000006</v>
      </c>
      <c r="Q67" s="10">
        <v>50.862000000000002</v>
      </c>
      <c r="R67" s="10">
        <v>89.882999999999996</v>
      </c>
      <c r="S67" s="10">
        <v>43.652000000000001</v>
      </c>
      <c r="T67" s="10">
        <v>47.91</v>
      </c>
      <c r="U67" s="10">
        <v>19.135000000000002</v>
      </c>
      <c r="V67" s="10">
        <v>40.238</v>
      </c>
      <c r="W67" s="10">
        <v>35.732999999999997</v>
      </c>
      <c r="X67" s="10">
        <v>57.466000000000001</v>
      </c>
      <c r="Y67" s="10">
        <v>55.14</v>
      </c>
      <c r="Z67" s="10">
        <v>49.12</v>
      </c>
      <c r="AA67" s="10">
        <v>79.332999999999998</v>
      </c>
      <c r="AB67" s="10">
        <v>57.877000000000002</v>
      </c>
      <c r="AC67" s="10">
        <v>48.301000000000002</v>
      </c>
      <c r="AD67" s="10">
        <v>69.995000000000005</v>
      </c>
      <c r="AE67" s="10">
        <v>26.213000000000001</v>
      </c>
      <c r="AF67" s="10">
        <v>38.746000000000002</v>
      </c>
      <c r="AG67" s="10">
        <v>55.811999999999998</v>
      </c>
      <c r="AH67" s="10">
        <v>45.561999999999998</v>
      </c>
      <c r="AI67" s="173">
        <v>30.39</v>
      </c>
      <c r="AJ67" s="173">
        <v>95.311000000000007</v>
      </c>
      <c r="AK67" s="173">
        <v>86.704999999999998</v>
      </c>
      <c r="AL67" s="173">
        <v>131.04</v>
      </c>
      <c r="AM67" s="173">
        <v>131.04</v>
      </c>
      <c r="AN67" s="173"/>
      <c r="AO67" s="173"/>
      <c r="AP67" s="173"/>
      <c r="AQ67" s="173"/>
      <c r="AR67" s="173"/>
      <c r="AS67" s="173"/>
      <c r="AT67" s="173"/>
      <c r="AU67" s="173"/>
      <c r="AV67" s="173"/>
      <c r="AW67" s="173"/>
      <c r="AX67" s="173"/>
      <c r="AY67" s="173"/>
      <c r="ALQ67" s="2" t="e">
        <v>#N/A</v>
      </c>
    </row>
    <row r="68" spans="1:1005" ht="15" x14ac:dyDescent="0.25">
      <c r="A68" s="187">
        <v>45901</v>
      </c>
      <c r="B68" s="160"/>
      <c r="C68" s="160"/>
      <c r="D68" s="164">
        <v>40.659999999999997</v>
      </c>
      <c r="E68" s="10">
        <v>67.105999999999995</v>
      </c>
      <c r="F68" s="10">
        <v>44.83</v>
      </c>
      <c r="G68" s="10">
        <v>42.69</v>
      </c>
      <c r="H68" s="10">
        <v>35.28</v>
      </c>
      <c r="I68" s="10">
        <v>33.231000000000002</v>
      </c>
      <c r="J68" s="10">
        <v>37.069000000000003</v>
      </c>
      <c r="K68" s="10">
        <v>44.564</v>
      </c>
      <c r="L68" s="10">
        <v>59.034999999999997</v>
      </c>
      <c r="M68" s="10">
        <v>39.697000000000003</v>
      </c>
      <c r="N68" s="10">
        <v>67.373999999999995</v>
      </c>
      <c r="O68" s="10">
        <v>43.040999999999997</v>
      </c>
      <c r="P68" s="10">
        <v>61.579000000000001</v>
      </c>
      <c r="Q68" s="10">
        <v>35.567</v>
      </c>
      <c r="R68" s="10">
        <v>49.509</v>
      </c>
      <c r="S68" s="10">
        <v>35.491999999999997</v>
      </c>
      <c r="T68" s="10">
        <v>32.762</v>
      </c>
      <c r="U68" s="10">
        <v>20.831</v>
      </c>
      <c r="V68" s="10">
        <v>57.738</v>
      </c>
      <c r="W68" s="10">
        <v>36.529000000000003</v>
      </c>
      <c r="X68" s="10">
        <v>37.845999999999997</v>
      </c>
      <c r="Y68" s="10">
        <v>40.630000000000003</v>
      </c>
      <c r="Z68" s="10">
        <v>45.478999999999999</v>
      </c>
      <c r="AA68" s="10">
        <v>48.106000000000002</v>
      </c>
      <c r="AB68" s="10">
        <v>40.393999999999998</v>
      </c>
      <c r="AC68" s="10">
        <v>31.420999999999999</v>
      </c>
      <c r="AD68" s="10">
        <v>41.988</v>
      </c>
      <c r="AE68" s="10">
        <v>23.29</v>
      </c>
      <c r="AF68" s="10">
        <v>56.341999999999999</v>
      </c>
      <c r="AG68" s="10">
        <v>49.24</v>
      </c>
      <c r="AH68" s="10">
        <v>36.503999999999998</v>
      </c>
      <c r="AI68" s="173">
        <v>25.841000000000001</v>
      </c>
      <c r="AJ68" s="173">
        <v>77.83</v>
      </c>
      <c r="AK68" s="173">
        <v>43.59</v>
      </c>
      <c r="AL68" s="173">
        <v>74.03</v>
      </c>
      <c r="AM68" s="173">
        <v>74.03</v>
      </c>
      <c r="AN68" s="173"/>
      <c r="AO68" s="173"/>
      <c r="AP68" s="173"/>
      <c r="AQ68" s="173"/>
      <c r="AR68" s="173"/>
      <c r="AS68" s="173"/>
      <c r="AT68" s="173"/>
      <c r="AU68" s="173"/>
      <c r="AV68" s="173"/>
      <c r="AW68" s="173"/>
      <c r="AX68" s="173"/>
      <c r="AY68" s="173"/>
      <c r="ALQ68" s="2" t="e">
        <v>#N/A</v>
      </c>
    </row>
    <row r="69" spans="1:1005" ht="15" x14ac:dyDescent="0.25">
      <c r="A69" s="187"/>
      <c r="B69" s="160"/>
      <c r="C69" s="160"/>
      <c r="D69" s="164"/>
      <c r="E69" s="10"/>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0"/>
      <c r="AF69" s="10"/>
      <c r="AG69" s="10"/>
      <c r="AH69" s="10"/>
      <c r="AI69" s="173"/>
      <c r="AJ69" s="173"/>
      <c r="AK69" s="173"/>
      <c r="AL69" s="173"/>
      <c r="AM69" s="173"/>
      <c r="AN69" s="173"/>
      <c r="AO69" s="173"/>
      <c r="AP69" s="173"/>
      <c r="AQ69" s="173"/>
      <c r="AR69" s="173"/>
      <c r="AS69" s="173"/>
      <c r="AT69" s="173"/>
      <c r="AU69" s="173"/>
      <c r="AV69" s="173"/>
      <c r="AW69" s="173"/>
      <c r="AX69" s="173"/>
      <c r="AY69" s="173"/>
      <c r="ALQ69" s="2" t="e">
        <v>#N/A</v>
      </c>
    </row>
    <row r="70" spans="1:1005" ht="15" x14ac:dyDescent="0.25">
      <c r="A70" s="187"/>
      <c r="B70" s="44"/>
      <c r="C70" s="44"/>
      <c r="D70" s="164"/>
      <c r="E70" s="10"/>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187"/>
      <c r="B71" s="44"/>
      <c r="C71" s="44"/>
      <c r="D71" s="164"/>
      <c r="E71" s="10"/>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187"/>
      <c r="B72" s="44"/>
      <c r="C72" s="44"/>
      <c r="D72" s="164"/>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187"/>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5" x14ac:dyDescent="0.25">
      <c r="A74" s="187"/>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5" x14ac:dyDescent="0.25">
      <c r="A75" s="187"/>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5" x14ac:dyDescent="0.25">
      <c r="A76" s="187"/>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5" x14ac:dyDescent="0.25">
      <c r="A77" s="187"/>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5" x14ac:dyDescent="0.25">
      <c r="A78" s="187"/>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5" x14ac:dyDescent="0.25">
      <c r="A79" s="187"/>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5" x14ac:dyDescent="0.25">
      <c r="A80" s="187"/>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1">
    <tabColor rgb="FFD9D9D9"/>
  </sheetPr>
  <dimension ref="A1:ALQ80"/>
  <sheetViews>
    <sheetView zoomScaleNormal="100" workbookViewId="0">
      <selection activeCell="D4" sqref="D4"/>
    </sheetView>
  </sheetViews>
  <sheetFormatPr defaultColWidth="18.7109375" defaultRowHeight="12.75" customHeight="1" x14ac:dyDescent="0.25"/>
  <cols>
    <col min="1" max="4" width="7.5703125" style="206" customWidth="1"/>
    <col min="5" max="30" width="8" style="211" customWidth="1"/>
    <col min="31" max="31" width="8.42578125" style="238" customWidth="1"/>
    <col min="32" max="54" width="8.85546875" style="211" customWidth="1"/>
    <col min="55" max="16384" width="18.7109375" style="211"/>
  </cols>
  <sheetData>
    <row r="1" spans="1:54" ht="15" x14ac:dyDescent="0.25">
      <c r="A1" s="27"/>
      <c r="B1" s="328"/>
      <c r="C1" s="328"/>
      <c r="D1" s="328"/>
      <c r="E1" s="328"/>
      <c r="F1" s="328"/>
      <c r="G1" s="328"/>
      <c r="H1" s="328"/>
      <c r="I1" s="328"/>
      <c r="J1" s="328"/>
      <c r="K1" s="328"/>
      <c r="L1" s="328"/>
      <c r="M1" s="328"/>
      <c r="N1" s="328"/>
      <c r="O1" s="328"/>
      <c r="P1" s="328"/>
      <c r="Q1" s="328"/>
      <c r="R1" s="328"/>
      <c r="S1" s="328"/>
      <c r="T1" s="328"/>
      <c r="U1" s="328"/>
      <c r="V1" s="328"/>
      <c r="W1" s="328"/>
      <c r="X1" s="328"/>
      <c r="Y1" s="328"/>
      <c r="Z1" s="328"/>
      <c r="AA1" s="328"/>
      <c r="AB1" s="328"/>
      <c r="AC1" s="328"/>
      <c r="AD1" s="328"/>
      <c r="AE1" s="328"/>
      <c r="AF1" s="328"/>
      <c r="AG1" s="328"/>
      <c r="AH1" s="328"/>
      <c r="AI1" s="259"/>
      <c r="AJ1" s="259"/>
      <c r="AK1" s="259"/>
      <c r="AL1" s="259"/>
      <c r="AM1" s="259"/>
    </row>
    <row r="2" spans="1:54" s="206" customFormat="1" ht="15" x14ac:dyDescent="0.25">
      <c r="A2" s="27"/>
      <c r="B2" s="203" t="s">
        <v>53</v>
      </c>
      <c r="C2" s="203" t="s">
        <v>54</v>
      </c>
      <c r="D2" s="203" t="s">
        <v>55</v>
      </c>
      <c r="E2" s="203">
        <v>1981</v>
      </c>
      <c r="F2" s="203">
        <v>1982</v>
      </c>
      <c r="G2" s="203">
        <v>1983</v>
      </c>
      <c r="H2" s="203">
        <v>1984</v>
      </c>
      <c r="I2" s="203">
        <v>1985</v>
      </c>
      <c r="J2" s="203">
        <v>1986</v>
      </c>
      <c r="K2" s="203">
        <v>1987</v>
      </c>
      <c r="L2" s="203">
        <v>1988</v>
      </c>
      <c r="M2" s="203">
        <v>1989</v>
      </c>
      <c r="N2" s="203">
        <v>1990</v>
      </c>
      <c r="O2" s="203">
        <v>1991</v>
      </c>
      <c r="P2" s="203">
        <v>1992</v>
      </c>
      <c r="Q2" s="203">
        <v>1993</v>
      </c>
      <c r="R2" s="203">
        <v>1994</v>
      </c>
      <c r="S2" s="203">
        <v>1995</v>
      </c>
      <c r="T2" s="203">
        <v>1996</v>
      </c>
      <c r="U2" s="203">
        <v>1997</v>
      </c>
      <c r="V2" s="203">
        <v>1998</v>
      </c>
      <c r="W2" s="203">
        <v>1999</v>
      </c>
      <c r="X2" s="203">
        <v>2000</v>
      </c>
      <c r="Y2" s="203">
        <v>2001</v>
      </c>
      <c r="Z2" s="203">
        <v>2002</v>
      </c>
      <c r="AA2" s="203">
        <v>2003</v>
      </c>
      <c r="AB2" s="203">
        <v>2004</v>
      </c>
      <c r="AC2" s="203">
        <v>2005</v>
      </c>
      <c r="AD2" s="203">
        <v>2006</v>
      </c>
      <c r="AE2" s="221">
        <v>2007</v>
      </c>
      <c r="AF2" s="203">
        <v>2008</v>
      </c>
      <c r="AG2" s="203">
        <v>2009</v>
      </c>
      <c r="AH2" s="203">
        <v>2010</v>
      </c>
      <c r="AI2" s="259">
        <v>2011</v>
      </c>
      <c r="AJ2" s="259">
        <v>2012</v>
      </c>
      <c r="AK2" s="259">
        <v>2013</v>
      </c>
      <c r="AL2" s="259">
        <v>2014</v>
      </c>
      <c r="AM2" s="259">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8"/>
      <c r="B3" s="29" t="s">
        <v>71</v>
      </c>
      <c r="C3" s="29" t="s">
        <v>72</v>
      </c>
      <c r="D3" s="29" t="s">
        <v>73</v>
      </c>
      <c r="E3" s="29" t="s">
        <v>74</v>
      </c>
      <c r="F3" s="29" t="s">
        <v>75</v>
      </c>
      <c r="G3" s="29" t="s">
        <v>76</v>
      </c>
      <c r="H3" s="29" t="s">
        <v>77</v>
      </c>
      <c r="I3" s="29" t="s">
        <v>78</v>
      </c>
      <c r="J3" s="29" t="s">
        <v>79</v>
      </c>
      <c r="K3" s="29" t="s">
        <v>80</v>
      </c>
      <c r="L3" s="29" t="s">
        <v>81</v>
      </c>
      <c r="M3" s="29" t="s">
        <v>82</v>
      </c>
      <c r="N3" s="29" t="s">
        <v>83</v>
      </c>
      <c r="O3" s="29" t="s">
        <v>84</v>
      </c>
      <c r="P3" s="29" t="s">
        <v>85</v>
      </c>
      <c r="Q3" s="29" t="s">
        <v>86</v>
      </c>
      <c r="R3" s="29" t="s">
        <v>87</v>
      </c>
      <c r="S3" s="29" t="s">
        <v>88</v>
      </c>
      <c r="T3" s="29" t="s">
        <v>89</v>
      </c>
      <c r="U3" s="29" t="s">
        <v>90</v>
      </c>
      <c r="V3" s="29" t="s">
        <v>91</v>
      </c>
      <c r="W3" s="29" t="s">
        <v>92</v>
      </c>
      <c r="X3" s="29" t="s">
        <v>93</v>
      </c>
      <c r="Y3" s="29" t="s">
        <v>94</v>
      </c>
      <c r="Z3" s="29" t="s">
        <v>95</v>
      </c>
      <c r="AA3" s="29" t="s">
        <v>96</v>
      </c>
      <c r="AB3" s="29" t="s">
        <v>97</v>
      </c>
      <c r="AC3" s="29" t="s">
        <v>98</v>
      </c>
      <c r="AD3" s="29" t="s">
        <v>99</v>
      </c>
      <c r="AE3" s="29" t="s">
        <v>100</v>
      </c>
      <c r="AF3" s="29" t="s">
        <v>101</v>
      </c>
      <c r="AG3" s="29" t="s">
        <v>102</v>
      </c>
      <c r="AH3" s="29" t="s">
        <v>103</v>
      </c>
      <c r="AI3" s="29" t="s">
        <v>163</v>
      </c>
      <c r="AJ3" s="29" t="s">
        <v>168</v>
      </c>
      <c r="AK3" s="29" t="s">
        <v>169</v>
      </c>
      <c r="AL3" s="29" t="s">
        <v>170</v>
      </c>
      <c r="AM3" s="29"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x14ac:dyDescent="0.25">
      <c r="A4" s="188">
        <v>43952</v>
      </c>
      <c r="B4" s="216"/>
      <c r="C4" s="216"/>
      <c r="D4" s="217">
        <v>195</v>
      </c>
      <c r="E4" s="217">
        <v>217.09100000000001</v>
      </c>
      <c r="F4" s="217">
        <v>175.096</v>
      </c>
      <c r="G4" s="217">
        <v>133.03399999999999</v>
      </c>
      <c r="H4" s="236">
        <v>201.625</v>
      </c>
      <c r="I4" s="236">
        <v>191.71299999999999</v>
      </c>
      <c r="J4" s="236">
        <v>179.87100000000001</v>
      </c>
      <c r="K4" s="236">
        <v>196.25299999999999</v>
      </c>
      <c r="L4" s="236">
        <v>156.24</v>
      </c>
      <c r="M4" s="236">
        <v>175.541</v>
      </c>
      <c r="N4" s="236">
        <v>196.458</v>
      </c>
      <c r="O4" s="236">
        <v>156.04499999999999</v>
      </c>
      <c r="P4" s="236">
        <v>240.077</v>
      </c>
      <c r="Q4" s="236">
        <v>208.876</v>
      </c>
      <c r="R4" s="236">
        <v>196.60300000000001</v>
      </c>
      <c r="S4" s="236">
        <v>180.036</v>
      </c>
      <c r="T4" s="236">
        <v>195</v>
      </c>
      <c r="U4" s="236">
        <v>212.03399999999999</v>
      </c>
      <c r="V4" s="236">
        <v>149.78299999999999</v>
      </c>
      <c r="W4" s="236">
        <v>216.672</v>
      </c>
      <c r="X4" s="236">
        <v>190.98599999999999</v>
      </c>
      <c r="Y4" s="236">
        <v>244.89699999999999</v>
      </c>
      <c r="Z4" s="236">
        <v>160.24799999999999</v>
      </c>
      <c r="AA4" s="236">
        <v>187.84399999999999</v>
      </c>
      <c r="AB4" s="236">
        <v>197.047</v>
      </c>
      <c r="AC4" s="236">
        <v>199.11799999999999</v>
      </c>
      <c r="AD4" s="236">
        <v>203.261</v>
      </c>
      <c r="AE4" s="236">
        <v>264.01499999999999</v>
      </c>
      <c r="AF4" s="236">
        <v>166.518</v>
      </c>
      <c r="AG4" s="236">
        <v>226.386</v>
      </c>
      <c r="AH4" s="237">
        <v>141.59899999999999</v>
      </c>
      <c r="AI4" s="211">
        <v>167.22300000000001</v>
      </c>
      <c r="AJ4" s="211">
        <v>199.65899999999999</v>
      </c>
      <c r="AK4" s="211">
        <v>167.38399999999999</v>
      </c>
      <c r="AL4" s="211">
        <v>176.49799999999999</v>
      </c>
      <c r="AM4" s="211">
        <v>258.899</v>
      </c>
    </row>
    <row r="5" spans="1:54" ht="15" x14ac:dyDescent="0.25">
      <c r="A5" s="188">
        <v>43983</v>
      </c>
      <c r="B5" s="216"/>
      <c r="C5" s="216"/>
      <c r="D5" s="217">
        <v>78</v>
      </c>
      <c r="E5" s="217">
        <v>127.438</v>
      </c>
      <c r="F5" s="217">
        <v>78.730999999999995</v>
      </c>
      <c r="G5" s="217">
        <v>106.81399999999999</v>
      </c>
      <c r="H5" s="236">
        <v>76.581999999999994</v>
      </c>
      <c r="I5" s="236">
        <v>74.596999999999994</v>
      </c>
      <c r="J5" s="236">
        <v>98.322000000000003</v>
      </c>
      <c r="K5" s="236">
        <v>83.587999999999994</v>
      </c>
      <c r="L5" s="236">
        <v>105.361</v>
      </c>
      <c r="M5" s="236">
        <v>46.323999999999998</v>
      </c>
      <c r="N5" s="236">
        <v>80.463999999999999</v>
      </c>
      <c r="O5" s="236">
        <v>98.406999999999996</v>
      </c>
      <c r="P5" s="236">
        <v>85.531999999999996</v>
      </c>
      <c r="Q5" s="236">
        <v>80.147000000000006</v>
      </c>
      <c r="R5" s="236">
        <v>67.331000000000003</v>
      </c>
      <c r="S5" s="236">
        <v>124.628</v>
      </c>
      <c r="T5" s="236">
        <v>30.692</v>
      </c>
      <c r="U5" s="236">
        <v>89.29</v>
      </c>
      <c r="V5" s="236">
        <v>43.83</v>
      </c>
      <c r="W5" s="236">
        <v>96.122</v>
      </c>
      <c r="X5" s="236">
        <v>38.165999999999997</v>
      </c>
      <c r="Y5" s="236">
        <v>40.274999999999999</v>
      </c>
      <c r="Z5" s="236">
        <v>48.67</v>
      </c>
      <c r="AA5" s="236">
        <v>63.131999999999998</v>
      </c>
      <c r="AB5" s="236">
        <v>32.975999999999999</v>
      </c>
      <c r="AC5" s="236">
        <v>52.066000000000003</v>
      </c>
      <c r="AD5" s="236">
        <v>39.533000000000001</v>
      </c>
      <c r="AE5" s="236">
        <v>78</v>
      </c>
      <c r="AF5" s="236">
        <v>78.876999999999995</v>
      </c>
      <c r="AG5" s="236">
        <v>52.302</v>
      </c>
      <c r="AH5" s="237">
        <v>69.361000000000004</v>
      </c>
      <c r="AI5" s="211">
        <v>92.817999999999998</v>
      </c>
      <c r="AJ5" s="211">
        <v>35.509</v>
      </c>
      <c r="AK5" s="211">
        <v>62.758000000000003</v>
      </c>
      <c r="AL5" s="211">
        <v>81.83</v>
      </c>
      <c r="AM5" s="211">
        <v>210.06800000000001</v>
      </c>
    </row>
    <row r="6" spans="1:54" ht="15" x14ac:dyDescent="0.25">
      <c r="A6" s="188">
        <v>44013</v>
      </c>
      <c r="B6" s="216"/>
      <c r="C6" s="216"/>
      <c r="D6" s="217">
        <v>12</v>
      </c>
      <c r="E6" s="217">
        <v>52.911999999999999</v>
      </c>
      <c r="F6" s="217">
        <v>22.126000000000001</v>
      </c>
      <c r="G6" s="217">
        <v>29.172999999999998</v>
      </c>
      <c r="H6" s="236">
        <v>12</v>
      </c>
      <c r="I6" s="236">
        <v>11.086</v>
      </c>
      <c r="J6" s="236">
        <v>36.33</v>
      </c>
      <c r="K6" s="236">
        <v>9.7469999999999999</v>
      </c>
      <c r="L6" s="236">
        <v>19.806000000000001</v>
      </c>
      <c r="M6" s="236">
        <v>5.024</v>
      </c>
      <c r="N6" s="236">
        <v>36.914999999999999</v>
      </c>
      <c r="O6" s="236">
        <v>26.565000000000001</v>
      </c>
      <c r="P6" s="236">
        <v>26.39</v>
      </c>
      <c r="Q6" s="236">
        <v>7.7460000000000004</v>
      </c>
      <c r="R6" s="236">
        <v>4.6459999999999999</v>
      </c>
      <c r="S6" s="236">
        <v>61.055</v>
      </c>
      <c r="T6" s="236">
        <v>4.4779999999999998</v>
      </c>
      <c r="U6" s="236">
        <v>17.643000000000001</v>
      </c>
      <c r="V6" s="236">
        <v>15.004</v>
      </c>
      <c r="W6" s="236">
        <v>53.939</v>
      </c>
      <c r="X6" s="236">
        <v>0</v>
      </c>
      <c r="Y6" s="236">
        <v>2.13</v>
      </c>
      <c r="Z6" s="236">
        <v>0</v>
      </c>
      <c r="AA6" s="236">
        <v>1.837</v>
      </c>
      <c r="AB6" s="236">
        <v>0.65</v>
      </c>
      <c r="AC6" s="236">
        <v>1.7969999999999999</v>
      </c>
      <c r="AD6" s="236">
        <v>22.847000000000001</v>
      </c>
      <c r="AE6" s="236">
        <v>12.381</v>
      </c>
      <c r="AF6" s="236">
        <v>15.122</v>
      </c>
      <c r="AG6" s="236">
        <v>3.4569999999999999</v>
      </c>
      <c r="AH6" s="237">
        <v>7.3129999999999997</v>
      </c>
      <c r="AI6" s="211">
        <v>14.609</v>
      </c>
      <c r="AJ6" s="211">
        <v>8.5510000000000002</v>
      </c>
      <c r="AK6" s="211">
        <v>11.461</v>
      </c>
      <c r="AL6" s="211">
        <v>8.4079999999999995</v>
      </c>
      <c r="AM6" s="211">
        <v>48.1</v>
      </c>
    </row>
    <row r="7" spans="1:54" ht="15" x14ac:dyDescent="0.25">
      <c r="A7" s="188">
        <v>44044</v>
      </c>
      <c r="B7" s="216"/>
      <c r="C7" s="216"/>
      <c r="D7" s="217">
        <v>16</v>
      </c>
      <c r="E7" s="217">
        <v>24.190999999999999</v>
      </c>
      <c r="F7" s="217">
        <v>34.537999999999997</v>
      </c>
      <c r="G7" s="217">
        <v>16.062999999999999</v>
      </c>
      <c r="H7" s="236">
        <v>34.865000000000002</v>
      </c>
      <c r="I7" s="236">
        <v>11.736000000000001</v>
      </c>
      <c r="J7" s="236">
        <v>11.728999999999999</v>
      </c>
      <c r="K7" s="236">
        <v>15.301</v>
      </c>
      <c r="L7" s="236">
        <v>45.552</v>
      </c>
      <c r="M7" s="236">
        <v>17.88</v>
      </c>
      <c r="N7" s="236">
        <v>27.707999999999998</v>
      </c>
      <c r="O7" s="236">
        <v>22.263999999999999</v>
      </c>
      <c r="P7" s="236">
        <v>38.549999999999997</v>
      </c>
      <c r="Q7" s="236">
        <v>39.786999999999999</v>
      </c>
      <c r="R7" s="236">
        <v>9.702</v>
      </c>
      <c r="S7" s="236">
        <v>28.271000000000001</v>
      </c>
      <c r="T7" s="236">
        <v>1.8160000000000001</v>
      </c>
      <c r="U7" s="236">
        <v>31.065999999999999</v>
      </c>
      <c r="V7" s="236">
        <v>9.6340000000000003</v>
      </c>
      <c r="W7" s="236">
        <v>88.736000000000004</v>
      </c>
      <c r="X7" s="236">
        <v>1.6419999999999999</v>
      </c>
      <c r="Y7" s="236">
        <v>24.655000000000001</v>
      </c>
      <c r="Z7" s="236">
        <v>0</v>
      </c>
      <c r="AA7" s="236">
        <v>4.1790000000000003</v>
      </c>
      <c r="AB7" s="236">
        <v>0</v>
      </c>
      <c r="AC7" s="236">
        <v>8.5570000000000004</v>
      </c>
      <c r="AD7" s="236">
        <v>31.155000000000001</v>
      </c>
      <c r="AE7" s="236">
        <v>31.797999999999998</v>
      </c>
      <c r="AF7" s="236">
        <v>10.321</v>
      </c>
      <c r="AG7" s="236">
        <v>0</v>
      </c>
      <c r="AH7" s="237">
        <v>16.486999999999998</v>
      </c>
      <c r="AI7" s="211">
        <v>6.9530000000000003</v>
      </c>
      <c r="AJ7" s="211">
        <v>0</v>
      </c>
      <c r="AK7" s="211">
        <v>16</v>
      </c>
      <c r="AL7" s="211">
        <v>8.9359999999999999</v>
      </c>
      <c r="AM7" s="211">
        <v>12.8</v>
      </c>
    </row>
    <row r="8" spans="1:54" ht="15" x14ac:dyDescent="0.25">
      <c r="A8" s="188">
        <v>44075</v>
      </c>
      <c r="B8" s="216"/>
      <c r="C8" s="216"/>
      <c r="D8" s="217">
        <v>23</v>
      </c>
      <c r="E8" s="217">
        <v>15.404999999999999</v>
      </c>
      <c r="F8" s="217">
        <v>52.582999999999998</v>
      </c>
      <c r="G8" s="217">
        <v>6.984</v>
      </c>
      <c r="H8" s="236">
        <v>24.327999999999999</v>
      </c>
      <c r="I8" s="236">
        <v>41.002000000000002</v>
      </c>
      <c r="J8" s="236">
        <v>34.262999999999998</v>
      </c>
      <c r="K8" s="236">
        <v>7.6459999999999999</v>
      </c>
      <c r="L8" s="236">
        <v>28.013999999999999</v>
      </c>
      <c r="M8" s="236">
        <v>18.332000000000001</v>
      </c>
      <c r="N8" s="236">
        <v>23</v>
      </c>
      <c r="O8" s="236">
        <v>49.436999999999998</v>
      </c>
      <c r="P8" s="236">
        <v>25.553999999999998</v>
      </c>
      <c r="Q8" s="236">
        <v>42.253</v>
      </c>
      <c r="R8" s="236">
        <v>27.995000000000001</v>
      </c>
      <c r="S8" s="236">
        <v>17.422000000000001</v>
      </c>
      <c r="T8" s="236">
        <v>22.498000000000001</v>
      </c>
      <c r="U8" s="236">
        <v>56.08</v>
      </c>
      <c r="V8" s="236">
        <v>16.558</v>
      </c>
      <c r="W8" s="236">
        <v>56.944000000000003</v>
      </c>
      <c r="X8" s="236">
        <v>12.137</v>
      </c>
      <c r="Y8" s="236">
        <v>4.9859999999999998</v>
      </c>
      <c r="Z8" s="236">
        <v>24.004000000000001</v>
      </c>
      <c r="AA8" s="236">
        <v>33.545000000000002</v>
      </c>
      <c r="AB8" s="236">
        <v>34.395000000000003</v>
      </c>
      <c r="AC8" s="236">
        <v>15.712</v>
      </c>
      <c r="AD8" s="236">
        <v>28.925000000000001</v>
      </c>
      <c r="AE8" s="236">
        <v>22.661999999999999</v>
      </c>
      <c r="AF8" s="236">
        <v>17.204000000000001</v>
      </c>
      <c r="AG8" s="236">
        <v>7.335</v>
      </c>
      <c r="AH8" s="237">
        <v>27.923999999999999</v>
      </c>
      <c r="AI8" s="211">
        <v>8.9559999999999995</v>
      </c>
      <c r="AJ8" s="211">
        <v>15.448</v>
      </c>
      <c r="AK8" s="211">
        <v>65.040000000000006</v>
      </c>
      <c r="AL8" s="211">
        <v>11.369</v>
      </c>
      <c r="AM8" s="211">
        <v>12.099</v>
      </c>
    </row>
    <row r="9" spans="1:54" ht="15" x14ac:dyDescent="0.25">
      <c r="A9" s="188">
        <v>44105</v>
      </c>
      <c r="B9" s="216"/>
      <c r="C9" s="216"/>
      <c r="D9" s="217">
        <v>32.28</v>
      </c>
      <c r="E9" s="217">
        <v>70.015000000000001</v>
      </c>
      <c r="F9" s="217">
        <v>38.17</v>
      </c>
      <c r="G9" s="217">
        <v>39.777000000000001</v>
      </c>
      <c r="H9" s="236">
        <v>56.23</v>
      </c>
      <c r="I9" s="236">
        <v>78.475999999999999</v>
      </c>
      <c r="J9" s="236">
        <v>69.933999999999997</v>
      </c>
      <c r="K9" s="236">
        <v>13.797000000000001</v>
      </c>
      <c r="L9" s="236">
        <v>30.382000000000001</v>
      </c>
      <c r="M9" s="236">
        <v>31.254999999999999</v>
      </c>
      <c r="N9" s="236">
        <v>47.027999999999999</v>
      </c>
      <c r="O9" s="236">
        <v>19.015999999999998</v>
      </c>
      <c r="P9" s="236">
        <v>15.614000000000001</v>
      </c>
      <c r="Q9" s="236">
        <v>22.672000000000001</v>
      </c>
      <c r="R9" s="236">
        <v>29.231000000000002</v>
      </c>
      <c r="S9" s="236">
        <v>22.844000000000001</v>
      </c>
      <c r="T9" s="236">
        <v>28.245000000000001</v>
      </c>
      <c r="U9" s="236">
        <v>64.141999999999996</v>
      </c>
      <c r="V9" s="236">
        <v>41.53</v>
      </c>
      <c r="W9" s="236">
        <v>23.704999999999998</v>
      </c>
      <c r="X9" s="236">
        <v>32.133000000000003</v>
      </c>
      <c r="Y9" s="236">
        <v>16.884</v>
      </c>
      <c r="Z9" s="236">
        <v>26.350999999999999</v>
      </c>
      <c r="AA9" s="236">
        <v>21.385000000000002</v>
      </c>
      <c r="AB9" s="236">
        <v>37.884999999999998</v>
      </c>
      <c r="AC9" s="236">
        <v>52.386000000000003</v>
      </c>
      <c r="AD9" s="236">
        <v>123.03400000000001</v>
      </c>
      <c r="AE9" s="236">
        <v>36.302999999999997</v>
      </c>
      <c r="AF9" s="236">
        <v>22.228999999999999</v>
      </c>
      <c r="AG9" s="236">
        <v>22.172999999999998</v>
      </c>
      <c r="AH9" s="237">
        <v>27.030999999999999</v>
      </c>
      <c r="AI9" s="211">
        <v>50.502000000000002</v>
      </c>
      <c r="AJ9" s="211">
        <v>15.842000000000001</v>
      </c>
      <c r="AK9" s="211">
        <v>47.345999999999997</v>
      </c>
      <c r="AL9" s="211">
        <v>40.726999999999997</v>
      </c>
      <c r="AM9" s="211">
        <v>16.603000000000002</v>
      </c>
    </row>
    <row r="10" spans="1:54" ht="15" x14ac:dyDescent="0.25">
      <c r="A10" s="188">
        <v>44136</v>
      </c>
      <c r="B10" s="216"/>
      <c r="C10" s="216"/>
      <c r="D10" s="217">
        <v>28.29</v>
      </c>
      <c r="E10" s="217">
        <v>35.564999999999998</v>
      </c>
      <c r="F10" s="217">
        <v>32.722999999999999</v>
      </c>
      <c r="G10" s="217">
        <v>22.344000000000001</v>
      </c>
      <c r="H10" s="236">
        <v>32.92</v>
      </c>
      <c r="I10" s="236">
        <v>40.253</v>
      </c>
      <c r="J10" s="236">
        <v>58.581000000000003</v>
      </c>
      <c r="K10" s="236">
        <v>39.390999999999998</v>
      </c>
      <c r="L10" s="236">
        <v>26.788</v>
      </c>
      <c r="M10" s="236">
        <v>18.611999999999998</v>
      </c>
      <c r="N10" s="236">
        <v>39.417000000000002</v>
      </c>
      <c r="O10" s="236">
        <v>34.25</v>
      </c>
      <c r="P10" s="236">
        <v>22.664000000000001</v>
      </c>
      <c r="Q10" s="236">
        <v>23.675999999999998</v>
      </c>
      <c r="R10" s="236">
        <v>39.058</v>
      </c>
      <c r="S10" s="236">
        <v>20.114999999999998</v>
      </c>
      <c r="T10" s="236">
        <v>29.948</v>
      </c>
      <c r="U10" s="236">
        <v>33.518000000000001</v>
      </c>
      <c r="V10" s="236">
        <v>53.735999999999997</v>
      </c>
      <c r="W10" s="236">
        <v>21.111000000000001</v>
      </c>
      <c r="X10" s="236">
        <v>26.547999999999998</v>
      </c>
      <c r="Y10" s="236">
        <v>16.753</v>
      </c>
      <c r="Z10" s="236">
        <v>30.082999999999998</v>
      </c>
      <c r="AA10" s="236">
        <v>25.742999999999999</v>
      </c>
      <c r="AB10" s="236">
        <v>34.119999999999997</v>
      </c>
      <c r="AC10" s="236">
        <v>26.547000000000001</v>
      </c>
      <c r="AD10" s="236">
        <v>45.802</v>
      </c>
      <c r="AE10" s="236">
        <v>21.172000000000001</v>
      </c>
      <c r="AF10" s="236">
        <v>22.44</v>
      </c>
      <c r="AG10" s="236">
        <v>20.093</v>
      </c>
      <c r="AH10" s="237">
        <v>20.555</v>
      </c>
      <c r="AI10" s="211">
        <v>29.260999999999999</v>
      </c>
      <c r="AJ10" s="211">
        <v>15.818</v>
      </c>
      <c r="AK10" s="211">
        <v>31.981000000000002</v>
      </c>
      <c r="AL10" s="211">
        <v>24.170999999999999</v>
      </c>
      <c r="AM10" s="211">
        <v>24.873000000000001</v>
      </c>
    </row>
    <row r="11" spans="1:54" ht="15" x14ac:dyDescent="0.25">
      <c r="A11" s="188">
        <v>44166</v>
      </c>
      <c r="B11" s="216"/>
      <c r="C11" s="216"/>
      <c r="D11" s="217">
        <v>25.07</v>
      </c>
      <c r="E11" s="217">
        <v>21.885000000000002</v>
      </c>
      <c r="F11" s="217">
        <v>24.738</v>
      </c>
      <c r="G11" s="217">
        <v>18.646000000000001</v>
      </c>
      <c r="H11" s="236">
        <v>35.581000000000003</v>
      </c>
      <c r="I11" s="236">
        <v>25.846</v>
      </c>
      <c r="J11" s="236">
        <v>31.7</v>
      </c>
      <c r="K11" s="236">
        <v>21.216999999999999</v>
      </c>
      <c r="L11" s="236">
        <v>20.616</v>
      </c>
      <c r="M11" s="236">
        <v>15.917</v>
      </c>
      <c r="N11" s="236">
        <v>23.643999999999998</v>
      </c>
      <c r="O11" s="236">
        <v>22.164999999999999</v>
      </c>
      <c r="P11" s="236">
        <v>19.312000000000001</v>
      </c>
      <c r="Q11" s="236">
        <v>20.042000000000002</v>
      </c>
      <c r="R11" s="236">
        <v>26.08</v>
      </c>
      <c r="S11" s="236">
        <v>18.161999999999999</v>
      </c>
      <c r="T11" s="236">
        <v>27.614000000000001</v>
      </c>
      <c r="U11" s="236">
        <v>23.178999999999998</v>
      </c>
      <c r="V11" s="236">
        <v>34.103999999999999</v>
      </c>
      <c r="W11" s="236">
        <v>19.475000000000001</v>
      </c>
      <c r="X11" s="236">
        <v>17.963999999999999</v>
      </c>
      <c r="Y11" s="236">
        <v>16.542999999999999</v>
      </c>
      <c r="Z11" s="236">
        <v>18.826000000000001</v>
      </c>
      <c r="AA11" s="236">
        <v>23.846</v>
      </c>
      <c r="AB11" s="236">
        <v>22.896999999999998</v>
      </c>
      <c r="AC11" s="236">
        <v>18.779</v>
      </c>
      <c r="AD11" s="236">
        <v>25.347000000000001</v>
      </c>
      <c r="AE11" s="236">
        <v>45.442</v>
      </c>
      <c r="AF11" s="236">
        <v>18.728999999999999</v>
      </c>
      <c r="AG11" s="236">
        <v>16.119</v>
      </c>
      <c r="AH11" s="237">
        <v>23.867000000000001</v>
      </c>
      <c r="AI11" s="211">
        <v>20.998000000000001</v>
      </c>
      <c r="AJ11" s="211">
        <v>15.12</v>
      </c>
      <c r="AK11" s="211">
        <v>23.018999999999998</v>
      </c>
      <c r="AL11" s="211">
        <v>20.167999999999999</v>
      </c>
      <c r="AM11" s="211">
        <v>24.53</v>
      </c>
    </row>
    <row r="12" spans="1:54" ht="15" x14ac:dyDescent="0.25">
      <c r="A12" s="188">
        <v>44197</v>
      </c>
      <c r="B12" s="216"/>
      <c r="C12" s="216"/>
      <c r="D12" s="217">
        <v>21.92</v>
      </c>
      <c r="E12" s="217">
        <v>18.904</v>
      </c>
      <c r="F12" s="217">
        <v>21.681000000000001</v>
      </c>
      <c r="G12" s="217">
        <v>15.42</v>
      </c>
      <c r="H12" s="236">
        <v>32.576000000000001</v>
      </c>
      <c r="I12" s="236">
        <v>23.613</v>
      </c>
      <c r="J12" s="236">
        <v>23.094000000000001</v>
      </c>
      <c r="K12" s="236">
        <v>15.923</v>
      </c>
      <c r="L12" s="236">
        <v>18.116</v>
      </c>
      <c r="M12" s="236">
        <v>14.984</v>
      </c>
      <c r="N12" s="236">
        <v>17.632000000000001</v>
      </c>
      <c r="O12" s="236">
        <v>17.574000000000002</v>
      </c>
      <c r="P12" s="236">
        <v>22.902999999999999</v>
      </c>
      <c r="Q12" s="236">
        <v>17.559999999999999</v>
      </c>
      <c r="R12" s="236">
        <v>20.245000000000001</v>
      </c>
      <c r="S12" s="236">
        <v>16.928000000000001</v>
      </c>
      <c r="T12" s="236">
        <v>22.300999999999998</v>
      </c>
      <c r="U12" s="236">
        <v>21.091000000000001</v>
      </c>
      <c r="V12" s="236">
        <v>20.457999999999998</v>
      </c>
      <c r="W12" s="236">
        <v>20.683</v>
      </c>
      <c r="X12" s="236">
        <v>16.814</v>
      </c>
      <c r="Y12" s="236">
        <v>14.893000000000001</v>
      </c>
      <c r="Z12" s="236">
        <v>16.244</v>
      </c>
      <c r="AA12" s="236">
        <v>19.359000000000002</v>
      </c>
      <c r="AB12" s="236">
        <v>49.024000000000001</v>
      </c>
      <c r="AC12" s="236">
        <v>16.632999999999999</v>
      </c>
      <c r="AD12" s="236">
        <v>21.486999999999998</v>
      </c>
      <c r="AE12" s="236">
        <v>30.937999999999999</v>
      </c>
      <c r="AF12" s="236">
        <v>18.247</v>
      </c>
      <c r="AG12" s="236">
        <v>15.425000000000001</v>
      </c>
      <c r="AH12" s="237">
        <v>17.79</v>
      </c>
      <c r="AI12" s="211">
        <v>21.193999999999999</v>
      </c>
      <c r="AJ12" s="211">
        <v>20.016999999999999</v>
      </c>
      <c r="AK12" s="211">
        <v>19.010999999999999</v>
      </c>
      <c r="AL12" s="211">
        <v>20.04</v>
      </c>
      <c r="AM12" s="211">
        <v>20.73</v>
      </c>
    </row>
    <row r="13" spans="1:54" ht="15" x14ac:dyDescent="0.25">
      <c r="A13" s="188">
        <v>44228</v>
      </c>
      <c r="B13" s="216"/>
      <c r="C13" s="216"/>
      <c r="D13" s="217">
        <v>30.25</v>
      </c>
      <c r="E13" s="217">
        <v>19.004999999999999</v>
      </c>
      <c r="F13" s="217">
        <v>23.268999999999998</v>
      </c>
      <c r="G13" s="217">
        <v>17.495000000000001</v>
      </c>
      <c r="H13" s="236">
        <v>32.890999999999998</v>
      </c>
      <c r="I13" s="236">
        <v>48.920999999999999</v>
      </c>
      <c r="J13" s="236">
        <v>37.948</v>
      </c>
      <c r="K13" s="236">
        <v>17.510999999999999</v>
      </c>
      <c r="L13" s="236">
        <v>22.527000000000001</v>
      </c>
      <c r="M13" s="236">
        <v>14.353</v>
      </c>
      <c r="N13" s="236">
        <v>24.437999999999999</v>
      </c>
      <c r="O13" s="236">
        <v>26.123999999999999</v>
      </c>
      <c r="P13" s="236">
        <v>27.617999999999999</v>
      </c>
      <c r="Q13" s="236">
        <v>22.055</v>
      </c>
      <c r="R13" s="236">
        <v>44.578000000000003</v>
      </c>
      <c r="S13" s="236">
        <v>25.501000000000001</v>
      </c>
      <c r="T13" s="236">
        <v>24.445</v>
      </c>
      <c r="U13" s="236">
        <v>21.8</v>
      </c>
      <c r="V13" s="236">
        <v>24.646000000000001</v>
      </c>
      <c r="W13" s="236">
        <v>19.940000000000001</v>
      </c>
      <c r="X13" s="236">
        <v>20.620999999999999</v>
      </c>
      <c r="Y13" s="236">
        <v>13.496</v>
      </c>
      <c r="Z13" s="236">
        <v>18.794</v>
      </c>
      <c r="AA13" s="236">
        <v>21.065999999999999</v>
      </c>
      <c r="AB13" s="236">
        <v>81.269000000000005</v>
      </c>
      <c r="AC13" s="236">
        <v>14.673999999999999</v>
      </c>
      <c r="AD13" s="236">
        <v>39.929000000000002</v>
      </c>
      <c r="AE13" s="236">
        <v>22.975999999999999</v>
      </c>
      <c r="AF13" s="236">
        <v>26.945</v>
      </c>
      <c r="AG13" s="236">
        <v>13.525</v>
      </c>
      <c r="AH13" s="237">
        <v>20.994</v>
      </c>
      <c r="AI13" s="211">
        <v>22.591999999999999</v>
      </c>
      <c r="AJ13" s="211">
        <v>18.965</v>
      </c>
      <c r="AK13" s="211">
        <v>25.311</v>
      </c>
      <c r="AL13" s="211">
        <v>31.231000000000002</v>
      </c>
      <c r="AM13" s="211">
        <v>17.114000000000001</v>
      </c>
    </row>
    <row r="14" spans="1:54" ht="15" x14ac:dyDescent="0.25">
      <c r="A14" s="188">
        <v>44256</v>
      </c>
      <c r="B14" s="216"/>
      <c r="C14" s="216"/>
      <c r="D14" s="217">
        <v>92.34</v>
      </c>
      <c r="E14" s="217">
        <v>82.081999999999994</v>
      </c>
      <c r="F14" s="217">
        <v>66.930000000000007</v>
      </c>
      <c r="G14" s="217">
        <v>61.616999999999997</v>
      </c>
      <c r="H14" s="236">
        <v>171.71700000000001</v>
      </c>
      <c r="I14" s="236">
        <v>121.32899999999999</v>
      </c>
      <c r="J14" s="236">
        <v>103.414</v>
      </c>
      <c r="K14" s="236">
        <v>49.762</v>
      </c>
      <c r="L14" s="236">
        <v>89.254999999999995</v>
      </c>
      <c r="M14" s="236">
        <v>38.1</v>
      </c>
      <c r="N14" s="236">
        <v>62.442</v>
      </c>
      <c r="O14" s="236">
        <v>82.116</v>
      </c>
      <c r="P14" s="236">
        <v>153.92500000000001</v>
      </c>
      <c r="Q14" s="236">
        <v>58.34</v>
      </c>
      <c r="R14" s="236">
        <v>203.185</v>
      </c>
      <c r="S14" s="236">
        <v>35.155000000000001</v>
      </c>
      <c r="T14" s="236">
        <v>153.54499999999999</v>
      </c>
      <c r="U14" s="236">
        <v>59.981000000000002</v>
      </c>
      <c r="V14" s="236">
        <v>46.393999999999998</v>
      </c>
      <c r="W14" s="236">
        <v>41.225000000000001</v>
      </c>
      <c r="X14" s="236">
        <v>71.031999999999996</v>
      </c>
      <c r="Y14" s="236">
        <v>22.222999999999999</v>
      </c>
      <c r="Z14" s="236">
        <v>48.67</v>
      </c>
      <c r="AA14" s="236">
        <v>97.894000000000005</v>
      </c>
      <c r="AB14" s="236">
        <v>136.601</v>
      </c>
      <c r="AC14" s="236">
        <v>31.97</v>
      </c>
      <c r="AD14" s="236">
        <v>130.523</v>
      </c>
      <c r="AE14" s="236">
        <v>101.705</v>
      </c>
      <c r="AF14" s="236">
        <v>58.384999999999998</v>
      </c>
      <c r="AG14" s="236">
        <v>49.292000000000002</v>
      </c>
      <c r="AH14" s="237">
        <v>49.575000000000003</v>
      </c>
      <c r="AI14" s="211">
        <v>62.796999999999997</v>
      </c>
      <c r="AJ14" s="211">
        <v>37.451000000000001</v>
      </c>
      <c r="AK14" s="211">
        <v>59.851999999999997</v>
      </c>
      <c r="AL14" s="211">
        <v>62.85</v>
      </c>
      <c r="AM14" s="211">
        <v>32.750999999999998</v>
      </c>
    </row>
    <row r="15" spans="1:54" ht="15" x14ac:dyDescent="0.25">
      <c r="A15" s="188">
        <v>44287</v>
      </c>
      <c r="B15" s="216"/>
      <c r="C15" s="216"/>
      <c r="D15" s="217">
        <v>170.42</v>
      </c>
      <c r="E15" s="217">
        <v>125.212</v>
      </c>
      <c r="F15" s="217">
        <v>122.98699999999999</v>
      </c>
      <c r="G15" s="217">
        <v>116.806</v>
      </c>
      <c r="H15" s="236">
        <v>284.10000000000002</v>
      </c>
      <c r="I15" s="236">
        <v>284.43900000000002</v>
      </c>
      <c r="J15" s="236">
        <v>215.62899999999999</v>
      </c>
      <c r="K15" s="236">
        <v>83.016999999999996</v>
      </c>
      <c r="L15" s="236">
        <v>205.15</v>
      </c>
      <c r="M15" s="236">
        <v>108.95</v>
      </c>
      <c r="N15" s="236">
        <v>115.794</v>
      </c>
      <c r="O15" s="236">
        <v>212.18299999999999</v>
      </c>
      <c r="P15" s="236">
        <v>270.322</v>
      </c>
      <c r="Q15" s="236">
        <v>149.84700000000001</v>
      </c>
      <c r="R15" s="236">
        <v>170.37200000000001</v>
      </c>
      <c r="S15" s="236">
        <v>64.974999999999994</v>
      </c>
      <c r="T15" s="236">
        <v>197.511</v>
      </c>
      <c r="U15" s="236">
        <v>119.42700000000001</v>
      </c>
      <c r="V15" s="236">
        <v>97.786000000000001</v>
      </c>
      <c r="W15" s="236">
        <v>110.48399999999999</v>
      </c>
      <c r="X15" s="236">
        <v>185.27600000000001</v>
      </c>
      <c r="Y15" s="236">
        <v>39.523000000000003</v>
      </c>
      <c r="Z15" s="236">
        <v>64.001000000000005</v>
      </c>
      <c r="AA15" s="236">
        <v>194.69499999999999</v>
      </c>
      <c r="AB15" s="236">
        <v>253.821</v>
      </c>
      <c r="AC15" s="236">
        <v>117.371</v>
      </c>
      <c r="AD15" s="236">
        <v>135.97399999999999</v>
      </c>
      <c r="AE15" s="236">
        <v>265.99400000000003</v>
      </c>
      <c r="AF15" s="236">
        <v>101.511</v>
      </c>
      <c r="AG15" s="236">
        <v>181.11699999999999</v>
      </c>
      <c r="AH15" s="237">
        <v>109.142</v>
      </c>
      <c r="AI15" s="211">
        <v>134.24</v>
      </c>
      <c r="AJ15" s="211">
        <v>51.131</v>
      </c>
      <c r="AK15" s="211">
        <v>105.75700000000001</v>
      </c>
      <c r="AL15" s="211">
        <v>54.645000000000003</v>
      </c>
      <c r="AM15" s="211">
        <v>68.331000000000003</v>
      </c>
    </row>
    <row r="16" spans="1:54" ht="15" x14ac:dyDescent="0.25">
      <c r="A16" s="188">
        <v>44317</v>
      </c>
      <c r="B16" s="216"/>
      <c r="C16" s="216"/>
      <c r="D16" s="217">
        <v>277.11</v>
      </c>
      <c r="E16" s="217">
        <v>280.375</v>
      </c>
      <c r="F16" s="217">
        <v>255.28800000000001</v>
      </c>
      <c r="G16" s="217">
        <v>343.70400000000001</v>
      </c>
      <c r="H16" s="236">
        <v>456.58199999999999</v>
      </c>
      <c r="I16" s="236">
        <v>309.60199999999998</v>
      </c>
      <c r="J16" s="236">
        <v>344.423</v>
      </c>
      <c r="K16" s="236">
        <v>126.26900000000001</v>
      </c>
      <c r="L16" s="236">
        <v>229.41200000000001</v>
      </c>
      <c r="M16" s="236">
        <v>195.67699999999999</v>
      </c>
      <c r="N16" s="236">
        <v>217.96799999999999</v>
      </c>
      <c r="O16" s="236">
        <v>298.91800000000001</v>
      </c>
      <c r="P16" s="236">
        <v>426.35</v>
      </c>
      <c r="Q16" s="236">
        <v>274.56299999999999</v>
      </c>
      <c r="R16" s="236">
        <v>310.935</v>
      </c>
      <c r="S16" s="236">
        <v>167.648</v>
      </c>
      <c r="T16" s="236">
        <v>381.93799999999999</v>
      </c>
      <c r="U16" s="236">
        <v>261.55200000000002</v>
      </c>
      <c r="V16" s="236">
        <v>253.43600000000001</v>
      </c>
      <c r="W16" s="236">
        <v>160.929</v>
      </c>
      <c r="X16" s="236">
        <v>418.81799999999998</v>
      </c>
      <c r="Y16" s="236">
        <v>45.247999999999998</v>
      </c>
      <c r="Z16" s="236">
        <v>153.61699999999999</v>
      </c>
      <c r="AA16" s="236">
        <v>273.26799999999997</v>
      </c>
      <c r="AB16" s="236">
        <v>486.74700000000001</v>
      </c>
      <c r="AC16" s="236">
        <v>191.34100000000001</v>
      </c>
      <c r="AD16" s="236">
        <v>271.38400000000001</v>
      </c>
      <c r="AE16" s="236">
        <v>344.91199999999998</v>
      </c>
      <c r="AF16" s="236">
        <v>333.97199999999998</v>
      </c>
      <c r="AG16" s="236">
        <v>172.15</v>
      </c>
      <c r="AH16" s="237">
        <v>166.81899999999999</v>
      </c>
      <c r="AI16" s="211">
        <v>181.858</v>
      </c>
      <c r="AJ16" s="211">
        <v>88.942999999999998</v>
      </c>
      <c r="AK16" s="211">
        <v>177.95400000000001</v>
      </c>
      <c r="AL16" s="211">
        <v>152.31700000000001</v>
      </c>
      <c r="AM16" s="211">
        <v>138.06899999999999</v>
      </c>
    </row>
    <row r="17" spans="1:39" ht="15" x14ac:dyDescent="0.25">
      <c r="A17" s="188">
        <v>44348</v>
      </c>
      <c r="B17" s="216"/>
      <c r="C17" s="216"/>
      <c r="D17" s="217">
        <v>223.57</v>
      </c>
      <c r="E17" s="217">
        <v>279.88099999999997</v>
      </c>
      <c r="F17" s="217">
        <v>389.29300000000001</v>
      </c>
      <c r="G17" s="217">
        <v>308.16899999999998</v>
      </c>
      <c r="H17" s="236">
        <v>477.99900000000002</v>
      </c>
      <c r="I17" s="236">
        <v>410.851</v>
      </c>
      <c r="J17" s="236">
        <v>315.68700000000001</v>
      </c>
      <c r="K17" s="236">
        <v>192.30699999999999</v>
      </c>
      <c r="L17" s="236">
        <v>138.12200000000001</v>
      </c>
      <c r="M17" s="236">
        <v>175.28700000000001</v>
      </c>
      <c r="N17" s="236">
        <v>312.21800000000002</v>
      </c>
      <c r="O17" s="236">
        <v>155.11500000000001</v>
      </c>
      <c r="P17" s="236">
        <v>373.45600000000002</v>
      </c>
      <c r="Q17" s="236">
        <v>195.52099999999999</v>
      </c>
      <c r="R17" s="236">
        <v>428.99700000000001</v>
      </c>
      <c r="S17" s="236">
        <v>47.436999999999998</v>
      </c>
      <c r="T17" s="236">
        <v>382.79599999999999</v>
      </c>
      <c r="U17" s="236">
        <v>187.34200000000001</v>
      </c>
      <c r="V17" s="236">
        <v>312.45699999999999</v>
      </c>
      <c r="W17" s="236">
        <v>46.213000000000001</v>
      </c>
      <c r="X17" s="236">
        <v>178.29499999999999</v>
      </c>
      <c r="Y17" s="236">
        <v>22.504000000000001</v>
      </c>
      <c r="Z17" s="236">
        <v>102.03400000000001</v>
      </c>
      <c r="AA17" s="236">
        <v>120.188</v>
      </c>
      <c r="AB17" s="236">
        <v>394.15300000000002</v>
      </c>
      <c r="AC17" s="236">
        <v>56.741</v>
      </c>
      <c r="AD17" s="236">
        <v>146.63900000000001</v>
      </c>
      <c r="AE17" s="236">
        <v>344.11900000000003</v>
      </c>
      <c r="AF17" s="236">
        <v>155.404</v>
      </c>
      <c r="AG17" s="236">
        <v>205.50200000000001</v>
      </c>
      <c r="AH17" s="237">
        <v>240.113</v>
      </c>
      <c r="AI17" s="211">
        <v>59.774000000000001</v>
      </c>
      <c r="AJ17" s="211">
        <v>75.593999999999994</v>
      </c>
      <c r="AK17" s="211">
        <v>174.09299999999999</v>
      </c>
      <c r="AL17" s="211">
        <v>209.24799999999999</v>
      </c>
      <c r="AM17" s="211">
        <v>118.96299999999999</v>
      </c>
    </row>
    <row r="18" spans="1:39" ht="15" x14ac:dyDescent="0.25">
      <c r="A18" s="188">
        <v>44378</v>
      </c>
      <c r="B18" s="216"/>
      <c r="C18" s="216"/>
      <c r="D18" s="217">
        <v>65.989999999999995</v>
      </c>
      <c r="E18" s="217">
        <v>102.88200000000001</v>
      </c>
      <c r="F18" s="217">
        <v>185.52099999999999</v>
      </c>
      <c r="G18" s="217">
        <v>75.959999999999994</v>
      </c>
      <c r="H18" s="236">
        <v>112.286</v>
      </c>
      <c r="I18" s="236">
        <v>154.94999999999999</v>
      </c>
      <c r="J18" s="236">
        <v>67.622</v>
      </c>
      <c r="K18" s="236">
        <v>40.255000000000003</v>
      </c>
      <c r="L18" s="236">
        <v>21.827000000000002</v>
      </c>
      <c r="M18" s="236">
        <v>57.186999999999998</v>
      </c>
      <c r="N18" s="236">
        <v>97.614999999999995</v>
      </c>
      <c r="O18" s="236">
        <v>43.603000000000002</v>
      </c>
      <c r="P18" s="236">
        <v>86.204999999999998</v>
      </c>
      <c r="Q18" s="236">
        <v>22.271999999999998</v>
      </c>
      <c r="R18" s="236">
        <v>254.148</v>
      </c>
      <c r="S18" s="236">
        <v>19.946000000000002</v>
      </c>
      <c r="T18" s="236">
        <v>74.328000000000003</v>
      </c>
      <c r="U18" s="236">
        <v>60.177999999999997</v>
      </c>
      <c r="V18" s="236">
        <v>141.36500000000001</v>
      </c>
      <c r="W18" s="236">
        <v>0</v>
      </c>
      <c r="X18" s="236">
        <v>22.507000000000001</v>
      </c>
      <c r="Y18" s="236">
        <v>16.038</v>
      </c>
      <c r="Z18" s="236">
        <v>3.359</v>
      </c>
      <c r="AA18" s="236">
        <v>17.452000000000002</v>
      </c>
      <c r="AB18" s="236">
        <v>102.13200000000001</v>
      </c>
      <c r="AC18" s="236">
        <v>25.654</v>
      </c>
      <c r="AD18" s="236">
        <v>22.15</v>
      </c>
      <c r="AE18" s="236">
        <v>74.251000000000005</v>
      </c>
      <c r="AF18" s="236">
        <v>22.561</v>
      </c>
      <c r="AG18" s="236">
        <v>29.315999999999999</v>
      </c>
      <c r="AH18" s="237">
        <v>44.338000000000001</v>
      </c>
      <c r="AI18" s="211">
        <v>11.797000000000001</v>
      </c>
      <c r="AJ18" s="211">
        <v>31.675999999999998</v>
      </c>
      <c r="AK18" s="211">
        <v>18.911999999999999</v>
      </c>
      <c r="AL18" s="211">
        <v>37.673999999999999</v>
      </c>
      <c r="AM18" s="211">
        <v>39.914999999999999</v>
      </c>
    </row>
    <row r="19" spans="1:39" ht="15" x14ac:dyDescent="0.25">
      <c r="A19" s="188">
        <v>44409</v>
      </c>
      <c r="B19" s="216"/>
      <c r="C19" s="216"/>
      <c r="D19" s="217">
        <v>45.09</v>
      </c>
      <c r="E19" s="217">
        <v>65.757000000000005</v>
      </c>
      <c r="F19" s="217">
        <v>53.704999999999998</v>
      </c>
      <c r="G19" s="217">
        <v>63.140999999999998</v>
      </c>
      <c r="H19" s="236">
        <v>40.685000000000002</v>
      </c>
      <c r="I19" s="236">
        <v>32.945</v>
      </c>
      <c r="J19" s="236">
        <v>34.67</v>
      </c>
      <c r="K19" s="236">
        <v>52.966000000000001</v>
      </c>
      <c r="L19" s="236">
        <v>26.457999999999998</v>
      </c>
      <c r="M19" s="236">
        <v>35.020000000000003</v>
      </c>
      <c r="N19" s="236">
        <v>40.185000000000002</v>
      </c>
      <c r="O19" s="236">
        <v>51.72</v>
      </c>
      <c r="P19" s="236">
        <v>75.194999999999993</v>
      </c>
      <c r="Q19" s="236">
        <v>16.811</v>
      </c>
      <c r="R19" s="236">
        <v>72.227000000000004</v>
      </c>
      <c r="S19" s="236">
        <v>21.425999999999998</v>
      </c>
      <c r="T19" s="236">
        <v>62.542999999999999</v>
      </c>
      <c r="U19" s="236">
        <v>24.573</v>
      </c>
      <c r="V19" s="236">
        <v>121.20399999999999</v>
      </c>
      <c r="W19" s="236">
        <v>0.82299999999999995</v>
      </c>
      <c r="X19" s="236">
        <v>40.415999999999997</v>
      </c>
      <c r="Y19" s="236">
        <v>14.618</v>
      </c>
      <c r="Z19" s="236">
        <v>20.027999999999999</v>
      </c>
      <c r="AA19" s="236">
        <v>5.5979999999999999</v>
      </c>
      <c r="AB19" s="236">
        <v>34.198</v>
      </c>
      <c r="AC19" s="236">
        <v>49.066000000000003</v>
      </c>
      <c r="AD19" s="236">
        <v>38.781999999999996</v>
      </c>
      <c r="AE19" s="236">
        <v>30.698</v>
      </c>
      <c r="AF19" s="236">
        <v>3.4369999999999998</v>
      </c>
      <c r="AG19" s="236">
        <v>37.052999999999997</v>
      </c>
      <c r="AH19" s="237">
        <v>13.595000000000001</v>
      </c>
      <c r="AI19" s="211">
        <v>19.335000000000001</v>
      </c>
      <c r="AJ19" s="211">
        <v>31.157</v>
      </c>
      <c r="AK19" s="211">
        <v>13.16</v>
      </c>
      <c r="AL19" s="211">
        <v>8.7949999999999999</v>
      </c>
      <c r="AM19" s="211">
        <v>22.422999999999998</v>
      </c>
    </row>
    <row r="20" spans="1:39" ht="15" x14ac:dyDescent="0.25">
      <c r="A20" s="188">
        <v>44440</v>
      </c>
      <c r="B20" s="216"/>
      <c r="C20" s="216"/>
      <c r="D20" s="217">
        <v>43.19</v>
      </c>
      <c r="E20" s="217">
        <v>84.054000000000002</v>
      </c>
      <c r="F20" s="217">
        <v>16.224</v>
      </c>
      <c r="G20" s="217">
        <v>41.893999999999998</v>
      </c>
      <c r="H20" s="236">
        <v>73.838999999999999</v>
      </c>
      <c r="I20" s="236">
        <v>54.584000000000003</v>
      </c>
      <c r="J20" s="236">
        <v>17.699000000000002</v>
      </c>
      <c r="K20" s="236">
        <v>34.479999999999997</v>
      </c>
      <c r="L20" s="236">
        <v>18.001999999999999</v>
      </c>
      <c r="M20" s="236">
        <v>29.071999999999999</v>
      </c>
      <c r="N20" s="236">
        <v>69.442999999999998</v>
      </c>
      <c r="O20" s="236">
        <v>39.055</v>
      </c>
      <c r="P20" s="236">
        <v>75.525999999999996</v>
      </c>
      <c r="Q20" s="236">
        <v>38.341999999999999</v>
      </c>
      <c r="R20" s="236">
        <v>37.003999999999998</v>
      </c>
      <c r="S20" s="236">
        <v>27.626000000000001</v>
      </c>
      <c r="T20" s="236">
        <v>91.587000000000003</v>
      </c>
      <c r="U20" s="236">
        <v>13.554</v>
      </c>
      <c r="V20" s="236">
        <v>75.56</v>
      </c>
      <c r="W20" s="236">
        <v>8.2850000000000001</v>
      </c>
      <c r="X20" s="236">
        <v>11.385999999999999</v>
      </c>
      <c r="Y20" s="236">
        <v>22.06</v>
      </c>
      <c r="Z20" s="236">
        <v>44.938000000000002</v>
      </c>
      <c r="AA20" s="236">
        <v>35.122</v>
      </c>
      <c r="AB20" s="236">
        <v>28.036000000000001</v>
      </c>
      <c r="AC20" s="236">
        <v>40.869</v>
      </c>
      <c r="AD20" s="236">
        <v>29.495999999999999</v>
      </c>
      <c r="AE20" s="236">
        <v>35.072000000000003</v>
      </c>
      <c r="AF20" s="236">
        <v>14.843999999999999</v>
      </c>
      <c r="AG20" s="236">
        <v>41.192</v>
      </c>
      <c r="AH20" s="237">
        <v>13.58</v>
      </c>
      <c r="AI20" s="211">
        <v>19.782</v>
      </c>
      <c r="AJ20" s="211">
        <v>78.001999999999995</v>
      </c>
      <c r="AK20" s="211">
        <v>15.532</v>
      </c>
      <c r="AL20" s="211">
        <v>10.231999999999999</v>
      </c>
      <c r="AM20" s="211">
        <v>28.106000000000002</v>
      </c>
    </row>
    <row r="21" spans="1:39" ht="15" x14ac:dyDescent="0.25">
      <c r="A21" s="188">
        <v>44470</v>
      </c>
      <c r="B21" s="216"/>
      <c r="C21" s="216"/>
      <c r="D21" s="217">
        <v>46.89</v>
      </c>
      <c r="E21" s="217">
        <v>48.097999999999999</v>
      </c>
      <c r="F21" s="217">
        <v>53.256999999999998</v>
      </c>
      <c r="G21" s="217">
        <v>67.588999999999999</v>
      </c>
      <c r="H21" s="236">
        <v>109.80200000000001</v>
      </c>
      <c r="I21" s="236">
        <v>86.882000000000005</v>
      </c>
      <c r="J21" s="236">
        <v>19.46</v>
      </c>
      <c r="K21" s="236">
        <v>32.124000000000002</v>
      </c>
      <c r="L21" s="236">
        <v>34.555</v>
      </c>
      <c r="M21" s="236">
        <v>49.582000000000001</v>
      </c>
      <c r="N21" s="236">
        <v>23.033000000000001</v>
      </c>
      <c r="O21" s="236">
        <v>19.692</v>
      </c>
      <c r="P21" s="236">
        <v>32.735999999999997</v>
      </c>
      <c r="Q21" s="236">
        <v>28.815000000000001</v>
      </c>
      <c r="R21" s="236">
        <v>34.764000000000003</v>
      </c>
      <c r="S21" s="236">
        <v>27.363</v>
      </c>
      <c r="T21" s="236">
        <v>80.849999999999994</v>
      </c>
      <c r="U21" s="236">
        <v>42.951000000000001</v>
      </c>
      <c r="V21" s="236">
        <v>26.341999999999999</v>
      </c>
      <c r="W21" s="236">
        <v>31.006</v>
      </c>
      <c r="X21" s="236">
        <v>15.041</v>
      </c>
      <c r="Y21" s="236">
        <v>21.408000000000001</v>
      </c>
      <c r="Z21" s="236">
        <v>20.433</v>
      </c>
      <c r="AA21" s="236">
        <v>45.216000000000001</v>
      </c>
      <c r="AB21" s="236">
        <v>75.158000000000001</v>
      </c>
      <c r="AC21" s="236">
        <v>121.221</v>
      </c>
      <c r="AD21" s="236">
        <v>39.298999999999999</v>
      </c>
      <c r="AE21" s="236">
        <v>28.265000000000001</v>
      </c>
      <c r="AF21" s="236">
        <v>23.78</v>
      </c>
      <c r="AG21" s="236">
        <v>31.658999999999999</v>
      </c>
      <c r="AH21" s="237">
        <v>54.584000000000003</v>
      </c>
      <c r="AI21" s="211">
        <v>15.605</v>
      </c>
      <c r="AJ21" s="211">
        <v>42.747</v>
      </c>
      <c r="AK21" s="211">
        <v>44.384</v>
      </c>
      <c r="AL21" s="211">
        <v>13.327999999999999</v>
      </c>
      <c r="AM21" s="211">
        <v>65.41</v>
      </c>
    </row>
    <row r="22" spans="1:39" ht="15" x14ac:dyDescent="0.25">
      <c r="A22" s="188">
        <v>44501</v>
      </c>
      <c r="B22" s="216"/>
      <c r="C22" s="216"/>
      <c r="D22" s="217">
        <v>33.51</v>
      </c>
      <c r="E22" s="217">
        <v>39.286000000000001</v>
      </c>
      <c r="F22" s="217">
        <v>30.039000000000001</v>
      </c>
      <c r="G22" s="217">
        <v>39.86</v>
      </c>
      <c r="H22" s="236">
        <v>53.225000000000001</v>
      </c>
      <c r="I22" s="236">
        <v>70.841999999999999</v>
      </c>
      <c r="J22" s="236">
        <v>47.048999999999999</v>
      </c>
      <c r="K22" s="236">
        <v>27.565000000000001</v>
      </c>
      <c r="L22" s="236">
        <v>22.231999999999999</v>
      </c>
      <c r="M22" s="236">
        <v>40.134</v>
      </c>
      <c r="N22" s="236">
        <v>38.174999999999997</v>
      </c>
      <c r="O22" s="236">
        <v>26.646000000000001</v>
      </c>
      <c r="P22" s="236">
        <v>32.561</v>
      </c>
      <c r="Q22" s="236">
        <v>42.210999999999999</v>
      </c>
      <c r="R22" s="236">
        <v>27.652999999999999</v>
      </c>
      <c r="S22" s="236">
        <v>27.655000000000001</v>
      </c>
      <c r="T22" s="236">
        <v>42.628999999999998</v>
      </c>
      <c r="U22" s="236">
        <v>60.366</v>
      </c>
      <c r="V22" s="236">
        <v>22.908000000000001</v>
      </c>
      <c r="W22" s="236">
        <v>27.030999999999999</v>
      </c>
      <c r="X22" s="236">
        <v>21.204999999999998</v>
      </c>
      <c r="Y22" s="236">
        <v>23.466999999999999</v>
      </c>
      <c r="Z22" s="236">
        <v>24.402999999999999</v>
      </c>
      <c r="AA22" s="236">
        <v>42.337000000000003</v>
      </c>
      <c r="AB22" s="236">
        <v>39.061999999999998</v>
      </c>
      <c r="AC22" s="236">
        <v>44.762999999999998</v>
      </c>
      <c r="AD22" s="236">
        <v>22.094000000000001</v>
      </c>
      <c r="AE22" s="236">
        <v>31.562999999999999</v>
      </c>
      <c r="AF22" s="236">
        <v>21.911999999999999</v>
      </c>
      <c r="AG22" s="236">
        <v>24.937000000000001</v>
      </c>
      <c r="AH22" s="237">
        <v>30.863</v>
      </c>
      <c r="AI22" s="211">
        <v>15.526999999999999</v>
      </c>
      <c r="AJ22" s="211">
        <v>28.562000000000001</v>
      </c>
      <c r="AK22" s="211">
        <v>25.19</v>
      </c>
      <c r="AL22" s="211">
        <v>21.553999999999998</v>
      </c>
      <c r="AM22" s="211">
        <v>32.729999999999997</v>
      </c>
    </row>
    <row r="23" spans="1:39" ht="15" x14ac:dyDescent="0.25">
      <c r="A23" s="188">
        <v>44531</v>
      </c>
      <c r="B23" s="216"/>
      <c r="C23" s="216"/>
      <c r="D23" s="217">
        <v>25.07</v>
      </c>
      <c r="E23" s="217">
        <v>30.129000000000001</v>
      </c>
      <c r="F23" s="217">
        <v>25.4</v>
      </c>
      <c r="G23" s="217">
        <v>40.945999999999998</v>
      </c>
      <c r="H23" s="236">
        <v>35.512999999999998</v>
      </c>
      <c r="I23" s="236">
        <v>38.085000000000001</v>
      </c>
      <c r="J23" s="236">
        <v>26.44</v>
      </c>
      <c r="K23" s="236">
        <v>20.837</v>
      </c>
      <c r="L23" s="236">
        <v>18.408000000000001</v>
      </c>
      <c r="M23" s="236">
        <v>23.966000000000001</v>
      </c>
      <c r="N23" s="236">
        <v>25.324000000000002</v>
      </c>
      <c r="O23" s="236">
        <v>22.422000000000001</v>
      </c>
      <c r="P23" s="236">
        <v>28.579000000000001</v>
      </c>
      <c r="Q23" s="236">
        <v>28.61</v>
      </c>
      <c r="R23" s="236">
        <v>25.123000000000001</v>
      </c>
      <c r="S23" s="236">
        <v>26.273</v>
      </c>
      <c r="T23" s="236">
        <v>29.949000000000002</v>
      </c>
      <c r="U23" s="236">
        <v>39.246000000000002</v>
      </c>
      <c r="V23" s="236">
        <v>21.218</v>
      </c>
      <c r="W23" s="236">
        <v>17.835000000000001</v>
      </c>
      <c r="X23" s="236">
        <v>20.876000000000001</v>
      </c>
      <c r="Y23" s="236">
        <v>13.026999999999999</v>
      </c>
      <c r="Z23" s="236">
        <v>22.747</v>
      </c>
      <c r="AA23" s="236">
        <v>26.015999999999998</v>
      </c>
      <c r="AB23" s="236">
        <v>27.263000000000002</v>
      </c>
      <c r="AC23" s="236">
        <v>24.408999999999999</v>
      </c>
      <c r="AD23" s="236">
        <v>47.097000000000001</v>
      </c>
      <c r="AE23" s="236">
        <v>26.949000000000002</v>
      </c>
      <c r="AF23" s="236">
        <v>17.68</v>
      </c>
      <c r="AG23" s="236">
        <v>28.161000000000001</v>
      </c>
      <c r="AH23" s="237">
        <v>22.312000000000001</v>
      </c>
      <c r="AI23" s="211">
        <v>14.981</v>
      </c>
      <c r="AJ23" s="211">
        <v>20.149999999999999</v>
      </c>
      <c r="AK23" s="211">
        <v>20.896999999999998</v>
      </c>
      <c r="AL23" s="211">
        <v>21.558</v>
      </c>
      <c r="AM23" s="211">
        <v>19.439</v>
      </c>
    </row>
    <row r="24" spans="1:39" ht="15" x14ac:dyDescent="0.25">
      <c r="A24" s="188">
        <v>44562</v>
      </c>
      <c r="B24" s="216"/>
      <c r="C24" s="216"/>
      <c r="D24" s="217">
        <v>21.92</v>
      </c>
      <c r="E24" s="217">
        <v>26.588000000000001</v>
      </c>
      <c r="F24" s="217">
        <v>21.388999999999999</v>
      </c>
      <c r="G24" s="217">
        <v>40.826000000000001</v>
      </c>
      <c r="H24" s="236">
        <v>32.229999999999997</v>
      </c>
      <c r="I24" s="236">
        <v>28.135999999999999</v>
      </c>
      <c r="J24" s="236">
        <v>20.219000000000001</v>
      </c>
      <c r="K24" s="236">
        <v>18.172000000000001</v>
      </c>
      <c r="L24" s="236">
        <v>17.076000000000001</v>
      </c>
      <c r="M24" s="236">
        <v>17.872</v>
      </c>
      <c r="N24" s="236">
        <v>20.114999999999998</v>
      </c>
      <c r="O24" s="236">
        <v>26.437999999999999</v>
      </c>
      <c r="P24" s="236">
        <v>24.904</v>
      </c>
      <c r="Q24" s="236">
        <v>22.341999999999999</v>
      </c>
      <c r="R24" s="236">
        <v>23.282</v>
      </c>
      <c r="S24" s="236">
        <v>20.997</v>
      </c>
      <c r="T24" s="236">
        <v>27.260999999999999</v>
      </c>
      <c r="U24" s="236">
        <v>24.329000000000001</v>
      </c>
      <c r="V24" s="236">
        <v>22.32</v>
      </c>
      <c r="W24" s="236">
        <v>16.544</v>
      </c>
      <c r="X24" s="236">
        <v>18.896000000000001</v>
      </c>
      <c r="Y24" s="236">
        <v>11.039</v>
      </c>
      <c r="Z24" s="236">
        <v>18.454999999999998</v>
      </c>
      <c r="AA24" s="236">
        <v>55.119</v>
      </c>
      <c r="AB24" s="236">
        <v>23.972000000000001</v>
      </c>
      <c r="AC24" s="236">
        <v>20.559000000000001</v>
      </c>
      <c r="AD24" s="236">
        <v>32.44</v>
      </c>
      <c r="AE24" s="236">
        <v>25.47</v>
      </c>
      <c r="AF24" s="236">
        <v>16.786999999999999</v>
      </c>
      <c r="AG24" s="236">
        <v>21.305</v>
      </c>
      <c r="AH24" s="237">
        <v>22.420999999999999</v>
      </c>
      <c r="AI24" s="211">
        <v>19.471</v>
      </c>
      <c r="AJ24" s="211">
        <v>16.442</v>
      </c>
      <c r="AK24" s="211">
        <v>20.6</v>
      </c>
      <c r="AL24" s="211">
        <v>18.097999999999999</v>
      </c>
      <c r="AM24" s="211">
        <v>16.344000000000001</v>
      </c>
    </row>
    <row r="25" spans="1:39" ht="15" x14ac:dyDescent="0.25">
      <c r="A25" s="188">
        <v>44593</v>
      </c>
      <c r="B25" s="216"/>
      <c r="C25" s="216"/>
      <c r="D25" s="217">
        <v>30.25</v>
      </c>
      <c r="E25" s="217">
        <v>28.327000000000002</v>
      </c>
      <c r="F25" s="217">
        <v>23.021999999999998</v>
      </c>
      <c r="G25" s="217">
        <v>38.179000000000002</v>
      </c>
      <c r="H25" s="236">
        <v>61.762999999999998</v>
      </c>
      <c r="I25" s="236">
        <v>45.072000000000003</v>
      </c>
      <c r="J25" s="236">
        <v>21.539000000000001</v>
      </c>
      <c r="K25" s="236">
        <v>21.811</v>
      </c>
      <c r="L25" s="236">
        <v>16.120999999999999</v>
      </c>
      <c r="M25" s="236">
        <v>24.63</v>
      </c>
      <c r="N25" s="236">
        <v>29.483000000000001</v>
      </c>
      <c r="O25" s="236">
        <v>31.693999999999999</v>
      </c>
      <c r="P25" s="236">
        <v>29.597999999999999</v>
      </c>
      <c r="Q25" s="236">
        <v>48.078000000000003</v>
      </c>
      <c r="R25" s="236">
        <v>33.01</v>
      </c>
      <c r="S25" s="236">
        <v>23.154</v>
      </c>
      <c r="T25" s="236">
        <v>27.617999999999999</v>
      </c>
      <c r="U25" s="236">
        <v>28.364000000000001</v>
      </c>
      <c r="V25" s="236">
        <v>21.393000000000001</v>
      </c>
      <c r="W25" s="236">
        <v>19.742000000000001</v>
      </c>
      <c r="X25" s="236">
        <v>16.866</v>
      </c>
      <c r="Y25" s="236">
        <v>14.252000000000001</v>
      </c>
      <c r="Z25" s="236">
        <v>20.305</v>
      </c>
      <c r="AA25" s="236">
        <v>85.82</v>
      </c>
      <c r="AB25" s="236">
        <v>20.844000000000001</v>
      </c>
      <c r="AC25" s="236">
        <v>38.613</v>
      </c>
      <c r="AD25" s="236">
        <v>24.122</v>
      </c>
      <c r="AE25" s="236">
        <v>34.744999999999997</v>
      </c>
      <c r="AF25" s="236">
        <v>14.645</v>
      </c>
      <c r="AG25" s="236">
        <v>24.888000000000002</v>
      </c>
      <c r="AH25" s="237">
        <v>23.754000000000001</v>
      </c>
      <c r="AI25" s="211">
        <v>19.126999999999999</v>
      </c>
      <c r="AJ25" s="211">
        <v>22.802</v>
      </c>
      <c r="AK25" s="211">
        <v>31.606999999999999</v>
      </c>
      <c r="AL25" s="211">
        <v>14.989000000000001</v>
      </c>
      <c r="AM25" s="211">
        <v>16.361000000000001</v>
      </c>
    </row>
    <row r="26" spans="1:39" ht="15" x14ac:dyDescent="0.25">
      <c r="A26" s="188">
        <v>44621</v>
      </c>
      <c r="B26" s="216"/>
      <c r="C26" s="216"/>
      <c r="D26" s="217">
        <v>92.34</v>
      </c>
      <c r="E26" s="217">
        <v>77.063000000000002</v>
      </c>
      <c r="F26" s="217">
        <v>75.093000000000004</v>
      </c>
      <c r="G26" s="217">
        <v>186.95099999999999</v>
      </c>
      <c r="H26" s="236">
        <v>142.827</v>
      </c>
      <c r="I26" s="236">
        <v>117.04</v>
      </c>
      <c r="J26" s="236">
        <v>58.04</v>
      </c>
      <c r="K26" s="236">
        <v>89.617000000000004</v>
      </c>
      <c r="L26" s="236">
        <v>40.835999999999999</v>
      </c>
      <c r="M26" s="236">
        <v>63.076999999999998</v>
      </c>
      <c r="N26" s="236">
        <v>89.683000000000007</v>
      </c>
      <c r="O26" s="236">
        <v>163.9</v>
      </c>
      <c r="P26" s="236">
        <v>74.688000000000002</v>
      </c>
      <c r="Q26" s="236">
        <v>211.96</v>
      </c>
      <c r="R26" s="236">
        <v>43.813000000000002</v>
      </c>
      <c r="S26" s="236">
        <v>144.05000000000001</v>
      </c>
      <c r="T26" s="236">
        <v>72.451999999999998</v>
      </c>
      <c r="U26" s="236">
        <v>53.287999999999997</v>
      </c>
      <c r="V26" s="236">
        <v>43.526000000000003</v>
      </c>
      <c r="W26" s="236">
        <v>69.090999999999994</v>
      </c>
      <c r="X26" s="236">
        <v>26.396000000000001</v>
      </c>
      <c r="Y26" s="236">
        <v>41.146000000000001</v>
      </c>
      <c r="Z26" s="236">
        <v>95.492000000000004</v>
      </c>
      <c r="AA26" s="236">
        <v>143.191</v>
      </c>
      <c r="AB26" s="236">
        <v>41.146999999999998</v>
      </c>
      <c r="AC26" s="236">
        <v>127.03100000000001</v>
      </c>
      <c r="AD26" s="236">
        <v>106.666</v>
      </c>
      <c r="AE26" s="236">
        <v>74.698999999999998</v>
      </c>
      <c r="AF26" s="236">
        <v>51.131999999999998</v>
      </c>
      <c r="AG26" s="236">
        <v>56.176000000000002</v>
      </c>
      <c r="AH26" s="237">
        <v>65.484999999999999</v>
      </c>
      <c r="AI26" s="211">
        <v>36.139000000000003</v>
      </c>
      <c r="AJ26" s="211">
        <v>55.731000000000002</v>
      </c>
      <c r="AK26" s="211">
        <v>63.835000000000001</v>
      </c>
      <c r="AL26" s="211">
        <v>30.033999999999999</v>
      </c>
      <c r="AM26" s="211">
        <v>74.453999999999994</v>
      </c>
    </row>
    <row r="27" spans="1:39" ht="15" x14ac:dyDescent="0.25">
      <c r="A27" s="188">
        <v>44652</v>
      </c>
      <c r="B27" s="216"/>
      <c r="C27" s="216"/>
      <c r="D27" s="217">
        <v>170.42</v>
      </c>
      <c r="E27" s="217">
        <v>137.43</v>
      </c>
      <c r="F27" s="217">
        <v>136.74299999999999</v>
      </c>
      <c r="G27" s="217">
        <v>291.47899999999998</v>
      </c>
      <c r="H27" s="236">
        <v>310.80900000000003</v>
      </c>
      <c r="I27" s="236">
        <v>232.01300000000001</v>
      </c>
      <c r="J27" s="236">
        <v>93.897000000000006</v>
      </c>
      <c r="K27" s="236">
        <v>207.001</v>
      </c>
      <c r="L27" s="236">
        <v>115.26600000000001</v>
      </c>
      <c r="M27" s="236">
        <v>117.36499999999999</v>
      </c>
      <c r="N27" s="236">
        <v>226.61699999999999</v>
      </c>
      <c r="O27" s="236">
        <v>284.483</v>
      </c>
      <c r="P27" s="236">
        <v>172.845</v>
      </c>
      <c r="Q27" s="236">
        <v>178.08799999999999</v>
      </c>
      <c r="R27" s="236">
        <v>77.289000000000001</v>
      </c>
      <c r="S27" s="236">
        <v>191.40600000000001</v>
      </c>
      <c r="T27" s="236">
        <v>132.93199999999999</v>
      </c>
      <c r="U27" s="236">
        <v>107.86</v>
      </c>
      <c r="V27" s="236">
        <v>116.76900000000001</v>
      </c>
      <c r="W27" s="236">
        <v>174.512</v>
      </c>
      <c r="X27" s="236">
        <v>44.960999999999999</v>
      </c>
      <c r="Y27" s="236">
        <v>54.29</v>
      </c>
      <c r="Z27" s="236">
        <v>193.44</v>
      </c>
      <c r="AA27" s="236">
        <v>260.298</v>
      </c>
      <c r="AB27" s="236">
        <v>139.126</v>
      </c>
      <c r="AC27" s="236">
        <v>134.845</v>
      </c>
      <c r="AD27" s="236">
        <v>269.137</v>
      </c>
      <c r="AE27" s="236">
        <v>115.342</v>
      </c>
      <c r="AF27" s="236">
        <v>186.55199999999999</v>
      </c>
      <c r="AG27" s="236">
        <v>118.48699999999999</v>
      </c>
      <c r="AH27" s="237">
        <v>141.41200000000001</v>
      </c>
      <c r="AI27" s="211">
        <v>50.082999999999998</v>
      </c>
      <c r="AJ27" s="211">
        <v>101.42400000000001</v>
      </c>
      <c r="AK27" s="211">
        <v>57.353999999999999</v>
      </c>
      <c r="AL27" s="211">
        <v>63.917999999999999</v>
      </c>
      <c r="AM27" s="211">
        <v>114.84399999999999</v>
      </c>
    </row>
    <row r="28" spans="1:39" ht="15" x14ac:dyDescent="0.25">
      <c r="A28" s="188">
        <v>44682</v>
      </c>
      <c r="B28" s="216"/>
      <c r="C28" s="216"/>
      <c r="D28" s="217">
        <v>277.11</v>
      </c>
      <c r="E28" s="217">
        <v>276.44600000000003</v>
      </c>
      <c r="F28" s="217">
        <v>372.08199999999999</v>
      </c>
      <c r="G28" s="217">
        <v>476.82299999999998</v>
      </c>
      <c r="H28" s="236">
        <v>321.88</v>
      </c>
      <c r="I28" s="236">
        <v>357.02100000000002</v>
      </c>
      <c r="J28" s="236">
        <v>140.148</v>
      </c>
      <c r="K28" s="236">
        <v>226.95500000000001</v>
      </c>
      <c r="L28" s="236">
        <v>203.208</v>
      </c>
      <c r="M28" s="236">
        <v>220.762</v>
      </c>
      <c r="N28" s="236">
        <v>309.29199999999997</v>
      </c>
      <c r="O28" s="236">
        <v>429.96300000000002</v>
      </c>
      <c r="P28" s="236">
        <v>290.67500000000001</v>
      </c>
      <c r="Q28" s="236">
        <v>320.077</v>
      </c>
      <c r="R28" s="236">
        <v>182.26400000000001</v>
      </c>
      <c r="S28" s="236">
        <v>377.69099999999997</v>
      </c>
      <c r="T28" s="236">
        <v>274.27499999999998</v>
      </c>
      <c r="U28" s="236">
        <v>267.92899999999997</v>
      </c>
      <c r="V28" s="236">
        <v>165.56100000000001</v>
      </c>
      <c r="W28" s="236">
        <v>418.173</v>
      </c>
      <c r="X28" s="236">
        <v>51.423999999999999</v>
      </c>
      <c r="Y28" s="236">
        <v>138.441</v>
      </c>
      <c r="Z28" s="236">
        <v>274.15199999999999</v>
      </c>
      <c r="AA28" s="236">
        <v>486.64499999999998</v>
      </c>
      <c r="AB28" s="236">
        <v>205.773</v>
      </c>
      <c r="AC28" s="236">
        <v>271.35000000000002</v>
      </c>
      <c r="AD28" s="236">
        <v>349.44499999999999</v>
      </c>
      <c r="AE28" s="236">
        <v>352.77199999999999</v>
      </c>
      <c r="AF28" s="236">
        <v>179.28100000000001</v>
      </c>
      <c r="AG28" s="236">
        <v>175.27</v>
      </c>
      <c r="AH28" s="237">
        <v>187.92500000000001</v>
      </c>
      <c r="AI28" s="211">
        <v>89.319000000000003</v>
      </c>
      <c r="AJ28" s="211">
        <v>174.96899999999999</v>
      </c>
      <c r="AK28" s="211">
        <v>156.416</v>
      </c>
      <c r="AL28" s="211">
        <v>133.78200000000001</v>
      </c>
      <c r="AM28" s="211">
        <v>267.786</v>
      </c>
    </row>
    <row r="29" spans="1:39" ht="15" x14ac:dyDescent="0.25">
      <c r="A29" s="188">
        <v>44713</v>
      </c>
      <c r="B29" s="216"/>
      <c r="C29" s="216"/>
      <c r="D29" s="217">
        <v>223.57</v>
      </c>
      <c r="E29" s="217">
        <v>400.51</v>
      </c>
      <c r="F29" s="217">
        <v>318.56599999999997</v>
      </c>
      <c r="G29" s="217">
        <v>488.33</v>
      </c>
      <c r="H29" s="236">
        <v>417.774</v>
      </c>
      <c r="I29" s="236">
        <v>319.35899999999998</v>
      </c>
      <c r="J29" s="236">
        <v>201.17599999999999</v>
      </c>
      <c r="K29" s="236">
        <v>143.10499999999999</v>
      </c>
      <c r="L29" s="236">
        <v>178.465</v>
      </c>
      <c r="M29" s="236">
        <v>313.733</v>
      </c>
      <c r="N29" s="236">
        <v>158.29</v>
      </c>
      <c r="O29" s="236">
        <v>383.38499999999999</v>
      </c>
      <c r="P29" s="236">
        <v>202.19200000000001</v>
      </c>
      <c r="Q29" s="236">
        <v>433.25</v>
      </c>
      <c r="R29" s="236">
        <v>52.212000000000003</v>
      </c>
      <c r="S29" s="236">
        <v>386.7</v>
      </c>
      <c r="T29" s="236">
        <v>192.732</v>
      </c>
      <c r="U29" s="236">
        <v>318.346</v>
      </c>
      <c r="V29" s="236">
        <v>47.347999999999999</v>
      </c>
      <c r="W29" s="236">
        <v>186.322</v>
      </c>
      <c r="X29" s="236">
        <v>24.954000000000001</v>
      </c>
      <c r="Y29" s="236">
        <v>95.346999999999994</v>
      </c>
      <c r="Z29" s="236">
        <v>120.105</v>
      </c>
      <c r="AA29" s="236">
        <v>407.95600000000002</v>
      </c>
      <c r="AB29" s="236">
        <v>61.537999999999997</v>
      </c>
      <c r="AC29" s="236">
        <v>146.30099999999999</v>
      </c>
      <c r="AD29" s="236">
        <v>346.15</v>
      </c>
      <c r="AE29" s="236">
        <v>164.44399999999999</v>
      </c>
      <c r="AF29" s="236">
        <v>209.398</v>
      </c>
      <c r="AG29" s="236">
        <v>244.976</v>
      </c>
      <c r="AH29" s="237">
        <v>60.936999999999998</v>
      </c>
      <c r="AI29" s="211">
        <v>78.117000000000004</v>
      </c>
      <c r="AJ29" s="211">
        <v>172.47399999999999</v>
      </c>
      <c r="AK29" s="211">
        <v>211.15299999999999</v>
      </c>
      <c r="AL29" s="211">
        <v>117.17</v>
      </c>
      <c r="AM29" s="211">
        <v>278.846</v>
      </c>
    </row>
    <row r="30" spans="1:39" ht="15" x14ac:dyDescent="0.25">
      <c r="A30" s="188">
        <v>44743</v>
      </c>
      <c r="B30" s="216"/>
      <c r="C30" s="216"/>
      <c r="D30" s="217">
        <v>65.989999999999995</v>
      </c>
      <c r="E30" s="217">
        <v>187.93899999999999</v>
      </c>
      <c r="F30" s="217">
        <v>78.379000000000005</v>
      </c>
      <c r="G30" s="217">
        <v>115.63200000000001</v>
      </c>
      <c r="H30" s="236">
        <v>157.6</v>
      </c>
      <c r="I30" s="236">
        <v>69.111999999999995</v>
      </c>
      <c r="J30" s="236">
        <v>42.779000000000003</v>
      </c>
      <c r="K30" s="236">
        <v>22.241</v>
      </c>
      <c r="L30" s="236">
        <v>58.154000000000003</v>
      </c>
      <c r="M30" s="236">
        <v>97.558999999999997</v>
      </c>
      <c r="N30" s="236">
        <v>44.673999999999999</v>
      </c>
      <c r="O30" s="236">
        <v>94.093999999999994</v>
      </c>
      <c r="P30" s="236">
        <v>25.402999999999999</v>
      </c>
      <c r="Q30" s="236">
        <v>255.03200000000001</v>
      </c>
      <c r="R30" s="236">
        <v>9.9160000000000004</v>
      </c>
      <c r="S30" s="236">
        <v>74.570999999999998</v>
      </c>
      <c r="T30" s="236">
        <v>62.561</v>
      </c>
      <c r="U30" s="236">
        <v>142.96799999999999</v>
      </c>
      <c r="V30" s="236">
        <v>0</v>
      </c>
      <c r="W30" s="236">
        <v>23.353999999999999</v>
      </c>
      <c r="X30" s="236">
        <v>17.702999999999999</v>
      </c>
      <c r="Y30" s="236">
        <v>3.3719999999999999</v>
      </c>
      <c r="Z30" s="236">
        <v>17.123999999999999</v>
      </c>
      <c r="AA30" s="236">
        <v>109.80500000000001</v>
      </c>
      <c r="AB30" s="236">
        <v>27.271000000000001</v>
      </c>
      <c r="AC30" s="236">
        <v>21.605</v>
      </c>
      <c r="AD30" s="236">
        <v>74.596000000000004</v>
      </c>
      <c r="AE30" s="236">
        <v>28.053999999999998</v>
      </c>
      <c r="AF30" s="236">
        <v>29.966999999999999</v>
      </c>
      <c r="AG30" s="236">
        <v>46.113999999999997</v>
      </c>
      <c r="AH30" s="237">
        <v>10.888</v>
      </c>
      <c r="AI30" s="211">
        <v>31.753</v>
      </c>
      <c r="AJ30" s="211">
        <v>17.943999999999999</v>
      </c>
      <c r="AK30" s="211">
        <v>37.622</v>
      </c>
      <c r="AL30" s="211">
        <v>38.466000000000001</v>
      </c>
      <c r="AM30" s="211">
        <v>107.057</v>
      </c>
    </row>
    <row r="31" spans="1:39" ht="15" x14ac:dyDescent="0.25">
      <c r="A31" s="188">
        <v>44774</v>
      </c>
      <c r="B31" s="216"/>
      <c r="C31" s="216"/>
      <c r="D31" s="217">
        <v>45.09</v>
      </c>
      <c r="E31" s="217">
        <v>55.192</v>
      </c>
      <c r="F31" s="217">
        <v>65.62</v>
      </c>
      <c r="G31" s="217">
        <v>45.223999999999997</v>
      </c>
      <c r="H31" s="236">
        <v>34.83</v>
      </c>
      <c r="I31" s="236">
        <v>35.895000000000003</v>
      </c>
      <c r="J31" s="236">
        <v>55.750999999999998</v>
      </c>
      <c r="K31" s="236">
        <v>26.978000000000002</v>
      </c>
      <c r="L31" s="236">
        <v>35.642000000000003</v>
      </c>
      <c r="M31" s="236">
        <v>39.905000000000001</v>
      </c>
      <c r="N31" s="236">
        <v>52.831000000000003</v>
      </c>
      <c r="O31" s="236">
        <v>66.236999999999995</v>
      </c>
      <c r="P31" s="236">
        <v>20.181999999999999</v>
      </c>
      <c r="Q31" s="236">
        <v>72.540000000000006</v>
      </c>
      <c r="R31" s="236">
        <v>3.3210000000000002</v>
      </c>
      <c r="S31" s="236">
        <v>65.733000000000004</v>
      </c>
      <c r="T31" s="236">
        <v>26.594000000000001</v>
      </c>
      <c r="U31" s="236">
        <v>122.688</v>
      </c>
      <c r="V31" s="236">
        <v>1.2889999999999999</v>
      </c>
      <c r="W31" s="236">
        <v>39.856999999999999</v>
      </c>
      <c r="X31" s="236">
        <v>16.186</v>
      </c>
      <c r="Y31" s="236">
        <v>21.254999999999999</v>
      </c>
      <c r="Z31" s="236">
        <v>5.3019999999999996</v>
      </c>
      <c r="AA31" s="236">
        <v>35.015999999999998</v>
      </c>
      <c r="AB31" s="236">
        <v>37.085000000000001</v>
      </c>
      <c r="AC31" s="236">
        <v>38.201999999999998</v>
      </c>
      <c r="AD31" s="236">
        <v>30.898</v>
      </c>
      <c r="AE31" s="236">
        <v>6.2539999999999996</v>
      </c>
      <c r="AF31" s="236">
        <v>36.651000000000003</v>
      </c>
      <c r="AG31" s="236">
        <v>15.039</v>
      </c>
      <c r="AH31" s="237">
        <v>17.309999999999999</v>
      </c>
      <c r="AI31" s="211">
        <v>30.832000000000001</v>
      </c>
      <c r="AJ31" s="211">
        <v>12.269</v>
      </c>
      <c r="AK31" s="211">
        <v>8.6579999999999995</v>
      </c>
      <c r="AL31" s="211">
        <v>26.552</v>
      </c>
      <c r="AM31" s="211">
        <v>65.762</v>
      </c>
    </row>
    <row r="32" spans="1:39" ht="15" x14ac:dyDescent="0.25">
      <c r="A32" s="188">
        <v>44805</v>
      </c>
      <c r="B32" s="216"/>
      <c r="C32" s="216"/>
      <c r="D32" s="217">
        <v>43.19</v>
      </c>
      <c r="E32" s="217">
        <v>17.366</v>
      </c>
      <c r="F32" s="217">
        <v>43.56</v>
      </c>
      <c r="G32" s="217">
        <v>72.147999999999996</v>
      </c>
      <c r="H32" s="236">
        <v>57.149000000000001</v>
      </c>
      <c r="I32" s="236">
        <v>18.670000000000002</v>
      </c>
      <c r="J32" s="236">
        <v>36.517000000000003</v>
      </c>
      <c r="K32" s="236">
        <v>17.350000000000001</v>
      </c>
      <c r="L32" s="236">
        <v>29.474</v>
      </c>
      <c r="M32" s="236">
        <v>69.191999999999993</v>
      </c>
      <c r="N32" s="236">
        <v>39.857999999999997</v>
      </c>
      <c r="O32" s="236">
        <v>86.272999999999996</v>
      </c>
      <c r="P32" s="236">
        <v>41.573</v>
      </c>
      <c r="Q32" s="236">
        <v>37.252000000000002</v>
      </c>
      <c r="R32" s="236">
        <v>26.375</v>
      </c>
      <c r="S32" s="236">
        <v>89.161000000000001</v>
      </c>
      <c r="T32" s="236">
        <v>15.272</v>
      </c>
      <c r="U32" s="236">
        <v>76.433000000000007</v>
      </c>
      <c r="V32" s="236">
        <v>8.3209999999999997</v>
      </c>
      <c r="W32" s="236">
        <v>11.718999999999999</v>
      </c>
      <c r="X32" s="236">
        <v>23.920999999999999</v>
      </c>
      <c r="Y32" s="236">
        <v>42.798999999999999</v>
      </c>
      <c r="Z32" s="236">
        <v>34.780999999999999</v>
      </c>
      <c r="AA32" s="236">
        <v>24.608000000000001</v>
      </c>
      <c r="AB32" s="236">
        <v>36.200000000000003</v>
      </c>
      <c r="AC32" s="236">
        <v>29.007999999999999</v>
      </c>
      <c r="AD32" s="236">
        <v>35.256</v>
      </c>
      <c r="AE32" s="236">
        <v>10.741</v>
      </c>
      <c r="AF32" s="236">
        <v>41.566000000000003</v>
      </c>
      <c r="AG32" s="236">
        <v>14.794</v>
      </c>
      <c r="AH32" s="237">
        <v>19.815999999999999</v>
      </c>
      <c r="AI32" s="211">
        <v>77.290999999999997</v>
      </c>
      <c r="AJ32" s="211">
        <v>14.754</v>
      </c>
      <c r="AK32" s="211">
        <v>10.112</v>
      </c>
      <c r="AL32" s="211">
        <v>27.141999999999999</v>
      </c>
      <c r="AM32" s="211">
        <v>82.965999999999994</v>
      </c>
    </row>
    <row r="33" spans="1:39" ht="15" x14ac:dyDescent="0.25">
      <c r="A33" s="188">
        <v>44835</v>
      </c>
      <c r="B33" s="165"/>
      <c r="C33" s="165"/>
      <c r="D33" s="217">
        <v>46.89</v>
      </c>
      <c r="E33" s="217">
        <v>54.87</v>
      </c>
      <c r="F33" s="217">
        <v>70.069999999999993</v>
      </c>
      <c r="G33" s="217">
        <v>111.1</v>
      </c>
      <c r="H33" s="236">
        <v>89.313000000000002</v>
      </c>
      <c r="I33" s="236">
        <v>20.305</v>
      </c>
      <c r="J33" s="236">
        <v>33.392000000000003</v>
      </c>
      <c r="K33" s="236">
        <v>34.895000000000003</v>
      </c>
      <c r="L33" s="236">
        <v>49.960999999999999</v>
      </c>
      <c r="M33" s="236">
        <v>22.82</v>
      </c>
      <c r="N33" s="236">
        <v>20.163</v>
      </c>
      <c r="O33" s="236">
        <v>33.509</v>
      </c>
      <c r="P33" s="236">
        <v>31.56</v>
      </c>
      <c r="Q33" s="236">
        <v>34.984000000000002</v>
      </c>
      <c r="R33" s="236">
        <v>29.712</v>
      </c>
      <c r="S33" s="236">
        <v>82.715999999999994</v>
      </c>
      <c r="T33" s="236">
        <v>45.74</v>
      </c>
      <c r="U33" s="236">
        <v>26.925000000000001</v>
      </c>
      <c r="V33" s="236">
        <v>31.416</v>
      </c>
      <c r="W33" s="236">
        <v>14.845000000000001</v>
      </c>
      <c r="X33" s="236">
        <v>22.925999999999998</v>
      </c>
      <c r="Y33" s="236">
        <v>19.227</v>
      </c>
      <c r="Z33" s="236">
        <v>44.88</v>
      </c>
      <c r="AA33" s="236">
        <v>79.295000000000002</v>
      </c>
      <c r="AB33" s="236">
        <v>126.95</v>
      </c>
      <c r="AC33" s="236">
        <v>38.847000000000001</v>
      </c>
      <c r="AD33" s="236">
        <v>28.42</v>
      </c>
      <c r="AE33" s="236">
        <v>23.012</v>
      </c>
      <c r="AF33" s="236">
        <v>31.954000000000001</v>
      </c>
      <c r="AG33" s="236">
        <v>56.5</v>
      </c>
      <c r="AH33" s="237">
        <v>15.638999999999999</v>
      </c>
      <c r="AI33" s="211">
        <v>44.225000000000001</v>
      </c>
      <c r="AJ33" s="211">
        <v>43.472999999999999</v>
      </c>
      <c r="AK33" s="211">
        <v>13.117000000000001</v>
      </c>
      <c r="AL33" s="211">
        <v>63.963999999999999</v>
      </c>
      <c r="AM33" s="211">
        <v>49.082999999999998</v>
      </c>
    </row>
    <row r="34" spans="1:39" ht="15" x14ac:dyDescent="0.25">
      <c r="A34" s="188">
        <v>44866</v>
      </c>
      <c r="B34" s="216"/>
      <c r="C34" s="216"/>
      <c r="D34" s="217">
        <v>33.51</v>
      </c>
      <c r="E34" s="217">
        <v>31.033999999999999</v>
      </c>
      <c r="F34" s="217">
        <v>41.588000000000001</v>
      </c>
      <c r="G34" s="217">
        <v>55.567999999999998</v>
      </c>
      <c r="H34" s="236">
        <v>73.456000000000003</v>
      </c>
      <c r="I34" s="236">
        <v>48.515999999999998</v>
      </c>
      <c r="J34" s="236">
        <v>28.744</v>
      </c>
      <c r="K34" s="236">
        <v>22.439</v>
      </c>
      <c r="L34" s="236">
        <v>40.424999999999997</v>
      </c>
      <c r="M34" s="236">
        <v>37.93</v>
      </c>
      <c r="N34" s="236">
        <v>27.120999999999999</v>
      </c>
      <c r="O34" s="236">
        <v>33.1</v>
      </c>
      <c r="P34" s="236">
        <v>45.911000000000001</v>
      </c>
      <c r="Q34" s="236">
        <v>27.83</v>
      </c>
      <c r="R34" s="236">
        <v>30.783000000000001</v>
      </c>
      <c r="S34" s="236">
        <v>43.392000000000003</v>
      </c>
      <c r="T34" s="236">
        <v>63.35</v>
      </c>
      <c r="U34" s="236">
        <v>23.414000000000001</v>
      </c>
      <c r="V34" s="236">
        <v>27.428999999999998</v>
      </c>
      <c r="W34" s="236">
        <v>21.097000000000001</v>
      </c>
      <c r="X34" s="236">
        <v>25.193000000000001</v>
      </c>
      <c r="Y34" s="236">
        <v>22.739000000000001</v>
      </c>
      <c r="Z34" s="236">
        <v>42.036000000000001</v>
      </c>
      <c r="AA34" s="236">
        <v>40.47</v>
      </c>
      <c r="AB34" s="236">
        <v>47.313000000000002</v>
      </c>
      <c r="AC34" s="236">
        <v>21.696000000000002</v>
      </c>
      <c r="AD34" s="236">
        <v>31.638000000000002</v>
      </c>
      <c r="AE34" s="236">
        <v>23.975000000000001</v>
      </c>
      <c r="AF34" s="236">
        <v>25.227</v>
      </c>
      <c r="AG34" s="236">
        <v>32.036000000000001</v>
      </c>
      <c r="AH34" s="237">
        <v>15.646000000000001</v>
      </c>
      <c r="AI34" s="211">
        <v>28.795000000000002</v>
      </c>
      <c r="AJ34" s="211">
        <v>24.58</v>
      </c>
      <c r="AK34" s="211">
        <v>21.413</v>
      </c>
      <c r="AL34" s="211">
        <v>31.797999999999998</v>
      </c>
      <c r="AM34" s="211">
        <v>38.83</v>
      </c>
    </row>
    <row r="35" spans="1:39" ht="15" x14ac:dyDescent="0.25">
      <c r="A35" s="188">
        <v>44896</v>
      </c>
      <c r="B35" s="216"/>
      <c r="C35" s="216"/>
      <c r="D35" s="217">
        <v>25.07</v>
      </c>
      <c r="E35" s="217">
        <v>26.314</v>
      </c>
      <c r="F35" s="217">
        <v>42.691000000000003</v>
      </c>
      <c r="G35" s="217">
        <v>36.576000000000001</v>
      </c>
      <c r="H35" s="236">
        <v>39.497</v>
      </c>
      <c r="I35" s="236">
        <v>27.285</v>
      </c>
      <c r="J35" s="236">
        <v>21.988</v>
      </c>
      <c r="K35" s="236">
        <v>18.37</v>
      </c>
      <c r="L35" s="236">
        <v>24.163</v>
      </c>
      <c r="M35" s="236">
        <v>25.117000000000001</v>
      </c>
      <c r="N35" s="236">
        <v>22.824999999999999</v>
      </c>
      <c r="O35" s="236">
        <v>29.224</v>
      </c>
      <c r="P35" s="236">
        <v>31.228999999999999</v>
      </c>
      <c r="Q35" s="236">
        <v>25.295000000000002</v>
      </c>
      <c r="R35" s="236">
        <v>29.19</v>
      </c>
      <c r="S35" s="236">
        <v>29.956</v>
      </c>
      <c r="T35" s="236">
        <v>41.084000000000003</v>
      </c>
      <c r="U35" s="236">
        <v>21.699000000000002</v>
      </c>
      <c r="V35" s="236">
        <v>18.155999999999999</v>
      </c>
      <c r="W35" s="236">
        <v>20.760999999999999</v>
      </c>
      <c r="X35" s="236">
        <v>14.582000000000001</v>
      </c>
      <c r="Y35" s="236">
        <v>21.131</v>
      </c>
      <c r="Z35" s="236">
        <v>25.777000000000001</v>
      </c>
      <c r="AA35" s="236">
        <v>27.716999999999999</v>
      </c>
      <c r="AB35" s="236">
        <v>26.548999999999999</v>
      </c>
      <c r="AC35" s="236">
        <v>46.401000000000003</v>
      </c>
      <c r="AD35" s="236">
        <v>27.082999999999998</v>
      </c>
      <c r="AE35" s="236">
        <v>19.824000000000002</v>
      </c>
      <c r="AF35" s="236">
        <v>28.492999999999999</v>
      </c>
      <c r="AG35" s="236">
        <v>23.227</v>
      </c>
      <c r="AH35" s="237">
        <v>15.141</v>
      </c>
      <c r="AI35" s="211">
        <v>20.332999999999998</v>
      </c>
      <c r="AJ35" s="211">
        <v>20.331</v>
      </c>
      <c r="AK35" s="211">
        <v>21.39</v>
      </c>
      <c r="AL35" s="211">
        <v>18.652000000000001</v>
      </c>
      <c r="AM35" s="211">
        <v>29.966000000000001</v>
      </c>
    </row>
    <row r="36" spans="1:39" ht="15" x14ac:dyDescent="0.25">
      <c r="A36" s="188">
        <v>44927</v>
      </c>
      <c r="B36" s="216"/>
      <c r="C36" s="211"/>
      <c r="D36" s="164">
        <v>21.92</v>
      </c>
      <c r="E36" s="236">
        <v>22.199000000000002</v>
      </c>
      <c r="F36" s="236">
        <v>42.384</v>
      </c>
      <c r="G36" s="236">
        <v>32.463999999999999</v>
      </c>
      <c r="H36" s="236">
        <v>29.228999999999999</v>
      </c>
      <c r="I36" s="236">
        <v>20.876000000000001</v>
      </c>
      <c r="J36" s="236">
        <v>19.175999999999998</v>
      </c>
      <c r="K36" s="236">
        <v>17.021000000000001</v>
      </c>
      <c r="L36" s="236">
        <v>18.024999999999999</v>
      </c>
      <c r="M36" s="236">
        <v>19.95</v>
      </c>
      <c r="N36" s="236">
        <v>27</v>
      </c>
      <c r="O36" s="236">
        <v>25.254000000000001</v>
      </c>
      <c r="P36" s="236">
        <v>24.565999999999999</v>
      </c>
      <c r="Q36" s="236">
        <v>23.443000000000001</v>
      </c>
      <c r="R36" s="236">
        <v>23.498999999999999</v>
      </c>
      <c r="S36" s="236">
        <v>26.908000000000001</v>
      </c>
      <c r="T36" s="236">
        <v>25.67</v>
      </c>
      <c r="U36" s="236">
        <v>22.77</v>
      </c>
      <c r="V36" s="236">
        <v>16.835999999999999</v>
      </c>
      <c r="W36" s="236">
        <v>18.754999999999999</v>
      </c>
      <c r="X36" s="236">
        <v>12.467000000000001</v>
      </c>
      <c r="Y36" s="236">
        <v>17.039000000000001</v>
      </c>
      <c r="Z36" s="236">
        <v>54.744999999999997</v>
      </c>
      <c r="AA36" s="236">
        <v>24.280999999999999</v>
      </c>
      <c r="AB36" s="236">
        <v>22.625</v>
      </c>
      <c r="AC36" s="236">
        <v>31.913</v>
      </c>
      <c r="AD36" s="236">
        <v>25.576000000000001</v>
      </c>
      <c r="AE36" s="237">
        <v>18.588999999999999</v>
      </c>
      <c r="AF36" s="236">
        <v>21.585000000000001</v>
      </c>
      <c r="AG36" s="236">
        <v>23.562000000000001</v>
      </c>
      <c r="AH36" s="236">
        <v>19.623000000000001</v>
      </c>
      <c r="AI36" s="211">
        <v>16.440000000000001</v>
      </c>
      <c r="AJ36" s="211">
        <v>20.061</v>
      </c>
      <c r="AK36" s="211">
        <v>18.033999999999999</v>
      </c>
      <c r="AL36" s="211">
        <v>15.617000000000001</v>
      </c>
      <c r="AM36" s="211">
        <v>25.673999999999999</v>
      </c>
    </row>
    <row r="37" spans="1:39" ht="15" x14ac:dyDescent="0.25">
      <c r="A37" s="188">
        <v>44958</v>
      </c>
      <c r="B37" s="164"/>
      <c r="C37" s="164"/>
      <c r="D37" s="164">
        <v>30.25</v>
      </c>
      <c r="E37" s="236">
        <v>23.870999999999999</v>
      </c>
      <c r="F37" s="236">
        <v>39.951000000000001</v>
      </c>
      <c r="G37" s="236">
        <v>59.845999999999997</v>
      </c>
      <c r="H37" s="236">
        <v>46.84</v>
      </c>
      <c r="I37" s="236">
        <v>22.236000000000001</v>
      </c>
      <c r="J37" s="236">
        <v>22.917000000000002</v>
      </c>
      <c r="K37" s="236">
        <v>15.946999999999999</v>
      </c>
      <c r="L37" s="236">
        <v>24.94</v>
      </c>
      <c r="M37" s="236">
        <v>29.315000000000001</v>
      </c>
      <c r="N37" s="236">
        <v>32.411000000000001</v>
      </c>
      <c r="O37" s="236">
        <v>29.111999999999998</v>
      </c>
      <c r="P37" s="236">
        <v>52.323</v>
      </c>
      <c r="Q37" s="236">
        <v>33.209000000000003</v>
      </c>
      <c r="R37" s="236">
        <v>25.626999999999999</v>
      </c>
      <c r="S37" s="236">
        <v>27.469000000000001</v>
      </c>
      <c r="T37" s="236">
        <v>29.79</v>
      </c>
      <c r="U37" s="236">
        <v>21.844999999999999</v>
      </c>
      <c r="V37" s="236">
        <v>20.074999999999999</v>
      </c>
      <c r="W37" s="236">
        <v>16.643000000000001</v>
      </c>
      <c r="X37" s="236">
        <v>15.53</v>
      </c>
      <c r="Y37" s="236">
        <v>19.013000000000002</v>
      </c>
      <c r="Z37" s="236">
        <v>85.367000000000004</v>
      </c>
      <c r="AA37" s="236">
        <v>20.945</v>
      </c>
      <c r="AB37" s="236">
        <v>41.658000000000001</v>
      </c>
      <c r="AC37" s="236">
        <v>23.702999999999999</v>
      </c>
      <c r="AD37" s="236">
        <v>34.926000000000002</v>
      </c>
      <c r="AE37" s="237">
        <v>16.245999999999999</v>
      </c>
      <c r="AF37" s="236">
        <v>25.2</v>
      </c>
      <c r="AG37" s="236">
        <v>25.113</v>
      </c>
      <c r="AH37" s="236">
        <v>19.297000000000001</v>
      </c>
      <c r="AI37" s="211">
        <v>22.317</v>
      </c>
      <c r="AJ37" s="211">
        <v>31.041</v>
      </c>
      <c r="AK37" s="211">
        <v>14.89</v>
      </c>
      <c r="AL37" s="211">
        <v>15.749000000000001</v>
      </c>
      <c r="AM37" s="211">
        <v>27.452999999999999</v>
      </c>
    </row>
    <row r="38" spans="1:39" ht="15" x14ac:dyDescent="0.25">
      <c r="A38" s="188">
        <v>44986</v>
      </c>
      <c r="B38" s="164"/>
      <c r="C38" s="164"/>
      <c r="D38" s="164">
        <v>92.34</v>
      </c>
      <c r="E38" s="236">
        <v>77.704999999999998</v>
      </c>
      <c r="F38" s="236">
        <v>191.18799999999999</v>
      </c>
      <c r="G38" s="236">
        <v>142.88900000000001</v>
      </c>
      <c r="H38" s="236">
        <v>120.20399999999999</v>
      </c>
      <c r="I38" s="236">
        <v>59.884</v>
      </c>
      <c r="J38" s="236">
        <v>92.671999999999997</v>
      </c>
      <c r="K38" s="236">
        <v>39.58</v>
      </c>
      <c r="L38" s="236">
        <v>63.94</v>
      </c>
      <c r="M38" s="236">
        <v>89.382000000000005</v>
      </c>
      <c r="N38" s="236">
        <v>166.07</v>
      </c>
      <c r="O38" s="236">
        <v>75.69</v>
      </c>
      <c r="P38" s="236">
        <v>220.85900000000001</v>
      </c>
      <c r="Q38" s="236">
        <v>44.061</v>
      </c>
      <c r="R38" s="236">
        <v>151.792</v>
      </c>
      <c r="S38" s="236">
        <v>70.088999999999999</v>
      </c>
      <c r="T38" s="236">
        <v>54.682000000000002</v>
      </c>
      <c r="U38" s="236">
        <v>44.258000000000003</v>
      </c>
      <c r="V38" s="236">
        <v>69.834000000000003</v>
      </c>
      <c r="W38" s="236">
        <v>25.521999999999998</v>
      </c>
      <c r="X38" s="236">
        <v>43.244999999999997</v>
      </c>
      <c r="Y38" s="236">
        <v>92.347999999999999</v>
      </c>
      <c r="Z38" s="236">
        <v>142.63499999999999</v>
      </c>
      <c r="AA38" s="236">
        <v>40.122999999999998</v>
      </c>
      <c r="AB38" s="236">
        <v>131.803</v>
      </c>
      <c r="AC38" s="236">
        <v>105.36799999999999</v>
      </c>
      <c r="AD38" s="236">
        <v>74.941999999999993</v>
      </c>
      <c r="AE38" s="237">
        <v>52.67</v>
      </c>
      <c r="AF38" s="236">
        <v>56.677999999999997</v>
      </c>
      <c r="AG38" s="236">
        <v>67.239999999999995</v>
      </c>
      <c r="AH38" s="236">
        <v>36.354999999999997</v>
      </c>
      <c r="AI38" s="211">
        <v>55.12</v>
      </c>
      <c r="AJ38" s="211">
        <v>63.055999999999997</v>
      </c>
      <c r="AK38" s="211">
        <v>29.882999999999999</v>
      </c>
      <c r="AL38" s="211">
        <v>73.293000000000006</v>
      </c>
      <c r="AM38" s="211">
        <v>74.471999999999994</v>
      </c>
    </row>
    <row r="39" spans="1:39" ht="15" x14ac:dyDescent="0.25">
      <c r="A39" s="188">
        <v>45017</v>
      </c>
      <c r="B39" s="164"/>
      <c r="C39" s="164"/>
      <c r="D39" s="164">
        <v>170.42</v>
      </c>
      <c r="E39" s="236">
        <v>139.22</v>
      </c>
      <c r="F39" s="236">
        <v>294.11399999999998</v>
      </c>
      <c r="G39" s="236">
        <v>310.48599999999999</v>
      </c>
      <c r="H39" s="236">
        <v>234.32300000000001</v>
      </c>
      <c r="I39" s="236">
        <v>95.510999999999996</v>
      </c>
      <c r="J39" s="236">
        <v>209.46100000000001</v>
      </c>
      <c r="K39" s="236">
        <v>112.88</v>
      </c>
      <c r="L39" s="236">
        <v>118.206</v>
      </c>
      <c r="M39" s="236">
        <v>226.40600000000001</v>
      </c>
      <c r="N39" s="236">
        <v>286.245</v>
      </c>
      <c r="O39" s="236">
        <v>170.649</v>
      </c>
      <c r="P39" s="236">
        <v>181.696</v>
      </c>
      <c r="Q39" s="236">
        <v>77.518000000000001</v>
      </c>
      <c r="R39" s="236">
        <v>196.881</v>
      </c>
      <c r="S39" s="236">
        <v>130.828</v>
      </c>
      <c r="T39" s="236">
        <v>109.767</v>
      </c>
      <c r="U39" s="236">
        <v>117.61199999999999</v>
      </c>
      <c r="V39" s="236">
        <v>175.60900000000001</v>
      </c>
      <c r="W39" s="236">
        <v>44.819000000000003</v>
      </c>
      <c r="X39" s="236">
        <v>56.26</v>
      </c>
      <c r="Y39" s="236">
        <v>190.488</v>
      </c>
      <c r="Z39" s="236">
        <v>259.68400000000003</v>
      </c>
      <c r="AA39" s="236">
        <v>137.16499999999999</v>
      </c>
      <c r="AB39" s="236">
        <v>137.71</v>
      </c>
      <c r="AC39" s="236">
        <v>267.59500000000003</v>
      </c>
      <c r="AD39" s="236">
        <v>115.553</v>
      </c>
      <c r="AE39" s="237">
        <v>190.69499999999999</v>
      </c>
      <c r="AF39" s="236">
        <v>119.34</v>
      </c>
      <c r="AG39" s="236">
        <v>142.38499999999999</v>
      </c>
      <c r="AH39" s="236">
        <v>50.381999999999998</v>
      </c>
      <c r="AI39" s="211">
        <v>101.38</v>
      </c>
      <c r="AJ39" s="211">
        <v>56.889000000000003</v>
      </c>
      <c r="AK39" s="211">
        <v>64.025000000000006</v>
      </c>
      <c r="AL39" s="211">
        <v>112.819</v>
      </c>
      <c r="AM39" s="211">
        <v>132.82</v>
      </c>
    </row>
    <row r="40" spans="1:39" ht="15" x14ac:dyDescent="0.25">
      <c r="A40" s="188">
        <v>45047</v>
      </c>
      <c r="B40" s="164"/>
      <c r="C40" s="164"/>
      <c r="D40" s="164">
        <v>277.11</v>
      </c>
      <c r="E40" s="236">
        <v>373.50400000000002</v>
      </c>
      <c r="F40" s="236">
        <v>479.07100000000003</v>
      </c>
      <c r="G40" s="236">
        <v>316.95400000000001</v>
      </c>
      <c r="H40" s="236">
        <v>357.94400000000002</v>
      </c>
      <c r="I40" s="236">
        <v>140.92599999999999</v>
      </c>
      <c r="J40" s="236">
        <v>228.441</v>
      </c>
      <c r="K40" s="236">
        <v>200.607</v>
      </c>
      <c r="L40" s="236">
        <v>221.53100000000001</v>
      </c>
      <c r="M40" s="236">
        <v>309.23200000000003</v>
      </c>
      <c r="N40" s="236">
        <v>431.31</v>
      </c>
      <c r="O40" s="236">
        <v>286.74299999999999</v>
      </c>
      <c r="P40" s="236">
        <v>322.48899999999998</v>
      </c>
      <c r="Q40" s="236">
        <v>182.41499999999999</v>
      </c>
      <c r="R40" s="236">
        <v>381.17099999999999</v>
      </c>
      <c r="S40" s="236">
        <v>268.01400000000001</v>
      </c>
      <c r="T40" s="236">
        <v>269.74900000000002</v>
      </c>
      <c r="U40" s="236">
        <v>165.971</v>
      </c>
      <c r="V40" s="236">
        <v>419.44400000000002</v>
      </c>
      <c r="W40" s="236">
        <v>50.917999999999999</v>
      </c>
      <c r="X40" s="236">
        <v>140.584</v>
      </c>
      <c r="Y40" s="236">
        <v>272.36</v>
      </c>
      <c r="Z40" s="236">
        <v>486.32900000000001</v>
      </c>
      <c r="AA40" s="236">
        <v>206.76400000000001</v>
      </c>
      <c r="AB40" s="236">
        <v>273.74900000000002</v>
      </c>
      <c r="AC40" s="236">
        <v>349.15199999999999</v>
      </c>
      <c r="AD40" s="236">
        <v>352.94099999999997</v>
      </c>
      <c r="AE40" s="237">
        <v>178.39099999999999</v>
      </c>
      <c r="AF40" s="236">
        <v>175.851</v>
      </c>
      <c r="AG40" s="236">
        <v>188.61799999999999</v>
      </c>
      <c r="AH40" s="236">
        <v>89.58</v>
      </c>
      <c r="AI40" s="211">
        <v>166.14699999999999</v>
      </c>
      <c r="AJ40" s="211">
        <v>155.80500000000001</v>
      </c>
      <c r="AK40" s="211">
        <v>133.77699999999999</v>
      </c>
      <c r="AL40" s="211">
        <v>265.38200000000001</v>
      </c>
      <c r="AM40" s="211">
        <v>265.226</v>
      </c>
    </row>
    <row r="41" spans="1:39" ht="15" x14ac:dyDescent="0.25">
      <c r="A41" s="188">
        <v>45078</v>
      </c>
      <c r="B41" s="164"/>
      <c r="C41" s="164"/>
      <c r="D41" s="164">
        <v>223.57</v>
      </c>
      <c r="E41" s="236">
        <v>319.14499999999998</v>
      </c>
      <c r="F41" s="236">
        <v>488.78300000000002</v>
      </c>
      <c r="G41" s="236">
        <v>418.69400000000002</v>
      </c>
      <c r="H41" s="236">
        <v>319.91699999999997</v>
      </c>
      <c r="I41" s="236">
        <v>201.67</v>
      </c>
      <c r="J41" s="236">
        <v>143.61600000000001</v>
      </c>
      <c r="K41" s="236">
        <v>181.374</v>
      </c>
      <c r="L41" s="236">
        <v>314.02800000000002</v>
      </c>
      <c r="M41" s="236">
        <v>158.21199999999999</v>
      </c>
      <c r="N41" s="236">
        <v>383.72</v>
      </c>
      <c r="O41" s="236">
        <v>207.852</v>
      </c>
      <c r="P41" s="236">
        <v>434.23700000000002</v>
      </c>
      <c r="Q41" s="236">
        <v>52.283000000000001</v>
      </c>
      <c r="R41" s="236">
        <v>387.91399999999999</v>
      </c>
      <c r="S41" s="236">
        <v>198.94499999999999</v>
      </c>
      <c r="T41" s="236">
        <v>319.22800000000001</v>
      </c>
      <c r="U41" s="236">
        <v>47.606000000000002</v>
      </c>
      <c r="V41" s="236">
        <v>186.535</v>
      </c>
      <c r="W41" s="236">
        <v>25.407</v>
      </c>
      <c r="X41" s="236">
        <v>96.558000000000007</v>
      </c>
      <c r="Y41" s="236">
        <v>119.411</v>
      </c>
      <c r="Z41" s="236">
        <v>407.89699999999999</v>
      </c>
      <c r="AA41" s="236">
        <v>63.883000000000003</v>
      </c>
      <c r="AB41" s="236">
        <v>147.393</v>
      </c>
      <c r="AC41" s="236">
        <v>346.04</v>
      </c>
      <c r="AD41" s="236">
        <v>164.50899999999999</v>
      </c>
      <c r="AE41" s="237">
        <v>217.50899999999999</v>
      </c>
      <c r="AF41" s="236">
        <v>245.23599999999999</v>
      </c>
      <c r="AG41" s="236">
        <v>61.368000000000002</v>
      </c>
      <c r="AH41" s="236">
        <v>78.222999999999999</v>
      </c>
      <c r="AI41" s="211">
        <v>180.6</v>
      </c>
      <c r="AJ41" s="211">
        <v>211.155</v>
      </c>
      <c r="AK41" s="211">
        <v>117.09699999999999</v>
      </c>
      <c r="AL41" s="211">
        <v>278.38</v>
      </c>
      <c r="AM41" s="211">
        <v>405.24400000000003</v>
      </c>
    </row>
    <row r="42" spans="1:39" ht="15" x14ac:dyDescent="0.25">
      <c r="A42" s="188">
        <v>45108</v>
      </c>
      <c r="B42" s="164"/>
      <c r="C42" s="164"/>
      <c r="D42" s="164">
        <v>65.989999999999995</v>
      </c>
      <c r="E42" s="236">
        <v>78.816999999999993</v>
      </c>
      <c r="F42" s="236">
        <v>115.85599999999999</v>
      </c>
      <c r="G42" s="236">
        <v>166.65899999999999</v>
      </c>
      <c r="H42" s="236">
        <v>69.614999999999995</v>
      </c>
      <c r="I42" s="236">
        <v>43.264000000000003</v>
      </c>
      <c r="J42" s="236">
        <v>22.631</v>
      </c>
      <c r="K42" s="236">
        <v>59.207000000000001</v>
      </c>
      <c r="L42" s="236">
        <v>97.646000000000001</v>
      </c>
      <c r="M42" s="236">
        <v>44.593000000000004</v>
      </c>
      <c r="N42" s="236">
        <v>94.24</v>
      </c>
      <c r="O42" s="236">
        <v>27.128</v>
      </c>
      <c r="P42" s="236">
        <v>255.63499999999999</v>
      </c>
      <c r="Q42" s="236">
        <v>10.006</v>
      </c>
      <c r="R42" s="236">
        <v>75.206000000000003</v>
      </c>
      <c r="S42" s="236">
        <v>64.644999999999996</v>
      </c>
      <c r="T42" s="236">
        <v>143.768</v>
      </c>
      <c r="U42" s="236">
        <v>0</v>
      </c>
      <c r="V42" s="236">
        <v>23.417000000000002</v>
      </c>
      <c r="W42" s="236">
        <v>17.608000000000001</v>
      </c>
      <c r="X42" s="236">
        <v>3.6909999999999998</v>
      </c>
      <c r="Y42" s="236">
        <v>16.62</v>
      </c>
      <c r="Z42" s="236">
        <v>109.773</v>
      </c>
      <c r="AA42" s="236">
        <v>27.678999999999998</v>
      </c>
      <c r="AB42" s="236">
        <v>22.617999999999999</v>
      </c>
      <c r="AC42" s="236">
        <v>74.486999999999995</v>
      </c>
      <c r="AD42" s="236">
        <v>28.094000000000001</v>
      </c>
      <c r="AE42" s="237">
        <v>32.115000000000002</v>
      </c>
      <c r="AF42" s="236">
        <v>46.222999999999999</v>
      </c>
      <c r="AG42" s="236">
        <v>11.492000000000001</v>
      </c>
      <c r="AH42" s="236">
        <v>31.782</v>
      </c>
      <c r="AI42" s="211">
        <v>18.55</v>
      </c>
      <c r="AJ42" s="211">
        <v>37.444000000000003</v>
      </c>
      <c r="AK42" s="211">
        <v>38.341000000000001</v>
      </c>
      <c r="AL42" s="211">
        <v>106.828</v>
      </c>
      <c r="AM42" s="211">
        <v>197.62200000000001</v>
      </c>
    </row>
    <row r="43" spans="1:39" ht="15" x14ac:dyDescent="0.25">
      <c r="A43" s="188">
        <v>45139</v>
      </c>
      <c r="B43" s="164"/>
      <c r="C43" s="164"/>
      <c r="D43" s="164">
        <v>45.09</v>
      </c>
      <c r="E43" s="236">
        <v>66.117000000000004</v>
      </c>
      <c r="F43" s="236">
        <v>45.426000000000002</v>
      </c>
      <c r="G43" s="236">
        <v>35.085999999999999</v>
      </c>
      <c r="H43" s="236">
        <v>36.353000000000002</v>
      </c>
      <c r="I43" s="236">
        <v>56.335999999999999</v>
      </c>
      <c r="J43" s="236">
        <v>27.51</v>
      </c>
      <c r="K43" s="236">
        <v>35.664000000000001</v>
      </c>
      <c r="L43" s="236">
        <v>39.975999999999999</v>
      </c>
      <c r="M43" s="236">
        <v>52.726999999999997</v>
      </c>
      <c r="N43" s="236">
        <v>66.366</v>
      </c>
      <c r="O43" s="236">
        <v>20.433</v>
      </c>
      <c r="P43" s="236">
        <v>73.143000000000001</v>
      </c>
      <c r="Q43" s="236">
        <v>3.411</v>
      </c>
      <c r="R43" s="236">
        <v>66.634</v>
      </c>
      <c r="S43" s="236">
        <v>27.648</v>
      </c>
      <c r="T43" s="236">
        <v>123.746</v>
      </c>
      <c r="U43" s="236">
        <v>1.5309999999999999</v>
      </c>
      <c r="V43" s="236">
        <v>39.939</v>
      </c>
      <c r="W43" s="236">
        <v>16.077999999999999</v>
      </c>
      <c r="X43" s="236">
        <v>21.797000000000001</v>
      </c>
      <c r="Y43" s="236">
        <v>4.8579999999999997</v>
      </c>
      <c r="Z43" s="236">
        <v>34.981000000000002</v>
      </c>
      <c r="AA43" s="236">
        <v>36.93</v>
      </c>
      <c r="AB43" s="236">
        <v>39.338999999999999</v>
      </c>
      <c r="AC43" s="236">
        <v>30.792999999999999</v>
      </c>
      <c r="AD43" s="236">
        <v>6.2830000000000004</v>
      </c>
      <c r="AE43" s="237">
        <v>36.771000000000001</v>
      </c>
      <c r="AF43" s="236">
        <v>15.138</v>
      </c>
      <c r="AG43" s="236">
        <v>17.68</v>
      </c>
      <c r="AH43" s="236">
        <v>30.917999999999999</v>
      </c>
      <c r="AI43" s="211">
        <v>12.789</v>
      </c>
      <c r="AJ43" s="211">
        <v>8.41</v>
      </c>
      <c r="AK43" s="211">
        <v>26.370999999999999</v>
      </c>
      <c r="AL43" s="211">
        <v>65.503</v>
      </c>
      <c r="AM43" s="211">
        <v>56.488999999999997</v>
      </c>
    </row>
    <row r="44" spans="1:39" ht="15" x14ac:dyDescent="0.25">
      <c r="A44" s="188">
        <v>45170</v>
      </c>
      <c r="B44" s="164"/>
      <c r="C44" s="164"/>
      <c r="D44" s="164">
        <v>43.19</v>
      </c>
      <c r="E44" s="236">
        <v>43.944000000000003</v>
      </c>
      <c r="F44" s="236">
        <v>72.429000000000002</v>
      </c>
      <c r="G44" s="236">
        <v>57.499000000000002</v>
      </c>
      <c r="H44" s="236">
        <v>19.067</v>
      </c>
      <c r="I44" s="236">
        <v>36.966000000000001</v>
      </c>
      <c r="J44" s="236">
        <v>17.692</v>
      </c>
      <c r="K44" s="236">
        <v>26.795000000000002</v>
      </c>
      <c r="L44" s="236">
        <v>69.242999999999995</v>
      </c>
      <c r="M44" s="236">
        <v>39.774000000000001</v>
      </c>
      <c r="N44" s="236">
        <v>86.424000000000007</v>
      </c>
      <c r="O44" s="236">
        <v>41.773000000000003</v>
      </c>
      <c r="P44" s="236">
        <v>37.777000000000001</v>
      </c>
      <c r="Q44" s="236">
        <v>26.298999999999999</v>
      </c>
      <c r="R44" s="236">
        <v>90.042000000000002</v>
      </c>
      <c r="S44" s="236">
        <v>15.465999999999999</v>
      </c>
      <c r="T44" s="236">
        <v>77.191000000000003</v>
      </c>
      <c r="U44" s="236">
        <v>8.4740000000000002</v>
      </c>
      <c r="V44" s="236">
        <v>11.771000000000001</v>
      </c>
      <c r="W44" s="236">
        <v>23.318000000000001</v>
      </c>
      <c r="X44" s="236">
        <v>43.621000000000002</v>
      </c>
      <c r="Y44" s="236">
        <v>34.276000000000003</v>
      </c>
      <c r="Z44" s="236">
        <v>24.577999999999999</v>
      </c>
      <c r="AA44" s="236">
        <v>35.756999999999998</v>
      </c>
      <c r="AB44" s="236">
        <v>29.931999999999999</v>
      </c>
      <c r="AC44" s="236">
        <v>35.159999999999997</v>
      </c>
      <c r="AD44" s="236">
        <v>10.786</v>
      </c>
      <c r="AE44" s="237">
        <v>42.948</v>
      </c>
      <c r="AF44" s="236">
        <v>14.874000000000001</v>
      </c>
      <c r="AG44" s="236">
        <v>20.190999999999999</v>
      </c>
      <c r="AH44" s="236">
        <v>77.372</v>
      </c>
      <c r="AI44" s="211">
        <v>10.268000000000001</v>
      </c>
      <c r="AJ44" s="211">
        <v>9.8870000000000005</v>
      </c>
      <c r="AK44" s="211">
        <v>27.012</v>
      </c>
      <c r="AL44" s="211">
        <v>82.662999999999997</v>
      </c>
      <c r="AM44" s="211">
        <v>17.885999999999999</v>
      </c>
    </row>
    <row r="45" spans="1:39" ht="15" x14ac:dyDescent="0.25">
      <c r="A45" s="188">
        <v>45200</v>
      </c>
      <c r="B45" s="164"/>
      <c r="C45" s="164"/>
      <c r="D45" s="164">
        <v>46.89</v>
      </c>
      <c r="E45" s="236">
        <v>70.637</v>
      </c>
      <c r="F45" s="236">
        <v>111.33</v>
      </c>
      <c r="G45" s="236">
        <v>89.938999999999993</v>
      </c>
      <c r="H45" s="236">
        <v>20.65</v>
      </c>
      <c r="I45" s="236">
        <v>33.735999999999997</v>
      </c>
      <c r="J45" s="236">
        <v>35.270000000000003</v>
      </c>
      <c r="K45" s="236">
        <v>52.401000000000003</v>
      </c>
      <c r="L45" s="236">
        <v>22.832000000000001</v>
      </c>
      <c r="M45" s="236">
        <v>20.097000000000001</v>
      </c>
      <c r="N45" s="236">
        <v>33.588999999999999</v>
      </c>
      <c r="O45" s="236">
        <v>31.344000000000001</v>
      </c>
      <c r="P45" s="236">
        <v>35.381999999999998</v>
      </c>
      <c r="Q45" s="236">
        <v>29.76</v>
      </c>
      <c r="R45" s="236">
        <v>83.411000000000001</v>
      </c>
      <c r="S45" s="236">
        <v>43.776000000000003</v>
      </c>
      <c r="T45" s="236">
        <v>27.492999999999999</v>
      </c>
      <c r="U45" s="236">
        <v>31.64</v>
      </c>
      <c r="V45" s="236">
        <v>14.891</v>
      </c>
      <c r="W45" s="236">
        <v>22.613</v>
      </c>
      <c r="X45" s="236">
        <v>19.721</v>
      </c>
      <c r="Y45" s="236">
        <v>44.398000000000003</v>
      </c>
      <c r="Z45" s="236">
        <v>79.257000000000005</v>
      </c>
      <c r="AA45" s="236">
        <v>127.351</v>
      </c>
      <c r="AB45" s="236">
        <v>39.701000000000001</v>
      </c>
      <c r="AC45" s="236">
        <v>28.337</v>
      </c>
      <c r="AD45" s="236">
        <v>23.062000000000001</v>
      </c>
      <c r="AE45" s="237">
        <v>33.200000000000003</v>
      </c>
      <c r="AF45" s="236">
        <v>56.677</v>
      </c>
      <c r="AG45" s="236">
        <v>15.956</v>
      </c>
      <c r="AH45" s="236">
        <v>44.289000000000001</v>
      </c>
      <c r="AI45" s="211">
        <v>47.851999999999997</v>
      </c>
      <c r="AJ45" s="211">
        <v>12.907</v>
      </c>
      <c r="AK45" s="211">
        <v>63.83</v>
      </c>
      <c r="AL45" s="211">
        <v>48.9</v>
      </c>
      <c r="AM45" s="211">
        <v>55.131</v>
      </c>
    </row>
    <row r="46" spans="1:39" ht="15" x14ac:dyDescent="0.25">
      <c r="A46" s="188">
        <v>45231</v>
      </c>
      <c r="B46" s="164"/>
      <c r="C46" s="164"/>
      <c r="D46" s="164">
        <v>33.51</v>
      </c>
      <c r="E46" s="236">
        <v>42.076999999999998</v>
      </c>
      <c r="F46" s="236">
        <v>55.741</v>
      </c>
      <c r="G46" s="236">
        <v>75.394000000000005</v>
      </c>
      <c r="H46" s="236">
        <v>49.098999999999997</v>
      </c>
      <c r="I46" s="236">
        <v>29.097000000000001</v>
      </c>
      <c r="J46" s="236">
        <v>22.7</v>
      </c>
      <c r="K46" s="236">
        <v>41.521999999999998</v>
      </c>
      <c r="L46" s="236">
        <v>38.033000000000001</v>
      </c>
      <c r="M46" s="236">
        <v>27.059000000000001</v>
      </c>
      <c r="N46" s="236">
        <v>33.173999999999999</v>
      </c>
      <c r="O46" s="236">
        <v>46.889000000000003</v>
      </c>
      <c r="P46" s="236">
        <v>28.193999999999999</v>
      </c>
      <c r="Q46" s="236">
        <v>30.873999999999999</v>
      </c>
      <c r="R46" s="236">
        <v>43.837000000000003</v>
      </c>
      <c r="S46" s="236">
        <v>63.872999999999998</v>
      </c>
      <c r="T46" s="236">
        <v>23.917000000000002</v>
      </c>
      <c r="U46" s="236">
        <v>27.663</v>
      </c>
      <c r="V46" s="236">
        <v>21.14</v>
      </c>
      <c r="W46" s="236">
        <v>25.757999999999999</v>
      </c>
      <c r="X46" s="236">
        <v>23.285</v>
      </c>
      <c r="Y46" s="236">
        <v>41.622999999999998</v>
      </c>
      <c r="Z46" s="236">
        <v>40.450000000000003</v>
      </c>
      <c r="AA46" s="236">
        <v>49.465000000000003</v>
      </c>
      <c r="AB46" s="236">
        <v>22.428999999999998</v>
      </c>
      <c r="AC46" s="236">
        <v>31.562999999999999</v>
      </c>
      <c r="AD46" s="236">
        <v>23.998999999999999</v>
      </c>
      <c r="AE46" s="237">
        <v>26.236000000000001</v>
      </c>
      <c r="AF46" s="236">
        <v>32.113</v>
      </c>
      <c r="AG46" s="236">
        <v>15.984999999999999</v>
      </c>
      <c r="AH46" s="236">
        <v>28.849</v>
      </c>
      <c r="AI46" s="211">
        <v>24.956</v>
      </c>
      <c r="AJ46" s="211">
        <v>21.216000000000001</v>
      </c>
      <c r="AK46" s="211">
        <v>31.704999999999998</v>
      </c>
      <c r="AL46" s="211">
        <v>38.664000000000001</v>
      </c>
      <c r="AM46" s="211">
        <v>31.34</v>
      </c>
    </row>
    <row r="47" spans="1:39" ht="15" x14ac:dyDescent="0.25">
      <c r="A47" s="188">
        <v>45261</v>
      </c>
      <c r="B47" s="164"/>
      <c r="C47" s="164"/>
      <c r="D47" s="164">
        <v>25.07</v>
      </c>
      <c r="E47" s="236">
        <v>43.158999999999999</v>
      </c>
      <c r="F47" s="236">
        <v>36.756</v>
      </c>
      <c r="G47" s="236">
        <v>40.375999999999998</v>
      </c>
      <c r="H47" s="236">
        <v>27.616</v>
      </c>
      <c r="I47" s="236">
        <v>22.356999999999999</v>
      </c>
      <c r="J47" s="236">
        <v>18.616</v>
      </c>
      <c r="K47" s="236">
        <v>24.54</v>
      </c>
      <c r="L47" s="236">
        <v>25.178000000000001</v>
      </c>
      <c r="M47" s="236">
        <v>22.765999999999998</v>
      </c>
      <c r="N47" s="236">
        <v>29.302</v>
      </c>
      <c r="O47" s="236">
        <v>31.466999999999999</v>
      </c>
      <c r="P47" s="236">
        <v>25.675000000000001</v>
      </c>
      <c r="Q47" s="236">
        <v>29.277999999999999</v>
      </c>
      <c r="R47" s="236">
        <v>30.413</v>
      </c>
      <c r="S47" s="236">
        <v>42.542000000000002</v>
      </c>
      <c r="T47" s="236">
        <v>22.187999999999999</v>
      </c>
      <c r="U47" s="236">
        <v>18.350000000000001</v>
      </c>
      <c r="V47" s="236">
        <v>20.806000000000001</v>
      </c>
      <c r="W47" s="236">
        <v>14.693</v>
      </c>
      <c r="X47" s="236">
        <v>21.690999999999999</v>
      </c>
      <c r="Y47" s="236">
        <v>25.437000000000001</v>
      </c>
      <c r="Z47" s="236">
        <v>27.698</v>
      </c>
      <c r="AA47" s="236">
        <v>27.11</v>
      </c>
      <c r="AB47" s="236">
        <v>47.771000000000001</v>
      </c>
      <c r="AC47" s="236">
        <v>27.009</v>
      </c>
      <c r="AD47" s="236">
        <v>19.838000000000001</v>
      </c>
      <c r="AE47" s="237">
        <v>29.2</v>
      </c>
      <c r="AF47" s="236">
        <v>23.292999999999999</v>
      </c>
      <c r="AG47" s="236">
        <v>15.461</v>
      </c>
      <c r="AH47" s="236">
        <v>20.387</v>
      </c>
      <c r="AI47" s="211">
        <v>20.440999999999999</v>
      </c>
      <c r="AJ47" s="211">
        <v>21.193999999999999</v>
      </c>
      <c r="AK47" s="211">
        <v>18.564</v>
      </c>
      <c r="AL47" s="211">
        <v>29.815999999999999</v>
      </c>
      <c r="AM47" s="211">
        <v>26.341000000000001</v>
      </c>
    </row>
    <row r="48" spans="1:39" ht="15" x14ac:dyDescent="0.25">
      <c r="A48" s="188">
        <v>45292</v>
      </c>
      <c r="B48" s="164"/>
      <c r="C48" s="164"/>
      <c r="D48" s="164">
        <v>21.92</v>
      </c>
      <c r="E48" s="236">
        <v>42.857999999999997</v>
      </c>
      <c r="F48" s="236">
        <v>32.630000000000003</v>
      </c>
      <c r="G48" s="236">
        <v>28.739000000000001</v>
      </c>
      <c r="H48" s="236">
        <v>21.126999999999999</v>
      </c>
      <c r="I48" s="236">
        <v>19.497</v>
      </c>
      <c r="J48" s="236">
        <v>17.282</v>
      </c>
      <c r="K48" s="236">
        <v>18.091999999999999</v>
      </c>
      <c r="L48" s="236">
        <v>19.981000000000002</v>
      </c>
      <c r="M48" s="236">
        <v>26.933</v>
      </c>
      <c r="N48" s="236">
        <v>25.32</v>
      </c>
      <c r="O48" s="236">
        <v>25.004999999999999</v>
      </c>
      <c r="P48" s="236">
        <v>23.81</v>
      </c>
      <c r="Q48" s="236">
        <v>23.573</v>
      </c>
      <c r="R48" s="236">
        <v>27.369</v>
      </c>
      <c r="S48" s="236">
        <v>25.812000000000001</v>
      </c>
      <c r="T48" s="236">
        <v>23.234999999999999</v>
      </c>
      <c r="U48" s="236">
        <v>17.02</v>
      </c>
      <c r="V48" s="236">
        <v>18.800999999999998</v>
      </c>
      <c r="W48" s="236">
        <v>12.356</v>
      </c>
      <c r="X48" s="236">
        <v>17.524000000000001</v>
      </c>
      <c r="Y48" s="236">
        <v>54.027000000000001</v>
      </c>
      <c r="Z48" s="236">
        <v>24.263999999999999</v>
      </c>
      <c r="AA48" s="236">
        <v>22.884</v>
      </c>
      <c r="AB48" s="236">
        <v>32.935000000000002</v>
      </c>
      <c r="AC48" s="236">
        <v>25.503</v>
      </c>
      <c r="AD48" s="236">
        <v>18.616</v>
      </c>
      <c r="AE48" s="237">
        <v>22.33</v>
      </c>
      <c r="AF48" s="236">
        <v>23.638000000000002</v>
      </c>
      <c r="AG48" s="236">
        <v>20.047999999999998</v>
      </c>
      <c r="AH48" s="236">
        <v>16.489000000000001</v>
      </c>
      <c r="AI48" s="211">
        <v>19.396999999999998</v>
      </c>
      <c r="AJ48" s="211">
        <v>17.869</v>
      </c>
      <c r="AK48" s="211">
        <v>15.526999999999999</v>
      </c>
      <c r="AL48" s="211">
        <v>25.538</v>
      </c>
      <c r="AM48" s="211">
        <v>22.062000000000001</v>
      </c>
    </row>
    <row r="49" spans="1:1005" ht="15" x14ac:dyDescent="0.25">
      <c r="A49" s="188">
        <v>45323</v>
      </c>
      <c r="B49" s="164"/>
      <c r="C49" s="164"/>
      <c r="D49" s="164">
        <v>30.25</v>
      </c>
      <c r="E49" s="236">
        <v>42.366</v>
      </c>
      <c r="F49" s="236">
        <v>65.257999999999996</v>
      </c>
      <c r="G49" s="236">
        <v>49.046999999999997</v>
      </c>
      <c r="H49" s="236">
        <v>24.963000000000001</v>
      </c>
      <c r="I49" s="236">
        <v>25.155999999999999</v>
      </c>
      <c r="J49" s="236">
        <v>16.905000000000001</v>
      </c>
      <c r="K49" s="236">
        <v>25.783999999999999</v>
      </c>
      <c r="L49" s="236">
        <v>30.785</v>
      </c>
      <c r="M49" s="236">
        <v>33.378999999999998</v>
      </c>
      <c r="N49" s="236">
        <v>31.120999999999999</v>
      </c>
      <c r="O49" s="236">
        <v>54.037999999999997</v>
      </c>
      <c r="P49" s="236">
        <v>34.875</v>
      </c>
      <c r="Q49" s="236">
        <v>26.475999999999999</v>
      </c>
      <c r="R49" s="236">
        <v>28.97</v>
      </c>
      <c r="S49" s="236">
        <v>30.771999999999998</v>
      </c>
      <c r="T49" s="236">
        <v>23.048999999999999</v>
      </c>
      <c r="U49" s="236">
        <v>21.457999999999998</v>
      </c>
      <c r="V49" s="236">
        <v>17.376000000000001</v>
      </c>
      <c r="W49" s="236">
        <v>15.987</v>
      </c>
      <c r="X49" s="236">
        <v>21.355</v>
      </c>
      <c r="Y49" s="236">
        <v>87.793999999999997</v>
      </c>
      <c r="Z49" s="236">
        <v>21.844999999999999</v>
      </c>
      <c r="AA49" s="236">
        <v>43.302</v>
      </c>
      <c r="AB49" s="236">
        <v>25.986999999999998</v>
      </c>
      <c r="AC49" s="236">
        <v>36.945</v>
      </c>
      <c r="AD49" s="236">
        <v>16.905999999999999</v>
      </c>
      <c r="AE49" s="237">
        <v>26.844999999999999</v>
      </c>
      <c r="AF49" s="236">
        <v>26.643999999999998</v>
      </c>
      <c r="AG49" s="236">
        <v>20.302</v>
      </c>
      <c r="AH49" s="236">
        <v>23.524999999999999</v>
      </c>
      <c r="AI49" s="211">
        <v>32.411999999999999</v>
      </c>
      <c r="AJ49" s="211">
        <v>15.874000000000001</v>
      </c>
      <c r="AK49" s="211">
        <v>16.646000000000001</v>
      </c>
      <c r="AL49" s="211">
        <v>29.108000000000001</v>
      </c>
      <c r="AM49" s="211">
        <v>24.654</v>
      </c>
    </row>
    <row r="50" spans="1:1005" ht="15" x14ac:dyDescent="0.25">
      <c r="A50" s="188">
        <v>45352</v>
      </c>
      <c r="B50" s="164"/>
      <c r="C50" s="164"/>
      <c r="D50" s="164">
        <v>92.34</v>
      </c>
      <c r="E50" s="236">
        <v>196.45</v>
      </c>
      <c r="F50" s="236">
        <v>145.173</v>
      </c>
      <c r="G50" s="236">
        <v>121.788</v>
      </c>
      <c r="H50" s="236">
        <v>60.018999999999998</v>
      </c>
      <c r="I50" s="236">
        <v>94.866</v>
      </c>
      <c r="J50" s="236">
        <v>41.292000000000002</v>
      </c>
      <c r="K50" s="236">
        <v>64.686000000000007</v>
      </c>
      <c r="L50" s="236">
        <v>93.007999999999996</v>
      </c>
      <c r="M50" s="236">
        <v>175.017</v>
      </c>
      <c r="N50" s="236">
        <v>75.733000000000004</v>
      </c>
      <c r="O50" s="236">
        <v>222.57599999999999</v>
      </c>
      <c r="P50" s="236">
        <v>44.561999999999998</v>
      </c>
      <c r="Q50" s="236">
        <v>156.393</v>
      </c>
      <c r="R50" s="236">
        <v>73.286000000000001</v>
      </c>
      <c r="S50" s="236">
        <v>54.88</v>
      </c>
      <c r="T50" s="236">
        <v>47.292000000000002</v>
      </c>
      <c r="U50" s="236">
        <v>71.488</v>
      </c>
      <c r="V50" s="236">
        <v>26.222999999999999</v>
      </c>
      <c r="W50" s="236">
        <v>43.198999999999998</v>
      </c>
      <c r="X50" s="236">
        <v>95.108000000000004</v>
      </c>
      <c r="Y50" s="236">
        <v>144.13399999999999</v>
      </c>
      <c r="Z50" s="236">
        <v>41.445999999999998</v>
      </c>
      <c r="AA50" s="236">
        <v>132.77799999999999</v>
      </c>
      <c r="AB50" s="236">
        <v>115.511</v>
      </c>
      <c r="AC50" s="236">
        <v>74.375</v>
      </c>
      <c r="AD50" s="236">
        <v>55.420999999999999</v>
      </c>
      <c r="AE50" s="237">
        <v>57.802</v>
      </c>
      <c r="AF50" s="236">
        <v>69.665999999999997</v>
      </c>
      <c r="AG50" s="236">
        <v>37.942</v>
      </c>
      <c r="AH50" s="236">
        <v>56.302999999999997</v>
      </c>
      <c r="AI50" s="211">
        <v>63.408999999999999</v>
      </c>
      <c r="AJ50" s="211">
        <v>29.603999999999999</v>
      </c>
      <c r="AK50" s="211">
        <v>75.444000000000003</v>
      </c>
      <c r="AL50" s="211">
        <v>76.459999999999994</v>
      </c>
      <c r="AM50" s="211">
        <v>77.588999999999999</v>
      </c>
    </row>
    <row r="51" spans="1:1005" ht="15" x14ac:dyDescent="0.25">
      <c r="A51" s="188">
        <v>45383</v>
      </c>
      <c r="B51" s="164"/>
      <c r="C51" s="164"/>
      <c r="D51" s="164">
        <v>170.42</v>
      </c>
      <c r="E51" s="236">
        <v>311.685</v>
      </c>
      <c r="F51" s="236">
        <v>312.39600000000002</v>
      </c>
      <c r="G51" s="236">
        <v>234.81200000000001</v>
      </c>
      <c r="H51" s="236">
        <v>97.501000000000005</v>
      </c>
      <c r="I51" s="236">
        <v>209.56899999999999</v>
      </c>
      <c r="J51" s="236">
        <v>115.705</v>
      </c>
      <c r="K51" s="236">
        <v>118.658</v>
      </c>
      <c r="L51" s="236">
        <v>231.602</v>
      </c>
      <c r="M51" s="236">
        <v>287.661</v>
      </c>
      <c r="N51" s="236">
        <v>174.334</v>
      </c>
      <c r="O51" s="236">
        <v>182.14400000000001</v>
      </c>
      <c r="P51" s="236">
        <v>79.403000000000006</v>
      </c>
      <c r="Q51" s="236">
        <v>199.04599999999999</v>
      </c>
      <c r="R51" s="236">
        <v>134.07499999999999</v>
      </c>
      <c r="S51" s="236">
        <v>109.60299999999999</v>
      </c>
      <c r="T51" s="236">
        <v>120.81399999999999</v>
      </c>
      <c r="U51" s="236">
        <v>185.15299999999999</v>
      </c>
      <c r="V51" s="236">
        <v>44.518000000000001</v>
      </c>
      <c r="W51" s="236">
        <v>56.155999999999999</v>
      </c>
      <c r="X51" s="236">
        <v>193.43600000000001</v>
      </c>
      <c r="Y51" s="236">
        <v>262.24099999999999</v>
      </c>
      <c r="Z51" s="236">
        <v>139.887</v>
      </c>
      <c r="AA51" s="236">
        <v>137.72200000000001</v>
      </c>
      <c r="AB51" s="236">
        <v>269.97000000000003</v>
      </c>
      <c r="AC51" s="236">
        <v>119.015</v>
      </c>
      <c r="AD51" s="236">
        <v>195.167</v>
      </c>
      <c r="AE51" s="237">
        <v>120.66</v>
      </c>
      <c r="AF51" s="236">
        <v>142.30799999999999</v>
      </c>
      <c r="AG51" s="236">
        <v>51.101999999999997</v>
      </c>
      <c r="AH51" s="236">
        <v>101.45699999999999</v>
      </c>
      <c r="AI51" s="211">
        <v>56.896999999999998</v>
      </c>
      <c r="AJ51" s="211">
        <v>66.623999999999995</v>
      </c>
      <c r="AK51" s="211">
        <v>114.89700000000001</v>
      </c>
      <c r="AL51" s="211">
        <v>136.251</v>
      </c>
      <c r="AM51" s="211">
        <v>139.12700000000001</v>
      </c>
    </row>
    <row r="52" spans="1:1005" ht="15" x14ac:dyDescent="0.25">
      <c r="A52" s="188">
        <v>45413</v>
      </c>
      <c r="B52" s="164"/>
      <c r="C52" s="164"/>
      <c r="D52" s="164">
        <v>277.11</v>
      </c>
      <c r="E52" s="236">
        <v>474.21199999999999</v>
      </c>
      <c r="F52" s="236">
        <v>321.57299999999998</v>
      </c>
      <c r="G52" s="236">
        <v>358.18900000000002</v>
      </c>
      <c r="H52" s="236">
        <v>145.376</v>
      </c>
      <c r="I52" s="236">
        <v>232.387</v>
      </c>
      <c r="J52" s="236">
        <v>203.27799999999999</v>
      </c>
      <c r="K52" s="236">
        <v>221.417</v>
      </c>
      <c r="L52" s="236">
        <v>308.12400000000002</v>
      </c>
      <c r="M52" s="236">
        <v>436.90499999999997</v>
      </c>
      <c r="N52" s="236">
        <v>291.21600000000001</v>
      </c>
      <c r="O52" s="236">
        <v>322.68099999999998</v>
      </c>
      <c r="P52" s="236">
        <v>183.184</v>
      </c>
      <c r="Q52" s="236">
        <v>385.79199999999997</v>
      </c>
      <c r="R52" s="236">
        <v>274.43</v>
      </c>
      <c r="S52" s="236">
        <v>269.81099999999998</v>
      </c>
      <c r="T52" s="236">
        <v>166.08199999999999</v>
      </c>
      <c r="U52" s="236">
        <v>420.358</v>
      </c>
      <c r="V52" s="236">
        <v>51.540999999999997</v>
      </c>
      <c r="W52" s="236">
        <v>140.70099999999999</v>
      </c>
      <c r="X52" s="236">
        <v>273.26799999999997</v>
      </c>
      <c r="Y52" s="236">
        <v>497.32299999999998</v>
      </c>
      <c r="Z52" s="236">
        <v>205.55799999999999</v>
      </c>
      <c r="AA52" s="236">
        <v>273.44900000000001</v>
      </c>
      <c r="AB52" s="236">
        <v>357.59</v>
      </c>
      <c r="AC52" s="236">
        <v>355.84199999999998</v>
      </c>
      <c r="AD52" s="236">
        <v>181.99799999999999</v>
      </c>
      <c r="AE52" s="237">
        <v>176.21600000000001</v>
      </c>
      <c r="AF52" s="236">
        <v>188.23099999999999</v>
      </c>
      <c r="AG52" s="236">
        <v>91.472999999999999</v>
      </c>
      <c r="AH52" s="236">
        <v>174.71600000000001</v>
      </c>
      <c r="AI52" s="211">
        <v>155.31100000000001</v>
      </c>
      <c r="AJ52" s="211">
        <v>135.61099999999999</v>
      </c>
      <c r="AK52" s="211">
        <v>270.65199999999999</v>
      </c>
      <c r="AL52" s="211">
        <v>275.64800000000002</v>
      </c>
      <c r="AM52" s="211">
        <v>373.58600000000001</v>
      </c>
    </row>
    <row r="53" spans="1:1005" ht="15" x14ac:dyDescent="0.25">
      <c r="A53" s="188">
        <v>45444</v>
      </c>
      <c r="B53" s="164"/>
      <c r="C53" s="164"/>
      <c r="D53" s="164">
        <v>223.57</v>
      </c>
      <c r="E53" s="236">
        <v>482.79300000000001</v>
      </c>
      <c r="F53" s="236">
        <v>418.70499999999998</v>
      </c>
      <c r="G53" s="236">
        <v>320.26799999999997</v>
      </c>
      <c r="H53" s="236">
        <v>199.72399999999999</v>
      </c>
      <c r="I53" s="236">
        <v>139.45099999999999</v>
      </c>
      <c r="J53" s="236">
        <v>178.70500000000001</v>
      </c>
      <c r="K53" s="236">
        <v>314.45800000000003</v>
      </c>
      <c r="L53" s="236">
        <v>154.08199999999999</v>
      </c>
      <c r="M53" s="236">
        <v>377.697</v>
      </c>
      <c r="N53" s="236">
        <v>202.541</v>
      </c>
      <c r="O53" s="236">
        <v>434.52600000000001</v>
      </c>
      <c r="P53" s="236">
        <v>52.18</v>
      </c>
      <c r="Q53" s="236">
        <v>384.43900000000002</v>
      </c>
      <c r="R53" s="236">
        <v>193.02</v>
      </c>
      <c r="S53" s="236">
        <v>319.53300000000002</v>
      </c>
      <c r="T53" s="236">
        <v>43.97</v>
      </c>
      <c r="U53" s="236">
        <v>178.56899999999999</v>
      </c>
      <c r="V53" s="236">
        <v>24.867999999999999</v>
      </c>
      <c r="W53" s="236">
        <v>96.6</v>
      </c>
      <c r="X53" s="236">
        <v>117.624</v>
      </c>
      <c r="Y53" s="236">
        <v>398.23</v>
      </c>
      <c r="Z53" s="236">
        <v>61.665999999999997</v>
      </c>
      <c r="AA53" s="236">
        <v>147.626</v>
      </c>
      <c r="AB53" s="236">
        <v>338.51799999999997</v>
      </c>
      <c r="AC53" s="236">
        <v>161.012</v>
      </c>
      <c r="AD53" s="236">
        <v>210.922</v>
      </c>
      <c r="AE53" s="237">
        <v>245.691</v>
      </c>
      <c r="AF53" s="236">
        <v>59.542999999999999</v>
      </c>
      <c r="AG53" s="236">
        <v>76.858000000000004</v>
      </c>
      <c r="AH53" s="236">
        <v>172.60400000000001</v>
      </c>
      <c r="AI53" s="211">
        <v>211.136</v>
      </c>
      <c r="AJ53" s="211">
        <v>113.489</v>
      </c>
      <c r="AK53" s="211">
        <v>278.358</v>
      </c>
      <c r="AL53" s="211">
        <v>400.73500000000001</v>
      </c>
      <c r="AM53" s="211">
        <v>319.22699999999998</v>
      </c>
    </row>
    <row r="54" spans="1:1005" ht="15" x14ac:dyDescent="0.25">
      <c r="A54" s="188">
        <v>45474</v>
      </c>
      <c r="B54" s="164"/>
      <c r="C54" s="164"/>
      <c r="D54" s="164">
        <v>65.989999999999995</v>
      </c>
      <c r="E54" s="236">
        <v>113.648</v>
      </c>
      <c r="F54" s="236">
        <v>158.566</v>
      </c>
      <c r="G54" s="236">
        <v>69.962999999999994</v>
      </c>
      <c r="H54" s="236">
        <v>40.362000000000002</v>
      </c>
      <c r="I54" s="236">
        <v>22.501000000000001</v>
      </c>
      <c r="J54" s="236">
        <v>58.598999999999997</v>
      </c>
      <c r="K54" s="236">
        <v>97.995000000000005</v>
      </c>
      <c r="L54" s="236">
        <v>44.124000000000002</v>
      </c>
      <c r="M54" s="236">
        <v>87.27</v>
      </c>
      <c r="N54" s="236">
        <v>25.802</v>
      </c>
      <c r="O54" s="236">
        <v>255.899</v>
      </c>
      <c r="P54" s="236">
        <v>8.657</v>
      </c>
      <c r="Q54" s="236">
        <v>74.866</v>
      </c>
      <c r="R54" s="236">
        <v>62.862000000000002</v>
      </c>
      <c r="S54" s="236">
        <v>143.95099999999999</v>
      </c>
      <c r="T54" s="236">
        <v>0</v>
      </c>
      <c r="U54" s="236">
        <v>22.628</v>
      </c>
      <c r="V54" s="236">
        <v>17.584</v>
      </c>
      <c r="W54" s="236">
        <v>3.6150000000000002</v>
      </c>
      <c r="X54" s="236">
        <v>15.965999999999999</v>
      </c>
      <c r="Y54" s="236">
        <v>102.973</v>
      </c>
      <c r="Z54" s="236">
        <v>27.588000000000001</v>
      </c>
      <c r="AA54" s="236">
        <v>22.9</v>
      </c>
      <c r="AB54" s="236">
        <v>72.078000000000003</v>
      </c>
      <c r="AC54" s="236">
        <v>25.85</v>
      </c>
      <c r="AD54" s="236">
        <v>31.111000000000001</v>
      </c>
      <c r="AE54" s="237">
        <v>46.720999999999997</v>
      </c>
      <c r="AF54" s="236">
        <v>11.475</v>
      </c>
      <c r="AG54" s="236">
        <v>31.824999999999999</v>
      </c>
      <c r="AH54" s="236">
        <v>18.058</v>
      </c>
      <c r="AI54" s="211">
        <v>37.591999999999999</v>
      </c>
      <c r="AJ54" s="211">
        <v>38.460999999999999</v>
      </c>
      <c r="AK54" s="211">
        <v>101.20699999999999</v>
      </c>
      <c r="AL54" s="211">
        <v>188.452</v>
      </c>
      <c r="AM54" s="211">
        <v>78.972999999999999</v>
      </c>
    </row>
    <row r="55" spans="1:1005" ht="15" x14ac:dyDescent="0.25">
      <c r="A55" s="188">
        <v>45505</v>
      </c>
      <c r="B55" s="164"/>
      <c r="C55" s="164"/>
      <c r="D55" s="164">
        <v>45.09</v>
      </c>
      <c r="E55" s="236">
        <v>41.784999999999997</v>
      </c>
      <c r="F55" s="236">
        <v>35.360999999999997</v>
      </c>
      <c r="G55" s="236">
        <v>36.686999999999998</v>
      </c>
      <c r="H55" s="236">
        <v>57.368000000000002</v>
      </c>
      <c r="I55" s="236">
        <v>27.312000000000001</v>
      </c>
      <c r="J55" s="236">
        <v>36.042999999999999</v>
      </c>
      <c r="K55" s="236">
        <v>40.244</v>
      </c>
      <c r="L55" s="236">
        <v>54.015999999999998</v>
      </c>
      <c r="M55" s="236">
        <v>76.269000000000005</v>
      </c>
      <c r="N55" s="236">
        <v>20.657</v>
      </c>
      <c r="O55" s="236">
        <v>73.444999999999993</v>
      </c>
      <c r="P55" s="236">
        <v>4.0709999999999997</v>
      </c>
      <c r="Q55" s="236">
        <v>63.113</v>
      </c>
      <c r="R55" s="236">
        <v>26.931000000000001</v>
      </c>
      <c r="S55" s="236">
        <v>123.883</v>
      </c>
      <c r="T55" s="236">
        <v>2.5590000000000002</v>
      </c>
      <c r="U55" s="236">
        <v>40.593000000000004</v>
      </c>
      <c r="V55" s="236">
        <v>16.068999999999999</v>
      </c>
      <c r="W55" s="236">
        <v>21.734000000000002</v>
      </c>
      <c r="X55" s="236">
        <v>4.9619999999999997</v>
      </c>
      <c r="Y55" s="236">
        <v>34.709000000000003</v>
      </c>
      <c r="Z55" s="236">
        <v>37.439</v>
      </c>
      <c r="AA55" s="236">
        <v>39.686</v>
      </c>
      <c r="AB55" s="236">
        <v>29.826000000000001</v>
      </c>
      <c r="AC55" s="236">
        <v>6.2140000000000004</v>
      </c>
      <c r="AD55" s="236">
        <v>37.460999999999999</v>
      </c>
      <c r="AE55" s="237">
        <v>15.688000000000001</v>
      </c>
      <c r="AF55" s="236">
        <v>18.155000000000001</v>
      </c>
      <c r="AG55" s="236">
        <v>31.282</v>
      </c>
      <c r="AH55" s="236">
        <v>12.436999999999999</v>
      </c>
      <c r="AI55" s="211">
        <v>8.61</v>
      </c>
      <c r="AJ55" s="211">
        <v>26.047000000000001</v>
      </c>
      <c r="AK55" s="211">
        <v>64.805000000000007</v>
      </c>
      <c r="AL55" s="211">
        <v>55.298999999999999</v>
      </c>
      <c r="AM55" s="211">
        <v>66.283000000000001</v>
      </c>
    </row>
    <row r="56" spans="1:1005" ht="15" x14ac:dyDescent="0.25">
      <c r="A56" s="188">
        <v>45536</v>
      </c>
      <c r="B56" s="164"/>
      <c r="C56" s="164"/>
      <c r="D56" s="164">
        <v>43.19</v>
      </c>
      <c r="E56" s="236">
        <v>75.141999999999996</v>
      </c>
      <c r="F56" s="236">
        <v>57.752000000000002</v>
      </c>
      <c r="G56" s="236">
        <v>19.463000000000001</v>
      </c>
      <c r="H56" s="236">
        <v>37.200000000000003</v>
      </c>
      <c r="I56" s="236">
        <v>18.646999999999998</v>
      </c>
      <c r="J56" s="236">
        <v>29.907</v>
      </c>
      <c r="K56" s="236">
        <v>69.575000000000003</v>
      </c>
      <c r="L56" s="236">
        <v>38.594999999999999</v>
      </c>
      <c r="M56" s="236">
        <v>76.625</v>
      </c>
      <c r="N56" s="236">
        <v>42.097999999999999</v>
      </c>
      <c r="O56" s="236">
        <v>38.146000000000001</v>
      </c>
      <c r="P56" s="236">
        <v>26.623000000000001</v>
      </c>
      <c r="Q56" s="236">
        <v>92.24</v>
      </c>
      <c r="R56" s="236">
        <v>15.69</v>
      </c>
      <c r="S56" s="236">
        <v>77.513999999999996</v>
      </c>
      <c r="T56" s="236">
        <v>8.8109999999999999</v>
      </c>
      <c r="U56" s="236">
        <v>11.654</v>
      </c>
      <c r="V56" s="236">
        <v>23.844000000000001</v>
      </c>
      <c r="W56" s="236">
        <v>43.563000000000002</v>
      </c>
      <c r="X56" s="236">
        <v>36.896999999999998</v>
      </c>
      <c r="Y56" s="236">
        <v>28.565999999999999</v>
      </c>
      <c r="Z56" s="236">
        <v>36.622</v>
      </c>
      <c r="AA56" s="236">
        <v>30.327000000000002</v>
      </c>
      <c r="AB56" s="236">
        <v>35.404000000000003</v>
      </c>
      <c r="AC56" s="236">
        <v>11.106999999999999</v>
      </c>
      <c r="AD56" s="236">
        <v>42.289000000000001</v>
      </c>
      <c r="AE56" s="237">
        <v>15.478</v>
      </c>
      <c r="AF56" s="236">
        <v>20.234999999999999</v>
      </c>
      <c r="AG56" s="236">
        <v>78.55</v>
      </c>
      <c r="AH56" s="236">
        <v>15.035</v>
      </c>
      <c r="AI56" s="211">
        <v>10.18</v>
      </c>
      <c r="AJ56" s="211">
        <v>26.655999999999999</v>
      </c>
      <c r="AK56" s="211">
        <v>83.013000000000005</v>
      </c>
      <c r="AL56" s="211">
        <v>17.510000000000002</v>
      </c>
      <c r="AM56" s="211">
        <v>44.201999999999998</v>
      </c>
    </row>
    <row r="57" spans="1:1005" ht="15" x14ac:dyDescent="0.25">
      <c r="A57" s="188">
        <v>45566</v>
      </c>
      <c r="B57" s="164"/>
      <c r="C57" s="164"/>
      <c r="D57" s="164">
        <v>46.89</v>
      </c>
      <c r="E57" s="236">
        <v>110.917</v>
      </c>
      <c r="F57" s="236">
        <v>89.768000000000001</v>
      </c>
      <c r="G57" s="236">
        <v>20.863</v>
      </c>
      <c r="H57" s="236">
        <v>33.152000000000001</v>
      </c>
      <c r="I57" s="236">
        <v>35.058999999999997</v>
      </c>
      <c r="J57" s="236">
        <v>50.18</v>
      </c>
      <c r="K57" s="236">
        <v>22.925000000000001</v>
      </c>
      <c r="L57" s="236">
        <v>20.204000000000001</v>
      </c>
      <c r="M57" s="236">
        <v>33.281999999999996</v>
      </c>
      <c r="N57" s="236">
        <v>31.858000000000001</v>
      </c>
      <c r="O57" s="236">
        <v>35.523000000000003</v>
      </c>
      <c r="P57" s="236">
        <v>29.684000000000001</v>
      </c>
      <c r="Q57" s="236">
        <v>81.210999999999999</v>
      </c>
      <c r="R57" s="236">
        <v>45.993000000000002</v>
      </c>
      <c r="S57" s="236">
        <v>27.556000000000001</v>
      </c>
      <c r="T57" s="236">
        <v>32.481999999999999</v>
      </c>
      <c r="U57" s="236">
        <v>15.109</v>
      </c>
      <c r="V57" s="236">
        <v>22.82</v>
      </c>
      <c r="W57" s="236">
        <v>19.664999999999999</v>
      </c>
      <c r="X57" s="236">
        <v>43.74</v>
      </c>
      <c r="Y57" s="236">
        <v>75.549000000000007</v>
      </c>
      <c r="Z57" s="236">
        <v>127.20099999999999</v>
      </c>
      <c r="AA57" s="236">
        <v>39.875999999999998</v>
      </c>
      <c r="AB57" s="236">
        <v>28.864999999999998</v>
      </c>
      <c r="AC57" s="236">
        <v>23.09</v>
      </c>
      <c r="AD57" s="236">
        <v>32.72</v>
      </c>
      <c r="AE57" s="237">
        <v>57.244999999999997</v>
      </c>
      <c r="AF57" s="236">
        <v>15.929</v>
      </c>
      <c r="AG57" s="236">
        <v>42.914000000000001</v>
      </c>
      <c r="AH57" s="236">
        <v>43.548999999999999</v>
      </c>
      <c r="AI57" s="211">
        <v>12.965999999999999</v>
      </c>
      <c r="AJ57" s="211">
        <v>63.875999999999998</v>
      </c>
      <c r="AK57" s="211">
        <v>47.356000000000002</v>
      </c>
      <c r="AL57" s="211">
        <v>54.731999999999999</v>
      </c>
      <c r="AM57" s="211">
        <v>70.632000000000005</v>
      </c>
    </row>
    <row r="58" spans="1:1005" ht="15" x14ac:dyDescent="0.25">
      <c r="A58" s="188">
        <v>45597</v>
      </c>
      <c r="B58" s="164"/>
      <c r="C58" s="164"/>
      <c r="D58" s="164">
        <v>33.51</v>
      </c>
      <c r="E58" s="236">
        <v>54.085999999999999</v>
      </c>
      <c r="F58" s="236">
        <v>73.959999999999994</v>
      </c>
      <c r="G58" s="236">
        <v>49.363999999999997</v>
      </c>
      <c r="H58" s="236">
        <v>28.77</v>
      </c>
      <c r="I58" s="236">
        <v>22.587</v>
      </c>
      <c r="J58" s="236">
        <v>40.664000000000001</v>
      </c>
      <c r="K58" s="236">
        <v>38.194000000000003</v>
      </c>
      <c r="L58" s="236">
        <v>26.867999999999999</v>
      </c>
      <c r="M58" s="236">
        <v>33.1</v>
      </c>
      <c r="N58" s="236">
        <v>46.316000000000003</v>
      </c>
      <c r="O58" s="236">
        <v>28.373999999999999</v>
      </c>
      <c r="P58" s="236">
        <v>31.420999999999999</v>
      </c>
      <c r="Q58" s="236">
        <v>42.951999999999998</v>
      </c>
      <c r="R58" s="236">
        <v>63.66</v>
      </c>
      <c r="S58" s="236">
        <v>24.030999999999999</v>
      </c>
      <c r="T58" s="236">
        <v>27.135999999999999</v>
      </c>
      <c r="U58" s="236">
        <v>21.308</v>
      </c>
      <c r="V58" s="236">
        <v>25.149000000000001</v>
      </c>
      <c r="W58" s="236">
        <v>23.35</v>
      </c>
      <c r="X58" s="236">
        <v>40.823999999999998</v>
      </c>
      <c r="Y58" s="236">
        <v>39.381999999999998</v>
      </c>
      <c r="Z58" s="236">
        <v>47.536000000000001</v>
      </c>
      <c r="AA58" s="236">
        <v>22.638000000000002</v>
      </c>
      <c r="AB58" s="236">
        <v>31.483000000000001</v>
      </c>
      <c r="AC58" s="236">
        <v>24.027000000000001</v>
      </c>
      <c r="AD58" s="236">
        <v>25.994</v>
      </c>
      <c r="AE58" s="237">
        <v>32.51</v>
      </c>
      <c r="AF58" s="236">
        <v>16.079000000000001</v>
      </c>
      <c r="AG58" s="236">
        <v>28.757999999999999</v>
      </c>
      <c r="AH58" s="236">
        <v>24.68</v>
      </c>
      <c r="AI58" s="211">
        <v>21.335999999999999</v>
      </c>
      <c r="AJ58" s="211">
        <v>30.984999999999999</v>
      </c>
      <c r="AK58" s="211">
        <v>38.511000000000003</v>
      </c>
      <c r="AL58" s="211">
        <v>31.021000000000001</v>
      </c>
      <c r="AM58" s="211">
        <v>42.131999999999998</v>
      </c>
    </row>
    <row r="59" spans="1:1005" ht="15" x14ac:dyDescent="0.25">
      <c r="A59" s="188">
        <v>45627</v>
      </c>
      <c r="B59" s="164"/>
      <c r="C59" s="164"/>
      <c r="D59" s="164">
        <v>25.07</v>
      </c>
      <c r="E59" s="236">
        <v>36.256999999999998</v>
      </c>
      <c r="F59" s="236">
        <v>39.731999999999999</v>
      </c>
      <c r="G59" s="236">
        <v>27.702999999999999</v>
      </c>
      <c r="H59" s="236">
        <v>22.350999999999999</v>
      </c>
      <c r="I59" s="236">
        <v>18.626000000000001</v>
      </c>
      <c r="J59" s="236">
        <v>24.233000000000001</v>
      </c>
      <c r="K59" s="236">
        <v>25.196999999999999</v>
      </c>
      <c r="L59" s="236">
        <v>22.864000000000001</v>
      </c>
      <c r="M59" s="236">
        <v>29.01</v>
      </c>
      <c r="N59" s="236">
        <v>31.462</v>
      </c>
      <c r="O59" s="236">
        <v>25.727</v>
      </c>
      <c r="P59" s="236">
        <v>29.146000000000001</v>
      </c>
      <c r="Q59" s="236">
        <v>30.151</v>
      </c>
      <c r="R59" s="236">
        <v>41.201999999999998</v>
      </c>
      <c r="S59" s="236">
        <v>22.164999999999999</v>
      </c>
      <c r="T59" s="236">
        <v>18.454999999999998</v>
      </c>
      <c r="U59" s="236">
        <v>20.84</v>
      </c>
      <c r="V59" s="236">
        <v>14.523</v>
      </c>
      <c r="W59" s="236">
        <v>21.652999999999999</v>
      </c>
      <c r="X59" s="236">
        <v>26.692</v>
      </c>
      <c r="Y59" s="236">
        <v>27.420999999999999</v>
      </c>
      <c r="Z59" s="236">
        <v>26.638000000000002</v>
      </c>
      <c r="AA59" s="236">
        <v>47.886000000000003</v>
      </c>
      <c r="AB59" s="236">
        <v>26.821999999999999</v>
      </c>
      <c r="AC59" s="236">
        <v>19.472999999999999</v>
      </c>
      <c r="AD59" s="236">
        <v>29.218</v>
      </c>
      <c r="AE59" s="237">
        <v>23.54</v>
      </c>
      <c r="AF59" s="236">
        <v>15.457000000000001</v>
      </c>
      <c r="AG59" s="236">
        <v>20.202999999999999</v>
      </c>
      <c r="AH59" s="236">
        <v>20.3</v>
      </c>
      <c r="AI59" s="211">
        <v>21.178000000000001</v>
      </c>
      <c r="AJ59" s="211">
        <v>18.113</v>
      </c>
      <c r="AK59" s="211">
        <v>29.422000000000001</v>
      </c>
      <c r="AL59" s="211">
        <v>26.170999999999999</v>
      </c>
      <c r="AM59" s="211">
        <v>43.097000000000001</v>
      </c>
    </row>
    <row r="60" spans="1:1005" ht="15" x14ac:dyDescent="0.25">
      <c r="A60" s="188">
        <v>45658</v>
      </c>
      <c r="B60" s="164"/>
      <c r="C60" s="164"/>
      <c r="D60" s="164">
        <v>21.92</v>
      </c>
      <c r="E60" s="236">
        <v>32.942999999999998</v>
      </c>
      <c r="F60" s="236">
        <v>29.416</v>
      </c>
      <c r="G60" s="236">
        <v>21.207999999999998</v>
      </c>
      <c r="H60" s="236">
        <v>19.547999999999998</v>
      </c>
      <c r="I60" s="236">
        <v>17.367999999999999</v>
      </c>
      <c r="J60" s="236">
        <v>18.082999999999998</v>
      </c>
      <c r="K60" s="236">
        <v>19.984000000000002</v>
      </c>
      <c r="L60" s="236">
        <v>26.908999999999999</v>
      </c>
      <c r="M60" s="236">
        <v>25.26</v>
      </c>
      <c r="N60" s="236">
        <v>24.739000000000001</v>
      </c>
      <c r="O60" s="236">
        <v>23.86</v>
      </c>
      <c r="P60" s="236">
        <v>23.713000000000001</v>
      </c>
      <c r="Q60" s="236">
        <v>27.457000000000001</v>
      </c>
      <c r="R60" s="236">
        <v>25.766999999999999</v>
      </c>
      <c r="S60" s="236">
        <v>23.21</v>
      </c>
      <c r="T60" s="236">
        <v>17.245000000000001</v>
      </c>
      <c r="U60" s="236">
        <v>18.864000000000001</v>
      </c>
      <c r="V60" s="236">
        <v>12.414</v>
      </c>
      <c r="W60" s="236">
        <v>17.486000000000001</v>
      </c>
      <c r="X60" s="236">
        <v>53.454999999999998</v>
      </c>
      <c r="Y60" s="236">
        <v>24.117000000000001</v>
      </c>
      <c r="Z60" s="236">
        <v>22.706</v>
      </c>
      <c r="AA60" s="236">
        <v>33.029000000000003</v>
      </c>
      <c r="AB60" s="236">
        <v>25.786000000000001</v>
      </c>
      <c r="AC60" s="236">
        <v>18.582000000000001</v>
      </c>
      <c r="AD60" s="236">
        <v>22.219000000000001</v>
      </c>
      <c r="AE60" s="237">
        <v>23.893000000000001</v>
      </c>
      <c r="AF60" s="236">
        <v>20.440999999999999</v>
      </c>
      <c r="AG60" s="236">
        <v>16.488</v>
      </c>
      <c r="AH60" s="236">
        <v>20.042999999999999</v>
      </c>
      <c r="AI60" s="211">
        <v>17.856999999999999</v>
      </c>
      <c r="AJ60" s="211">
        <v>15.388999999999999</v>
      </c>
      <c r="AK60" s="211">
        <v>25.93</v>
      </c>
      <c r="AL60" s="211">
        <v>22.067</v>
      </c>
      <c r="AM60" s="211">
        <v>42.787999999999997</v>
      </c>
    </row>
    <row r="61" spans="1:1005" ht="15" x14ac:dyDescent="0.25">
      <c r="A61" s="188">
        <v>45689</v>
      </c>
      <c r="B61" s="164"/>
      <c r="C61" s="164"/>
      <c r="D61" s="164">
        <v>30.25</v>
      </c>
      <c r="E61" s="236">
        <v>62.991</v>
      </c>
      <c r="F61" s="236">
        <v>47.04</v>
      </c>
      <c r="G61" s="236">
        <v>22.579000000000001</v>
      </c>
      <c r="H61" s="236">
        <v>24.568999999999999</v>
      </c>
      <c r="I61" s="236">
        <v>16.497</v>
      </c>
      <c r="J61" s="236">
        <v>25.131</v>
      </c>
      <c r="K61" s="236">
        <v>29.475000000000001</v>
      </c>
      <c r="L61" s="236">
        <v>32.409999999999997</v>
      </c>
      <c r="M61" s="236">
        <v>30.071000000000002</v>
      </c>
      <c r="N61" s="236">
        <v>52.716000000000001</v>
      </c>
      <c r="O61" s="236">
        <v>33.677999999999997</v>
      </c>
      <c r="P61" s="236">
        <v>25.858000000000001</v>
      </c>
      <c r="Q61" s="236">
        <v>27.849</v>
      </c>
      <c r="R61" s="236">
        <v>29.898</v>
      </c>
      <c r="S61" s="236">
        <v>22.271000000000001</v>
      </c>
      <c r="T61" s="236">
        <v>21.154</v>
      </c>
      <c r="U61" s="236">
        <v>16.846</v>
      </c>
      <c r="V61" s="236">
        <v>15.483000000000001</v>
      </c>
      <c r="W61" s="236">
        <v>19.446999999999999</v>
      </c>
      <c r="X61" s="236">
        <v>85.754999999999995</v>
      </c>
      <c r="Y61" s="236">
        <v>20.968</v>
      </c>
      <c r="Z61" s="236">
        <v>41.75</v>
      </c>
      <c r="AA61" s="236">
        <v>24.6</v>
      </c>
      <c r="AB61" s="236">
        <v>36.079000000000001</v>
      </c>
      <c r="AC61" s="236">
        <v>16.263999999999999</v>
      </c>
      <c r="AD61" s="236">
        <v>25.893000000000001</v>
      </c>
      <c r="AE61" s="237">
        <v>25.471</v>
      </c>
      <c r="AF61" s="236">
        <v>19.413</v>
      </c>
      <c r="AG61" s="236">
        <v>22.905999999999999</v>
      </c>
      <c r="AH61" s="236">
        <v>31.042000000000002</v>
      </c>
      <c r="AI61" s="211">
        <v>14.743</v>
      </c>
      <c r="AJ61" s="211">
        <v>16.053999999999998</v>
      </c>
      <c r="AK61" s="211">
        <v>27.643999999999998</v>
      </c>
      <c r="AL61" s="211">
        <v>23.734999999999999</v>
      </c>
      <c r="AM61" s="211">
        <v>40.338999999999999</v>
      </c>
    </row>
    <row r="62" spans="1:1005" ht="15" x14ac:dyDescent="0.25">
      <c r="A62" s="188">
        <v>45717</v>
      </c>
      <c r="B62" s="164"/>
      <c r="C62" s="164"/>
      <c r="D62" s="164">
        <v>92.34</v>
      </c>
      <c r="E62" s="236">
        <v>144.166</v>
      </c>
      <c r="F62" s="236">
        <v>120.629</v>
      </c>
      <c r="G62" s="236">
        <v>60.680999999999997</v>
      </c>
      <c r="H62" s="236">
        <v>94.564999999999998</v>
      </c>
      <c r="I62" s="236">
        <v>41.45</v>
      </c>
      <c r="J62" s="236">
        <v>64.575000000000003</v>
      </c>
      <c r="K62" s="236">
        <v>89.715000000000003</v>
      </c>
      <c r="L62" s="236">
        <v>174.28700000000001</v>
      </c>
      <c r="M62" s="236">
        <v>75.424000000000007</v>
      </c>
      <c r="N62" s="236">
        <v>221.53299999999999</v>
      </c>
      <c r="O62" s="236">
        <v>44.564</v>
      </c>
      <c r="P62" s="236">
        <v>156.084</v>
      </c>
      <c r="Q62" s="236">
        <v>72.902000000000001</v>
      </c>
      <c r="R62" s="236">
        <v>54.783000000000001</v>
      </c>
      <c r="S62" s="236">
        <v>44.869</v>
      </c>
      <c r="T62" s="236">
        <v>71.869</v>
      </c>
      <c r="U62" s="236">
        <v>26.378</v>
      </c>
      <c r="V62" s="236">
        <v>43.154000000000003</v>
      </c>
      <c r="W62" s="236">
        <v>93.573999999999998</v>
      </c>
      <c r="X62" s="236">
        <v>144.16800000000001</v>
      </c>
      <c r="Y62" s="236">
        <v>41.302999999999997</v>
      </c>
      <c r="Z62" s="236">
        <v>131.90899999999999</v>
      </c>
      <c r="AA62" s="236">
        <v>108.23099999999999</v>
      </c>
      <c r="AB62" s="236">
        <v>74.644000000000005</v>
      </c>
      <c r="AC62" s="236">
        <v>55.209000000000003</v>
      </c>
      <c r="AD62" s="236">
        <v>57.786999999999999</v>
      </c>
      <c r="AE62" s="237">
        <v>67.771000000000001</v>
      </c>
      <c r="AF62" s="236">
        <v>38.066000000000003</v>
      </c>
      <c r="AG62" s="236">
        <v>55.845999999999997</v>
      </c>
      <c r="AH62" s="236">
        <v>63.076999999999998</v>
      </c>
      <c r="AI62" s="211">
        <v>29.74</v>
      </c>
      <c r="AJ62" s="211">
        <v>74.950999999999993</v>
      </c>
      <c r="AK62" s="211">
        <v>75.867000000000004</v>
      </c>
      <c r="AL62" s="211">
        <v>77.353999999999999</v>
      </c>
      <c r="AM62" s="211">
        <v>192.19499999999999</v>
      </c>
    </row>
    <row r="63" spans="1:1005" ht="15" x14ac:dyDescent="0.25">
      <c r="A63" s="188">
        <v>45748</v>
      </c>
      <c r="B63" s="164"/>
      <c r="C63" s="164"/>
      <c r="D63" s="164">
        <v>170.42</v>
      </c>
      <c r="E63" s="236">
        <v>312.495</v>
      </c>
      <c r="F63" s="236">
        <v>234.51300000000001</v>
      </c>
      <c r="G63" s="236">
        <v>95.984999999999999</v>
      </c>
      <c r="H63" s="236">
        <v>209.476</v>
      </c>
      <c r="I63" s="236">
        <v>115.97799999999999</v>
      </c>
      <c r="J63" s="236">
        <v>118.623</v>
      </c>
      <c r="K63" s="236">
        <v>226.654</v>
      </c>
      <c r="L63" s="236">
        <v>287.58300000000003</v>
      </c>
      <c r="M63" s="236">
        <v>173.636</v>
      </c>
      <c r="N63" s="236">
        <v>181.90799999999999</v>
      </c>
      <c r="O63" s="236">
        <v>77.873000000000005</v>
      </c>
      <c r="P63" s="236">
        <v>198.85300000000001</v>
      </c>
      <c r="Q63" s="236">
        <v>133.50200000000001</v>
      </c>
      <c r="R63" s="236">
        <v>109.904</v>
      </c>
      <c r="S63" s="236">
        <v>118.21899999999999</v>
      </c>
      <c r="T63" s="236">
        <v>185.64</v>
      </c>
      <c r="U63" s="236">
        <v>44.673000000000002</v>
      </c>
      <c r="V63" s="236">
        <v>56.219000000000001</v>
      </c>
      <c r="W63" s="236">
        <v>191.45400000000001</v>
      </c>
      <c r="X63" s="236">
        <v>262.76100000000002</v>
      </c>
      <c r="Y63" s="236">
        <v>139.38200000000001</v>
      </c>
      <c r="Z63" s="236">
        <v>137.79400000000001</v>
      </c>
      <c r="AA63" s="236">
        <v>271.089</v>
      </c>
      <c r="AB63" s="236">
        <v>119.11199999999999</v>
      </c>
      <c r="AC63" s="236">
        <v>194.92599999999999</v>
      </c>
      <c r="AD63" s="236">
        <v>120.322</v>
      </c>
      <c r="AE63" s="237">
        <v>142.77099999999999</v>
      </c>
      <c r="AF63" s="236">
        <v>51.334000000000003</v>
      </c>
      <c r="AG63" s="236">
        <v>101.687</v>
      </c>
      <c r="AH63" s="236">
        <v>56.884999999999998</v>
      </c>
      <c r="AI63" s="211">
        <v>63.780999999999999</v>
      </c>
      <c r="AJ63" s="211">
        <v>114.318</v>
      </c>
      <c r="AK63" s="211">
        <v>135.78800000000001</v>
      </c>
      <c r="AL63" s="211">
        <v>138.91300000000001</v>
      </c>
      <c r="AM63" s="211">
        <v>294.75799999999998</v>
      </c>
    </row>
    <row r="64" spans="1:1005" ht="15" x14ac:dyDescent="0.25">
      <c r="A64" s="188">
        <v>45778</v>
      </c>
      <c r="B64" s="164"/>
      <c r="C64" s="164"/>
      <c r="D64" s="164">
        <v>277.11</v>
      </c>
      <c r="E64" s="236">
        <v>321.57299999999998</v>
      </c>
      <c r="F64" s="236">
        <v>358.18900000000002</v>
      </c>
      <c r="G64" s="236">
        <v>145.376</v>
      </c>
      <c r="H64" s="236">
        <v>232.387</v>
      </c>
      <c r="I64" s="236">
        <v>203.27799999999999</v>
      </c>
      <c r="J64" s="236">
        <v>221.417</v>
      </c>
      <c r="K64" s="236">
        <v>308.12400000000002</v>
      </c>
      <c r="L64" s="236">
        <v>436.90499999999997</v>
      </c>
      <c r="M64" s="236">
        <v>291.21600000000001</v>
      </c>
      <c r="N64" s="236">
        <v>322.68099999999998</v>
      </c>
      <c r="O64" s="236">
        <v>183.184</v>
      </c>
      <c r="P64" s="236">
        <v>385.79199999999997</v>
      </c>
      <c r="Q64" s="236">
        <v>274.43</v>
      </c>
      <c r="R64" s="236">
        <v>269.81099999999998</v>
      </c>
      <c r="S64" s="236">
        <v>166.08199999999999</v>
      </c>
      <c r="T64" s="236">
        <v>420.358</v>
      </c>
      <c r="U64" s="236">
        <v>51.540999999999997</v>
      </c>
      <c r="V64" s="236">
        <v>140.70099999999999</v>
      </c>
      <c r="W64" s="236">
        <v>273.26799999999997</v>
      </c>
      <c r="X64" s="236">
        <v>497.32299999999998</v>
      </c>
      <c r="Y64" s="236">
        <v>205.55799999999999</v>
      </c>
      <c r="Z64" s="236">
        <v>273.44900000000001</v>
      </c>
      <c r="AA64" s="236">
        <v>357.59</v>
      </c>
      <c r="AB64" s="236">
        <v>355.84199999999998</v>
      </c>
      <c r="AC64" s="236">
        <v>181.99799999999999</v>
      </c>
      <c r="AD64" s="236">
        <v>176.21600000000001</v>
      </c>
      <c r="AE64" s="237">
        <v>188.23099999999999</v>
      </c>
      <c r="AF64" s="236">
        <v>91.472999999999999</v>
      </c>
      <c r="AG64" s="236">
        <v>174.71600000000001</v>
      </c>
      <c r="AH64" s="236">
        <v>155.31100000000001</v>
      </c>
      <c r="AI64" s="211">
        <v>135.61099999999999</v>
      </c>
      <c r="AJ64" s="211">
        <v>270.65199999999999</v>
      </c>
      <c r="AK64" s="211">
        <v>275.64800000000002</v>
      </c>
      <c r="AL64" s="211">
        <v>373.58600000000001</v>
      </c>
      <c r="AM64" s="211">
        <v>373.58600000000001</v>
      </c>
      <c r="ALQ64" s="211" t="e">
        <v>#N/A</v>
      </c>
    </row>
    <row r="65" spans="1:1005" ht="15" x14ac:dyDescent="0.25">
      <c r="A65" s="188">
        <v>45809</v>
      </c>
      <c r="B65" s="164"/>
      <c r="C65" s="164"/>
      <c r="D65" s="164">
        <v>223.57</v>
      </c>
      <c r="E65" s="236">
        <v>418.70499999999998</v>
      </c>
      <c r="F65" s="236">
        <v>320.26799999999997</v>
      </c>
      <c r="G65" s="236">
        <v>199.72399999999999</v>
      </c>
      <c r="H65" s="236">
        <v>139.45099999999999</v>
      </c>
      <c r="I65" s="236">
        <v>178.70500000000001</v>
      </c>
      <c r="J65" s="236">
        <v>314.45800000000003</v>
      </c>
      <c r="K65" s="236">
        <v>154.08199999999999</v>
      </c>
      <c r="L65" s="236">
        <v>377.697</v>
      </c>
      <c r="M65" s="236">
        <v>202.541</v>
      </c>
      <c r="N65" s="236">
        <v>434.52600000000001</v>
      </c>
      <c r="O65" s="236">
        <v>52.18</v>
      </c>
      <c r="P65" s="236">
        <v>384.43900000000002</v>
      </c>
      <c r="Q65" s="236">
        <v>193.02</v>
      </c>
      <c r="R65" s="236">
        <v>319.53300000000002</v>
      </c>
      <c r="S65" s="236">
        <v>43.97</v>
      </c>
      <c r="T65" s="236">
        <v>178.56899999999999</v>
      </c>
      <c r="U65" s="236">
        <v>24.867999999999999</v>
      </c>
      <c r="V65" s="236">
        <v>96.6</v>
      </c>
      <c r="W65" s="236">
        <v>117.624</v>
      </c>
      <c r="X65" s="236">
        <v>398.23</v>
      </c>
      <c r="Y65" s="236">
        <v>61.665999999999997</v>
      </c>
      <c r="Z65" s="236">
        <v>147.626</v>
      </c>
      <c r="AA65" s="236">
        <v>338.51799999999997</v>
      </c>
      <c r="AB65" s="236">
        <v>161.012</v>
      </c>
      <c r="AC65" s="236">
        <v>210.922</v>
      </c>
      <c r="AD65" s="236">
        <v>245.691</v>
      </c>
      <c r="AE65" s="237">
        <v>59.542999999999999</v>
      </c>
      <c r="AF65" s="236">
        <v>76.858000000000004</v>
      </c>
      <c r="AG65" s="236">
        <v>172.60400000000001</v>
      </c>
      <c r="AH65" s="236">
        <v>211.136</v>
      </c>
      <c r="AI65" s="211">
        <v>113.489</v>
      </c>
      <c r="AJ65" s="211">
        <v>278.358</v>
      </c>
      <c r="AK65" s="211">
        <v>400.73500000000001</v>
      </c>
      <c r="AL65" s="211">
        <v>319.22699999999998</v>
      </c>
      <c r="AM65" s="211">
        <v>319.22699999999998</v>
      </c>
      <c r="ALQ65" s="211" t="e">
        <v>#N/A</v>
      </c>
    </row>
    <row r="66" spans="1:1005" ht="15" x14ac:dyDescent="0.25">
      <c r="A66" s="188">
        <v>45839</v>
      </c>
      <c r="B66" s="164"/>
      <c r="C66" s="164"/>
      <c r="D66" s="164">
        <v>65.989999999999995</v>
      </c>
      <c r="E66" s="236">
        <v>158.566</v>
      </c>
      <c r="F66" s="236">
        <v>69.962999999999994</v>
      </c>
      <c r="G66" s="236">
        <v>40.362000000000002</v>
      </c>
      <c r="H66" s="236">
        <v>22.501000000000001</v>
      </c>
      <c r="I66" s="236">
        <v>58.598999999999997</v>
      </c>
      <c r="J66" s="236">
        <v>97.995000000000005</v>
      </c>
      <c r="K66" s="236">
        <v>44.124000000000002</v>
      </c>
      <c r="L66" s="236">
        <v>87.27</v>
      </c>
      <c r="M66" s="236">
        <v>25.802</v>
      </c>
      <c r="N66" s="236">
        <v>255.899</v>
      </c>
      <c r="O66" s="236">
        <v>8.657</v>
      </c>
      <c r="P66" s="236">
        <v>74.866</v>
      </c>
      <c r="Q66" s="236">
        <v>62.862000000000002</v>
      </c>
      <c r="R66" s="236">
        <v>143.95099999999999</v>
      </c>
      <c r="S66" s="236">
        <v>0</v>
      </c>
      <c r="T66" s="236">
        <v>22.628</v>
      </c>
      <c r="U66" s="236">
        <v>17.584</v>
      </c>
      <c r="V66" s="236">
        <v>3.6150000000000002</v>
      </c>
      <c r="W66" s="236">
        <v>15.965999999999999</v>
      </c>
      <c r="X66" s="236">
        <v>102.973</v>
      </c>
      <c r="Y66" s="236">
        <v>27.588000000000001</v>
      </c>
      <c r="Z66" s="236">
        <v>22.9</v>
      </c>
      <c r="AA66" s="236">
        <v>72.078000000000003</v>
      </c>
      <c r="AB66" s="236">
        <v>25.85</v>
      </c>
      <c r="AC66" s="236">
        <v>31.111000000000001</v>
      </c>
      <c r="AD66" s="236">
        <v>46.720999999999997</v>
      </c>
      <c r="AE66" s="237">
        <v>11.475</v>
      </c>
      <c r="AF66" s="236">
        <v>31.824999999999999</v>
      </c>
      <c r="AG66" s="236">
        <v>18.058</v>
      </c>
      <c r="AH66" s="236">
        <v>37.591999999999999</v>
      </c>
      <c r="AI66" s="211">
        <v>38.460999999999999</v>
      </c>
      <c r="AJ66" s="211">
        <v>101.20699999999999</v>
      </c>
      <c r="AK66" s="211">
        <v>188.452</v>
      </c>
      <c r="AL66" s="211">
        <v>78.972999999999999</v>
      </c>
      <c r="AM66" s="211">
        <v>78.972999999999999</v>
      </c>
      <c r="ALQ66" s="211" t="e">
        <v>#N/A</v>
      </c>
    </row>
    <row r="67" spans="1:1005" ht="15" x14ac:dyDescent="0.25">
      <c r="A67" s="188">
        <v>45870</v>
      </c>
      <c r="B67" s="164"/>
      <c r="C67" s="164"/>
      <c r="D67" s="164">
        <v>45.09</v>
      </c>
      <c r="E67" s="236">
        <v>35.360999999999997</v>
      </c>
      <c r="F67" s="236">
        <v>36.686999999999998</v>
      </c>
      <c r="G67" s="236">
        <v>57.368000000000002</v>
      </c>
      <c r="H67" s="236">
        <v>27.312000000000001</v>
      </c>
      <c r="I67" s="236">
        <v>36.042999999999999</v>
      </c>
      <c r="J67" s="236">
        <v>40.244</v>
      </c>
      <c r="K67" s="236">
        <v>54.015999999999998</v>
      </c>
      <c r="L67" s="236">
        <v>76.269000000000005</v>
      </c>
      <c r="M67" s="236">
        <v>20.657</v>
      </c>
      <c r="N67" s="236">
        <v>73.444999999999993</v>
      </c>
      <c r="O67" s="236">
        <v>4.0709999999999997</v>
      </c>
      <c r="P67" s="236">
        <v>63.113</v>
      </c>
      <c r="Q67" s="236">
        <v>26.931000000000001</v>
      </c>
      <c r="R67" s="236">
        <v>123.883</v>
      </c>
      <c r="S67" s="236">
        <v>2.5590000000000002</v>
      </c>
      <c r="T67" s="236">
        <v>40.593000000000004</v>
      </c>
      <c r="U67" s="236">
        <v>16.068999999999999</v>
      </c>
      <c r="V67" s="236">
        <v>21.734000000000002</v>
      </c>
      <c r="W67" s="236">
        <v>4.9619999999999997</v>
      </c>
      <c r="X67" s="236">
        <v>34.709000000000003</v>
      </c>
      <c r="Y67" s="236">
        <v>37.439</v>
      </c>
      <c r="Z67" s="236">
        <v>39.686</v>
      </c>
      <c r="AA67" s="236">
        <v>29.826000000000001</v>
      </c>
      <c r="AB67" s="236">
        <v>6.2140000000000004</v>
      </c>
      <c r="AC67" s="236">
        <v>37.460999999999999</v>
      </c>
      <c r="AD67" s="236">
        <v>15.688000000000001</v>
      </c>
      <c r="AE67" s="237">
        <v>18.155000000000001</v>
      </c>
      <c r="AF67" s="236">
        <v>31.282</v>
      </c>
      <c r="AG67" s="236">
        <v>12.436999999999999</v>
      </c>
      <c r="AH67" s="236">
        <v>8.61</v>
      </c>
      <c r="AI67" s="211">
        <v>26.047000000000001</v>
      </c>
      <c r="AJ67" s="211">
        <v>64.805000000000007</v>
      </c>
      <c r="AK67" s="211">
        <v>55.298999999999999</v>
      </c>
      <c r="AL67" s="211">
        <v>66.283000000000001</v>
      </c>
      <c r="AM67" s="211">
        <v>66.283000000000001</v>
      </c>
      <c r="ALQ67" s="211" t="e">
        <v>#N/A</v>
      </c>
    </row>
    <row r="68" spans="1:1005" ht="15" x14ac:dyDescent="0.25">
      <c r="A68" s="188">
        <v>45901</v>
      </c>
      <c r="B68" s="164"/>
      <c r="C68" s="164"/>
      <c r="D68" s="164">
        <v>43.19</v>
      </c>
      <c r="E68" s="236">
        <v>57.752000000000002</v>
      </c>
      <c r="F68" s="236">
        <v>19.463000000000001</v>
      </c>
      <c r="G68" s="236">
        <v>37.200000000000003</v>
      </c>
      <c r="H68" s="236">
        <v>18.646999999999998</v>
      </c>
      <c r="I68" s="236">
        <v>29.907</v>
      </c>
      <c r="J68" s="236">
        <v>69.575000000000003</v>
      </c>
      <c r="K68" s="236">
        <v>38.594999999999999</v>
      </c>
      <c r="L68" s="236">
        <v>76.625</v>
      </c>
      <c r="M68" s="236">
        <v>42.097999999999999</v>
      </c>
      <c r="N68" s="236">
        <v>38.146000000000001</v>
      </c>
      <c r="O68" s="236">
        <v>26.623000000000001</v>
      </c>
      <c r="P68" s="236">
        <v>92.24</v>
      </c>
      <c r="Q68" s="236">
        <v>15.69</v>
      </c>
      <c r="R68" s="236">
        <v>77.513999999999996</v>
      </c>
      <c r="S68" s="236">
        <v>8.8109999999999999</v>
      </c>
      <c r="T68" s="236">
        <v>11.654</v>
      </c>
      <c r="U68" s="236">
        <v>23.844000000000001</v>
      </c>
      <c r="V68" s="236">
        <v>43.563000000000002</v>
      </c>
      <c r="W68" s="236">
        <v>36.896999999999998</v>
      </c>
      <c r="X68" s="236">
        <v>28.565999999999999</v>
      </c>
      <c r="Y68" s="236">
        <v>36.622</v>
      </c>
      <c r="Z68" s="236">
        <v>30.327000000000002</v>
      </c>
      <c r="AA68" s="236">
        <v>35.404000000000003</v>
      </c>
      <c r="AB68" s="236">
        <v>11.106999999999999</v>
      </c>
      <c r="AC68" s="236">
        <v>42.289000000000001</v>
      </c>
      <c r="AD68" s="236">
        <v>15.478</v>
      </c>
      <c r="AE68" s="237">
        <v>20.234999999999999</v>
      </c>
      <c r="AF68" s="236">
        <v>78.55</v>
      </c>
      <c r="AG68" s="236">
        <v>15.035</v>
      </c>
      <c r="AH68" s="236">
        <v>10.18</v>
      </c>
      <c r="AI68" s="211">
        <v>26.655999999999999</v>
      </c>
      <c r="AJ68" s="211">
        <v>83.013000000000005</v>
      </c>
      <c r="AK68" s="211">
        <v>17.510000000000002</v>
      </c>
      <c r="AL68" s="211">
        <v>44.201999999999998</v>
      </c>
      <c r="AM68" s="211">
        <v>44.201999999999998</v>
      </c>
      <c r="ALQ68" s="211" t="e">
        <v>#N/A</v>
      </c>
    </row>
    <row r="69" spans="1:1005" ht="15" x14ac:dyDescent="0.25">
      <c r="A69" s="188"/>
      <c r="B69" s="164"/>
      <c r="C69" s="164"/>
      <c r="D69" s="164"/>
      <c r="E69" s="236"/>
      <c r="F69" s="236"/>
      <c r="G69" s="236"/>
      <c r="H69" s="236"/>
      <c r="I69" s="236"/>
      <c r="J69" s="236"/>
      <c r="K69" s="236"/>
      <c r="L69" s="236"/>
      <c r="M69" s="236"/>
      <c r="N69" s="236"/>
      <c r="O69" s="236"/>
      <c r="P69" s="236"/>
      <c r="Q69" s="236"/>
      <c r="R69" s="236"/>
      <c r="S69" s="236"/>
      <c r="T69" s="236"/>
      <c r="U69" s="236"/>
      <c r="V69" s="236"/>
      <c r="W69" s="236"/>
      <c r="X69" s="236"/>
      <c r="Y69" s="236"/>
      <c r="Z69" s="236"/>
      <c r="AA69" s="236"/>
      <c r="AB69" s="236"/>
      <c r="AC69" s="236"/>
      <c r="AD69" s="236"/>
      <c r="AE69" s="237"/>
      <c r="AF69" s="236"/>
      <c r="AG69" s="236"/>
      <c r="AH69" s="236"/>
      <c r="ALQ69" s="211" t="e">
        <v>#N/A</v>
      </c>
    </row>
    <row r="70" spans="1:1005" ht="15" x14ac:dyDescent="0.25">
      <c r="A70" s="188"/>
      <c r="B70" s="164"/>
      <c r="C70" s="164"/>
      <c r="D70" s="164"/>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c r="AE70" s="237"/>
      <c r="AF70" s="236"/>
      <c r="AG70" s="236"/>
      <c r="AH70" s="236"/>
      <c r="ALQ70" s="211" t="e">
        <v>#N/A</v>
      </c>
    </row>
    <row r="71" spans="1:1005" ht="15" x14ac:dyDescent="0.25">
      <c r="A71" s="188"/>
      <c r="B71" s="164"/>
      <c r="C71" s="164"/>
      <c r="D71" s="164"/>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c r="AE71" s="237"/>
      <c r="AF71" s="236"/>
      <c r="AG71" s="236"/>
      <c r="AH71" s="236"/>
      <c r="ALQ71" s="211" t="e">
        <v>#N/A</v>
      </c>
    </row>
    <row r="72" spans="1:1005" ht="15" x14ac:dyDescent="0.25">
      <c r="A72" s="188"/>
      <c r="B72" s="164"/>
      <c r="C72" s="164"/>
      <c r="D72" s="164"/>
      <c r="ALQ72" s="211" t="e">
        <v>#N/A</v>
      </c>
    </row>
    <row r="73" spans="1:1005" ht="15" x14ac:dyDescent="0.25">
      <c r="A73" s="188"/>
      <c r="B73" s="164"/>
      <c r="C73" s="164"/>
      <c r="D73" s="164"/>
    </row>
    <row r="74" spans="1:1005" ht="15" x14ac:dyDescent="0.25">
      <c r="A74" s="188"/>
      <c r="B74" s="164"/>
      <c r="C74" s="164"/>
      <c r="D74" s="164"/>
    </row>
    <row r="75" spans="1:1005" ht="15" x14ac:dyDescent="0.25">
      <c r="A75" s="188"/>
      <c r="B75" s="164"/>
      <c r="C75" s="164"/>
      <c r="D75" s="164"/>
    </row>
    <row r="76" spans="1:1005" ht="15" x14ac:dyDescent="0.25">
      <c r="A76" s="188"/>
      <c r="B76" s="164"/>
      <c r="C76" s="164"/>
      <c r="D76" s="164"/>
    </row>
    <row r="77" spans="1:1005" ht="15" x14ac:dyDescent="0.25">
      <c r="A77" s="188"/>
      <c r="B77" s="164"/>
      <c r="C77" s="164"/>
      <c r="D77" s="164"/>
    </row>
    <row r="78" spans="1:1005" ht="15" x14ac:dyDescent="0.25">
      <c r="A78" s="188"/>
      <c r="B78" s="164"/>
      <c r="C78" s="164"/>
      <c r="D78" s="164"/>
    </row>
    <row r="79" spans="1:1005" ht="15" x14ac:dyDescent="0.25">
      <c r="A79" s="188"/>
      <c r="B79" s="164"/>
      <c r="C79" s="164"/>
      <c r="D79" s="164"/>
    </row>
    <row r="80" spans="1:1005" ht="15" x14ac:dyDescent="0.25">
      <c r="A80" s="188"/>
      <c r="B80" s="164"/>
      <c r="C80" s="164"/>
      <c r="D80" s="164"/>
    </row>
  </sheetData>
  <mergeCells count="1">
    <mergeCell ref="B1:AH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tabColor rgb="FFBC80BD"/>
  </sheetPr>
  <dimension ref="A1:ALQ80"/>
  <sheetViews>
    <sheetView topLeftCell="A4" zoomScaleNormal="100" workbookViewId="0">
      <selection activeCell="D4" sqref="D4"/>
    </sheetView>
  </sheetViews>
  <sheetFormatPr defaultColWidth="18.7109375" defaultRowHeight="12.75" customHeight="1" x14ac:dyDescent="0.25"/>
  <cols>
    <col min="1" max="4" width="7.5703125" style="206" customWidth="1"/>
    <col min="5" max="12" width="7" style="211" customWidth="1"/>
    <col min="13" max="13" width="8" style="211" customWidth="1"/>
    <col min="14" max="30" width="7" style="211" customWidth="1"/>
    <col min="31" max="31" width="8.42578125" style="238" customWidth="1"/>
    <col min="32" max="54" width="8.85546875" style="211" customWidth="1"/>
    <col min="55" max="16384" width="18.7109375" style="211"/>
  </cols>
  <sheetData>
    <row r="1" spans="1:54" ht="15" x14ac:dyDescent="0.25">
      <c r="A1" s="30"/>
      <c r="B1" s="329"/>
      <c r="C1" s="329"/>
      <c r="D1" s="329"/>
      <c r="E1" s="329"/>
      <c r="F1" s="329"/>
      <c r="G1" s="329"/>
      <c r="H1" s="329"/>
      <c r="I1" s="329"/>
      <c r="J1" s="329"/>
      <c r="K1" s="329"/>
      <c r="L1" s="329"/>
      <c r="M1" s="329"/>
      <c r="N1" s="329"/>
      <c r="O1" s="329"/>
      <c r="P1" s="329"/>
      <c r="Q1" s="329"/>
      <c r="R1" s="329"/>
      <c r="S1" s="329"/>
      <c r="T1" s="329"/>
      <c r="U1" s="329"/>
      <c r="V1" s="329"/>
      <c r="W1" s="329"/>
      <c r="X1" s="329"/>
      <c r="Y1" s="329"/>
      <c r="Z1" s="329"/>
      <c r="AA1" s="329"/>
      <c r="AB1" s="329"/>
      <c r="AC1" s="329"/>
      <c r="AD1" s="329"/>
      <c r="AE1" s="329"/>
      <c r="AF1" s="329"/>
      <c r="AG1" s="329"/>
      <c r="AH1" s="329"/>
      <c r="AI1" s="260"/>
      <c r="AJ1" s="260"/>
      <c r="AK1" s="260"/>
      <c r="AL1" s="260"/>
      <c r="AM1" s="260"/>
    </row>
    <row r="2" spans="1:54" s="206" customFormat="1" ht="15" x14ac:dyDescent="0.25">
      <c r="A2" s="30"/>
      <c r="B2" s="204" t="s">
        <v>53</v>
      </c>
      <c r="C2" s="204" t="s">
        <v>54</v>
      </c>
      <c r="D2" s="204" t="s">
        <v>55</v>
      </c>
      <c r="E2" s="204">
        <v>1981</v>
      </c>
      <c r="F2" s="204">
        <v>1982</v>
      </c>
      <c r="G2" s="204">
        <v>1983</v>
      </c>
      <c r="H2" s="204">
        <v>1984</v>
      </c>
      <c r="I2" s="204">
        <v>1985</v>
      </c>
      <c r="J2" s="204">
        <v>1986</v>
      </c>
      <c r="K2" s="204">
        <v>1987</v>
      </c>
      <c r="L2" s="204">
        <v>1988</v>
      </c>
      <c r="M2" s="204">
        <v>1989</v>
      </c>
      <c r="N2" s="204">
        <v>1990</v>
      </c>
      <c r="O2" s="204">
        <v>1991</v>
      </c>
      <c r="P2" s="204">
        <v>1992</v>
      </c>
      <c r="Q2" s="204">
        <v>1993</v>
      </c>
      <c r="R2" s="204">
        <v>1994</v>
      </c>
      <c r="S2" s="204">
        <v>1995</v>
      </c>
      <c r="T2" s="204">
        <v>1996</v>
      </c>
      <c r="U2" s="204">
        <v>1997</v>
      </c>
      <c r="V2" s="204">
        <v>1998</v>
      </c>
      <c r="W2" s="204">
        <v>1999</v>
      </c>
      <c r="X2" s="204">
        <v>2000</v>
      </c>
      <c r="Y2" s="204">
        <v>2001</v>
      </c>
      <c r="Z2" s="204">
        <v>2002</v>
      </c>
      <c r="AA2" s="204">
        <v>2003</v>
      </c>
      <c r="AB2" s="204">
        <v>2004</v>
      </c>
      <c r="AC2" s="204">
        <v>2005</v>
      </c>
      <c r="AD2" s="204">
        <v>2006</v>
      </c>
      <c r="AE2" s="222">
        <v>2007</v>
      </c>
      <c r="AF2" s="204">
        <v>2008</v>
      </c>
      <c r="AG2" s="204">
        <v>2009</v>
      </c>
      <c r="AH2" s="204">
        <v>2010</v>
      </c>
      <c r="AI2" s="260">
        <v>2011</v>
      </c>
      <c r="AJ2" s="260">
        <v>2012</v>
      </c>
      <c r="AK2" s="260">
        <v>2013</v>
      </c>
      <c r="AL2" s="260">
        <v>2014</v>
      </c>
      <c r="AM2" s="260">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31"/>
      <c r="B3" s="32" t="s">
        <v>71</v>
      </c>
      <c r="C3" s="32" t="s">
        <v>72</v>
      </c>
      <c r="D3" s="32" t="s">
        <v>73</v>
      </c>
      <c r="E3" s="32" t="s">
        <v>74</v>
      </c>
      <c r="F3" s="32" t="s">
        <v>75</v>
      </c>
      <c r="G3" s="32" t="s">
        <v>76</v>
      </c>
      <c r="H3" s="32" t="s">
        <v>77</v>
      </c>
      <c r="I3" s="32" t="s">
        <v>78</v>
      </c>
      <c r="J3" s="32" t="s">
        <v>79</v>
      </c>
      <c r="K3" s="32" t="s">
        <v>80</v>
      </c>
      <c r="L3" s="32" t="s">
        <v>81</v>
      </c>
      <c r="M3" s="32" t="s">
        <v>82</v>
      </c>
      <c r="N3" s="32" t="s">
        <v>83</v>
      </c>
      <c r="O3" s="32" t="s">
        <v>84</v>
      </c>
      <c r="P3" s="32" t="s">
        <v>85</v>
      </c>
      <c r="Q3" s="32" t="s">
        <v>86</v>
      </c>
      <c r="R3" s="32" t="s">
        <v>87</v>
      </c>
      <c r="S3" s="32" t="s">
        <v>88</v>
      </c>
      <c r="T3" s="32" t="s">
        <v>89</v>
      </c>
      <c r="U3" s="32" t="s">
        <v>90</v>
      </c>
      <c r="V3" s="32" t="s">
        <v>91</v>
      </c>
      <c r="W3" s="32" t="s">
        <v>92</v>
      </c>
      <c r="X3" s="32" t="s">
        <v>93</v>
      </c>
      <c r="Y3" s="32" t="s">
        <v>94</v>
      </c>
      <c r="Z3" s="32" t="s">
        <v>95</v>
      </c>
      <c r="AA3" s="32" t="s">
        <v>96</v>
      </c>
      <c r="AB3" s="32" t="s">
        <v>97</v>
      </c>
      <c r="AC3" s="32" t="s">
        <v>98</v>
      </c>
      <c r="AD3" s="32" t="s">
        <v>99</v>
      </c>
      <c r="AE3" s="32" t="s">
        <v>100</v>
      </c>
      <c r="AF3" s="32" t="s">
        <v>101</v>
      </c>
      <c r="AG3" s="32" t="s">
        <v>102</v>
      </c>
      <c r="AH3" s="32" t="s">
        <v>103</v>
      </c>
      <c r="AI3" s="32" t="s">
        <v>163</v>
      </c>
      <c r="AJ3" s="32" t="s">
        <v>168</v>
      </c>
      <c r="AK3" s="32" t="s">
        <v>169</v>
      </c>
      <c r="AL3" s="32" t="s">
        <v>170</v>
      </c>
      <c r="AM3" s="32"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x14ac:dyDescent="0.25">
      <c r="A4" s="189">
        <v>43952</v>
      </c>
      <c r="B4" s="165"/>
      <c r="C4" s="165"/>
      <c r="D4" s="217">
        <v>27</v>
      </c>
      <c r="E4" s="217">
        <v>26.666</v>
      </c>
      <c r="F4" s="217">
        <v>21.806000000000001</v>
      </c>
      <c r="G4" s="217">
        <v>19.341000000000001</v>
      </c>
      <c r="H4" s="236">
        <v>33.508000000000003</v>
      </c>
      <c r="I4" s="236">
        <v>32.29</v>
      </c>
      <c r="J4" s="236">
        <v>25.556000000000001</v>
      </c>
      <c r="K4" s="236">
        <v>29.402000000000001</v>
      </c>
      <c r="L4" s="236">
        <v>25.576000000000001</v>
      </c>
      <c r="M4" s="236">
        <v>27.908999999999999</v>
      </c>
      <c r="N4" s="236">
        <v>22.114000000000001</v>
      </c>
      <c r="O4" s="236">
        <v>24.766999999999999</v>
      </c>
      <c r="P4" s="236">
        <v>33.384</v>
      </c>
      <c r="Q4" s="236">
        <v>25.082999999999998</v>
      </c>
      <c r="R4" s="236">
        <v>27.123999999999999</v>
      </c>
      <c r="S4" s="236">
        <v>21.443000000000001</v>
      </c>
      <c r="T4" s="236">
        <v>30.832000000000001</v>
      </c>
      <c r="U4" s="236">
        <v>29.398</v>
      </c>
      <c r="V4" s="236">
        <v>23.225999999999999</v>
      </c>
      <c r="W4" s="236">
        <v>27</v>
      </c>
      <c r="X4" s="236">
        <v>32.575000000000003</v>
      </c>
      <c r="Y4" s="236">
        <v>31.896999999999998</v>
      </c>
      <c r="Z4" s="236">
        <v>24.103000000000002</v>
      </c>
      <c r="AA4" s="236">
        <v>27.187000000000001</v>
      </c>
      <c r="AB4" s="236">
        <v>29.603999999999999</v>
      </c>
      <c r="AC4" s="236">
        <v>29.135000000000002</v>
      </c>
      <c r="AD4" s="236">
        <v>27.975999999999999</v>
      </c>
      <c r="AE4" s="236">
        <v>28.562000000000001</v>
      </c>
      <c r="AF4" s="236">
        <v>24.852</v>
      </c>
      <c r="AG4" s="236">
        <v>30.917999999999999</v>
      </c>
      <c r="AH4" s="237">
        <v>19.841999999999999</v>
      </c>
      <c r="AI4" s="211">
        <v>19.898</v>
      </c>
      <c r="AJ4" s="211">
        <v>32.234999999999999</v>
      </c>
      <c r="AK4" s="211">
        <v>26.992999999999999</v>
      </c>
      <c r="AL4" s="211">
        <v>25.207999999999998</v>
      </c>
      <c r="AM4" s="211">
        <v>25.338999999999999</v>
      </c>
    </row>
    <row r="5" spans="1:54" ht="15" x14ac:dyDescent="0.25">
      <c r="A5" s="189">
        <v>43983</v>
      </c>
      <c r="B5" s="165"/>
      <c r="C5" s="165"/>
      <c r="D5" s="217">
        <v>28</v>
      </c>
      <c r="E5" s="217">
        <v>43.23</v>
      </c>
      <c r="F5" s="217">
        <v>26.03</v>
      </c>
      <c r="G5" s="217">
        <v>36.488999999999997</v>
      </c>
      <c r="H5" s="236">
        <v>34.889000000000003</v>
      </c>
      <c r="I5" s="236">
        <v>28.515000000000001</v>
      </c>
      <c r="J5" s="236">
        <v>28.606999999999999</v>
      </c>
      <c r="K5" s="236">
        <v>26.579000000000001</v>
      </c>
      <c r="L5" s="236">
        <v>27.73</v>
      </c>
      <c r="M5" s="236">
        <v>25.036999999999999</v>
      </c>
      <c r="N5" s="236">
        <v>28</v>
      </c>
      <c r="O5" s="236">
        <v>28.331</v>
      </c>
      <c r="P5" s="236">
        <v>29.045000000000002</v>
      </c>
      <c r="Q5" s="236">
        <v>27.803000000000001</v>
      </c>
      <c r="R5" s="236">
        <v>25.506</v>
      </c>
      <c r="S5" s="236">
        <v>40.93</v>
      </c>
      <c r="T5" s="236">
        <v>21.385999999999999</v>
      </c>
      <c r="U5" s="236">
        <v>33.892000000000003</v>
      </c>
      <c r="V5" s="236">
        <v>20.466999999999999</v>
      </c>
      <c r="W5" s="236">
        <v>32.082999999999998</v>
      </c>
      <c r="X5" s="236">
        <v>24.824000000000002</v>
      </c>
      <c r="Y5" s="236">
        <v>26.440999999999999</v>
      </c>
      <c r="Z5" s="236">
        <v>23.356000000000002</v>
      </c>
      <c r="AA5" s="236">
        <v>31.620999999999999</v>
      </c>
      <c r="AB5" s="236">
        <v>21.396999999999998</v>
      </c>
      <c r="AC5" s="236">
        <v>26.047000000000001</v>
      </c>
      <c r="AD5" s="236">
        <v>25.245000000000001</v>
      </c>
      <c r="AE5" s="236">
        <v>24.957999999999998</v>
      </c>
      <c r="AF5" s="236">
        <v>30.591999999999999</v>
      </c>
      <c r="AG5" s="236">
        <v>26.96</v>
      </c>
      <c r="AH5" s="237">
        <v>31.815000000000001</v>
      </c>
      <c r="AI5" s="211">
        <v>30.106999999999999</v>
      </c>
      <c r="AJ5" s="211">
        <v>19.326000000000001</v>
      </c>
      <c r="AK5" s="211">
        <v>29.151</v>
      </c>
      <c r="AL5" s="211">
        <v>29.145</v>
      </c>
      <c r="AM5" s="211">
        <v>50.427999999999997</v>
      </c>
    </row>
    <row r="6" spans="1:54" ht="15" x14ac:dyDescent="0.25">
      <c r="A6" s="189">
        <v>44013</v>
      </c>
      <c r="B6" s="165"/>
      <c r="C6" s="165"/>
      <c r="D6" s="217">
        <v>11</v>
      </c>
      <c r="E6" s="217">
        <v>15.375</v>
      </c>
      <c r="F6" s="217">
        <v>11.724</v>
      </c>
      <c r="G6" s="217">
        <v>18.077999999999999</v>
      </c>
      <c r="H6" s="236">
        <v>13.967000000000001</v>
      </c>
      <c r="I6" s="236">
        <v>10.199999999999999</v>
      </c>
      <c r="J6" s="236">
        <v>12.382999999999999</v>
      </c>
      <c r="K6" s="236">
        <v>10.79</v>
      </c>
      <c r="L6" s="236">
        <v>12.64</v>
      </c>
      <c r="M6" s="236">
        <v>10.022</v>
      </c>
      <c r="N6" s="236">
        <v>11.127000000000001</v>
      </c>
      <c r="O6" s="236">
        <v>10.996</v>
      </c>
      <c r="P6" s="236">
        <v>13.506</v>
      </c>
      <c r="Q6" s="236">
        <v>11.026999999999999</v>
      </c>
      <c r="R6" s="236">
        <v>9.6259999999999994</v>
      </c>
      <c r="S6" s="236">
        <v>32.549999999999997</v>
      </c>
      <c r="T6" s="236">
        <v>9.3629999999999995</v>
      </c>
      <c r="U6" s="236">
        <v>11.887</v>
      </c>
      <c r="V6" s="236">
        <v>8.6069999999999993</v>
      </c>
      <c r="W6" s="236">
        <v>14.430999999999999</v>
      </c>
      <c r="X6" s="236">
        <v>9.0280000000000005</v>
      </c>
      <c r="Y6" s="236">
        <v>9.6199999999999992</v>
      </c>
      <c r="Z6" s="236">
        <v>8.1720000000000006</v>
      </c>
      <c r="AA6" s="236">
        <v>11</v>
      </c>
      <c r="AB6" s="236">
        <v>8.69</v>
      </c>
      <c r="AC6" s="236">
        <v>10.637</v>
      </c>
      <c r="AD6" s="236">
        <v>9.1050000000000004</v>
      </c>
      <c r="AE6" s="236">
        <v>10.151</v>
      </c>
      <c r="AF6" s="236">
        <v>12.788</v>
      </c>
      <c r="AG6" s="236">
        <v>11.638</v>
      </c>
      <c r="AH6" s="237">
        <v>10.728999999999999</v>
      </c>
      <c r="AI6" s="211">
        <v>12.22</v>
      </c>
      <c r="AJ6" s="211">
        <v>7.8929999999999998</v>
      </c>
      <c r="AK6" s="211">
        <v>11.016</v>
      </c>
      <c r="AL6" s="211">
        <v>9.6140000000000008</v>
      </c>
      <c r="AM6" s="211">
        <v>17.954000000000001</v>
      </c>
    </row>
    <row r="7" spans="1:54" ht="15" x14ac:dyDescent="0.25">
      <c r="A7" s="189">
        <v>44044</v>
      </c>
      <c r="B7" s="165"/>
      <c r="C7" s="165"/>
      <c r="D7" s="217">
        <v>7</v>
      </c>
      <c r="E7" s="217">
        <v>8.3940000000000001</v>
      </c>
      <c r="F7" s="217">
        <v>7</v>
      </c>
      <c r="G7" s="217">
        <v>9.3759999999999994</v>
      </c>
      <c r="H7" s="236">
        <v>8.9979999999999993</v>
      </c>
      <c r="I7" s="236">
        <v>6.67</v>
      </c>
      <c r="J7" s="236">
        <v>7.2270000000000003</v>
      </c>
      <c r="K7" s="236">
        <v>7.3479999999999999</v>
      </c>
      <c r="L7" s="236">
        <v>7.0750000000000002</v>
      </c>
      <c r="M7" s="236">
        <v>7.2069999999999999</v>
      </c>
      <c r="N7" s="236">
        <v>6.6059999999999999</v>
      </c>
      <c r="O7" s="236">
        <v>6.5650000000000004</v>
      </c>
      <c r="P7" s="236">
        <v>9.1920000000000002</v>
      </c>
      <c r="Q7" s="236">
        <v>6.54</v>
      </c>
      <c r="R7" s="236">
        <v>6.13</v>
      </c>
      <c r="S7" s="236">
        <v>12.795</v>
      </c>
      <c r="T7" s="236">
        <v>5.9950000000000001</v>
      </c>
      <c r="U7" s="236">
        <v>7.92</v>
      </c>
      <c r="V7" s="236">
        <v>5.6609999999999996</v>
      </c>
      <c r="W7" s="236">
        <v>8.0150000000000006</v>
      </c>
      <c r="X7" s="236">
        <v>6.47</v>
      </c>
      <c r="Y7" s="236">
        <v>6.9619999999999997</v>
      </c>
      <c r="Z7" s="236">
        <v>5.6360000000000001</v>
      </c>
      <c r="AA7" s="236">
        <v>6.7670000000000003</v>
      </c>
      <c r="AB7" s="236">
        <v>5.9729999999999999</v>
      </c>
      <c r="AC7" s="236">
        <v>7.3639999999999999</v>
      </c>
      <c r="AD7" s="236">
        <v>6.6619999999999999</v>
      </c>
      <c r="AE7" s="236">
        <v>6.9850000000000003</v>
      </c>
      <c r="AF7" s="236">
        <v>7.1719999999999997</v>
      </c>
      <c r="AG7" s="236">
        <v>6.7329999999999997</v>
      </c>
      <c r="AH7" s="237">
        <v>7.5209999999999999</v>
      </c>
      <c r="AI7" s="211">
        <v>7.1539999999999999</v>
      </c>
      <c r="AJ7" s="211">
        <v>5.7670000000000003</v>
      </c>
      <c r="AK7" s="211">
        <v>7.7880000000000003</v>
      </c>
      <c r="AL7" s="211">
        <v>6.8620000000000001</v>
      </c>
      <c r="AM7" s="211">
        <v>8.9830000000000005</v>
      </c>
    </row>
    <row r="8" spans="1:54" ht="15" x14ac:dyDescent="0.25">
      <c r="A8" s="189">
        <v>44075</v>
      </c>
      <c r="B8" s="165"/>
      <c r="C8" s="165"/>
      <c r="D8" s="217">
        <v>5</v>
      </c>
      <c r="E8" s="217">
        <v>5.4130000000000003</v>
      </c>
      <c r="F8" s="217">
        <v>5.8179999999999996</v>
      </c>
      <c r="G8" s="217">
        <v>5.2610000000000001</v>
      </c>
      <c r="H8" s="236">
        <v>5.5529999999999999</v>
      </c>
      <c r="I8" s="236">
        <v>5.0659999999999998</v>
      </c>
      <c r="J8" s="236">
        <v>6.1219999999999999</v>
      </c>
      <c r="K8" s="236">
        <v>5</v>
      </c>
      <c r="L8" s="236">
        <v>5.3049999999999997</v>
      </c>
      <c r="M8" s="236">
        <v>4.6639999999999997</v>
      </c>
      <c r="N8" s="236">
        <v>4.5199999999999996</v>
      </c>
      <c r="O8" s="236">
        <v>4.4779999999999998</v>
      </c>
      <c r="P8" s="236">
        <v>6.22</v>
      </c>
      <c r="Q8" s="236">
        <v>4.7910000000000004</v>
      </c>
      <c r="R8" s="236">
        <v>4.38</v>
      </c>
      <c r="S8" s="236">
        <v>7.335</v>
      </c>
      <c r="T8" s="236">
        <v>4.3540000000000001</v>
      </c>
      <c r="U8" s="236">
        <v>5.3150000000000004</v>
      </c>
      <c r="V8" s="236">
        <v>3.875</v>
      </c>
      <c r="W8" s="236">
        <v>5.1100000000000003</v>
      </c>
      <c r="X8" s="236">
        <v>4.4509999999999996</v>
      </c>
      <c r="Y8" s="236">
        <v>4.6159999999999997</v>
      </c>
      <c r="Z8" s="236">
        <v>4.125</v>
      </c>
      <c r="AA8" s="236">
        <v>6.2960000000000003</v>
      </c>
      <c r="AB8" s="236">
        <v>4.43</v>
      </c>
      <c r="AC8" s="236">
        <v>4.6529999999999996</v>
      </c>
      <c r="AD8" s="236">
        <v>5.0140000000000002</v>
      </c>
      <c r="AE8" s="236">
        <v>5.1429999999999998</v>
      </c>
      <c r="AF8" s="236">
        <v>4.718</v>
      </c>
      <c r="AG8" s="236">
        <v>4.5449999999999999</v>
      </c>
      <c r="AH8" s="237">
        <v>4.649</v>
      </c>
      <c r="AI8" s="211">
        <v>4.6219999999999999</v>
      </c>
      <c r="AJ8" s="211">
        <v>4.2619999999999996</v>
      </c>
      <c r="AK8" s="211">
        <v>5.9779999999999998</v>
      </c>
      <c r="AL8" s="211">
        <v>5.93</v>
      </c>
      <c r="AM8" s="211">
        <v>5.9320000000000004</v>
      </c>
    </row>
    <row r="9" spans="1:54" ht="15" x14ac:dyDescent="0.25">
      <c r="A9" s="189">
        <v>44105</v>
      </c>
      <c r="B9" s="165"/>
      <c r="C9" s="165"/>
      <c r="D9" s="217">
        <v>5.23</v>
      </c>
      <c r="E9" s="217">
        <v>6.0650000000000004</v>
      </c>
      <c r="F9" s="217">
        <v>5.7270000000000003</v>
      </c>
      <c r="G9" s="217">
        <v>5.5620000000000003</v>
      </c>
      <c r="H9" s="236">
        <v>5.9589999999999996</v>
      </c>
      <c r="I9" s="236">
        <v>10.738</v>
      </c>
      <c r="J9" s="236">
        <v>7.6210000000000004</v>
      </c>
      <c r="K9" s="236">
        <v>4.968</v>
      </c>
      <c r="L9" s="236">
        <v>5.4109999999999996</v>
      </c>
      <c r="M9" s="236">
        <v>5.1390000000000002</v>
      </c>
      <c r="N9" s="236">
        <v>6.9660000000000002</v>
      </c>
      <c r="O9" s="236">
        <v>4.8070000000000004</v>
      </c>
      <c r="P9" s="236">
        <v>5.5890000000000004</v>
      </c>
      <c r="Q9" s="236">
        <v>5.8490000000000002</v>
      </c>
      <c r="R9" s="236">
        <v>5.0439999999999996</v>
      </c>
      <c r="S9" s="236">
        <v>7.9779999999999998</v>
      </c>
      <c r="T9" s="236">
        <v>5.1079999999999997</v>
      </c>
      <c r="U9" s="236">
        <v>6.1760000000000002</v>
      </c>
      <c r="V9" s="236">
        <v>5.1820000000000004</v>
      </c>
      <c r="W9" s="236">
        <v>5.5229999999999997</v>
      </c>
      <c r="X9" s="236">
        <v>4.8529999999999998</v>
      </c>
      <c r="Y9" s="236">
        <v>4.8719999999999999</v>
      </c>
      <c r="Z9" s="236">
        <v>5.8179999999999996</v>
      </c>
      <c r="AA9" s="236">
        <v>5.9359999999999999</v>
      </c>
      <c r="AB9" s="236">
        <v>4.9009999999999998</v>
      </c>
      <c r="AC9" s="236">
        <v>6.4870000000000001</v>
      </c>
      <c r="AD9" s="236">
        <v>7.8049999999999997</v>
      </c>
      <c r="AE9" s="236">
        <v>6.2220000000000004</v>
      </c>
      <c r="AF9" s="236">
        <v>5.306</v>
      </c>
      <c r="AG9" s="236">
        <v>5.6520000000000001</v>
      </c>
      <c r="AH9" s="237">
        <v>5.1669999999999998</v>
      </c>
      <c r="AI9" s="211">
        <v>5.6669999999999998</v>
      </c>
      <c r="AJ9" s="211">
        <v>4.5640000000000001</v>
      </c>
      <c r="AK9" s="211">
        <v>7.25</v>
      </c>
      <c r="AL9" s="211">
        <v>8.7240000000000002</v>
      </c>
      <c r="AM9" s="211">
        <v>6.2089999999999996</v>
      </c>
    </row>
    <row r="10" spans="1:54" ht="15" x14ac:dyDescent="0.25">
      <c r="A10" s="189">
        <v>44136</v>
      </c>
      <c r="B10" s="165"/>
      <c r="C10" s="165"/>
      <c r="D10" s="217">
        <v>4.5599999999999996</v>
      </c>
      <c r="E10" s="217">
        <v>5.6760000000000002</v>
      </c>
      <c r="F10" s="217">
        <v>4.367</v>
      </c>
      <c r="G10" s="217">
        <v>4.8150000000000004</v>
      </c>
      <c r="H10" s="236">
        <v>4.899</v>
      </c>
      <c r="I10" s="236">
        <v>7.06</v>
      </c>
      <c r="J10" s="236">
        <v>5.6959999999999997</v>
      </c>
      <c r="K10" s="236">
        <v>4.4560000000000004</v>
      </c>
      <c r="L10" s="236">
        <v>4.367</v>
      </c>
      <c r="M10" s="236">
        <v>4.3330000000000002</v>
      </c>
      <c r="N10" s="236">
        <v>6.5460000000000003</v>
      </c>
      <c r="O10" s="236">
        <v>4.1429999999999998</v>
      </c>
      <c r="P10" s="236">
        <v>4.7830000000000004</v>
      </c>
      <c r="Q10" s="236">
        <v>4.8639999999999999</v>
      </c>
      <c r="R10" s="236">
        <v>4.63</v>
      </c>
      <c r="S10" s="236">
        <v>6.2679999999999998</v>
      </c>
      <c r="T10" s="236">
        <v>4.2359999999999998</v>
      </c>
      <c r="U10" s="236">
        <v>4.9169999999999998</v>
      </c>
      <c r="V10" s="236">
        <v>4.0819999999999999</v>
      </c>
      <c r="W10" s="236">
        <v>4.5830000000000002</v>
      </c>
      <c r="X10" s="236">
        <v>4.125</v>
      </c>
      <c r="Y10" s="236">
        <v>4.9349999999999996</v>
      </c>
      <c r="Z10" s="236">
        <v>4.1459999999999999</v>
      </c>
      <c r="AA10" s="236">
        <v>4.6139999999999999</v>
      </c>
      <c r="AB10" s="236">
        <v>4.4020000000000001</v>
      </c>
      <c r="AC10" s="236">
        <v>5.641</v>
      </c>
      <c r="AD10" s="236">
        <v>5.7169999999999996</v>
      </c>
      <c r="AE10" s="236">
        <v>5.0090000000000003</v>
      </c>
      <c r="AF10" s="236">
        <v>4.6440000000000001</v>
      </c>
      <c r="AG10" s="236">
        <v>5.1310000000000002</v>
      </c>
      <c r="AH10" s="237">
        <v>5.2089999999999996</v>
      </c>
      <c r="AI10" s="211">
        <v>4.5439999999999996</v>
      </c>
      <c r="AJ10" s="211">
        <v>3.8940000000000001</v>
      </c>
      <c r="AK10" s="211">
        <v>5.1550000000000002</v>
      </c>
      <c r="AL10" s="211">
        <v>5.55</v>
      </c>
      <c r="AM10" s="211">
        <v>5.9480000000000004</v>
      </c>
    </row>
    <row r="11" spans="1:54" ht="15" x14ac:dyDescent="0.25">
      <c r="A11" s="189">
        <v>44166</v>
      </c>
      <c r="B11" s="165"/>
      <c r="C11" s="165"/>
      <c r="D11" s="217">
        <v>4.68</v>
      </c>
      <c r="E11" s="217">
        <v>4.9219999999999997</v>
      </c>
      <c r="F11" s="217">
        <v>3.956</v>
      </c>
      <c r="G11" s="217">
        <v>4.415</v>
      </c>
      <c r="H11" s="236">
        <v>4.4989999999999997</v>
      </c>
      <c r="I11" s="236">
        <v>4.9370000000000003</v>
      </c>
      <c r="J11" s="236">
        <v>4.5110000000000001</v>
      </c>
      <c r="K11" s="236">
        <v>4.0659999999999998</v>
      </c>
      <c r="L11" s="236">
        <v>4.016</v>
      </c>
      <c r="M11" s="236">
        <v>3.9329999999999998</v>
      </c>
      <c r="N11" s="236">
        <v>4.8140000000000001</v>
      </c>
      <c r="O11" s="236">
        <v>3.851</v>
      </c>
      <c r="P11" s="236">
        <v>4.3620000000000001</v>
      </c>
      <c r="Q11" s="236">
        <v>4.0880000000000001</v>
      </c>
      <c r="R11" s="236">
        <v>3.99</v>
      </c>
      <c r="S11" s="236">
        <v>5.6</v>
      </c>
      <c r="T11" s="236">
        <v>3.9580000000000002</v>
      </c>
      <c r="U11" s="236">
        <v>4.3710000000000004</v>
      </c>
      <c r="V11" s="236">
        <v>3.8639999999999999</v>
      </c>
      <c r="W11" s="236">
        <v>4.226</v>
      </c>
      <c r="X11" s="236">
        <v>3.8260000000000001</v>
      </c>
      <c r="Y11" s="236">
        <v>4.1950000000000003</v>
      </c>
      <c r="Z11" s="236">
        <v>3.6789999999999998</v>
      </c>
      <c r="AA11" s="236">
        <v>4.2149999999999999</v>
      </c>
      <c r="AB11" s="236">
        <v>3.8119999999999998</v>
      </c>
      <c r="AC11" s="236">
        <v>4.4080000000000004</v>
      </c>
      <c r="AD11" s="236">
        <v>4.4779999999999998</v>
      </c>
      <c r="AE11" s="236">
        <v>4.1120000000000001</v>
      </c>
      <c r="AF11" s="236">
        <v>4.13</v>
      </c>
      <c r="AG11" s="236">
        <v>4.2469999999999999</v>
      </c>
      <c r="AH11" s="237">
        <v>4.2670000000000003</v>
      </c>
      <c r="AI11" s="211">
        <v>4.0129999999999999</v>
      </c>
      <c r="AJ11" s="211">
        <v>3.597</v>
      </c>
      <c r="AK11" s="211">
        <v>4.4530000000000003</v>
      </c>
      <c r="AL11" s="211">
        <v>4.4390000000000001</v>
      </c>
      <c r="AM11" s="211">
        <v>5.3789999999999996</v>
      </c>
    </row>
    <row r="12" spans="1:54" ht="15" x14ac:dyDescent="0.25">
      <c r="A12" s="189">
        <v>44197</v>
      </c>
      <c r="B12" s="165"/>
      <c r="C12" s="165"/>
      <c r="D12" s="217">
        <v>4.3499999999999996</v>
      </c>
      <c r="E12" s="217">
        <v>4.3449999999999998</v>
      </c>
      <c r="F12" s="217">
        <v>3.5910000000000002</v>
      </c>
      <c r="G12" s="217">
        <v>3.9620000000000002</v>
      </c>
      <c r="H12" s="236">
        <v>4.0359999999999996</v>
      </c>
      <c r="I12" s="236">
        <v>4.34</v>
      </c>
      <c r="J12" s="236">
        <v>4.0919999999999996</v>
      </c>
      <c r="K12" s="236">
        <v>3.649</v>
      </c>
      <c r="L12" s="236">
        <v>3.6070000000000002</v>
      </c>
      <c r="M12" s="236">
        <v>3.5430000000000001</v>
      </c>
      <c r="N12" s="236">
        <v>3.9630000000000001</v>
      </c>
      <c r="O12" s="236">
        <v>3.4649999999999999</v>
      </c>
      <c r="P12" s="236">
        <v>3.9140000000000001</v>
      </c>
      <c r="Q12" s="236">
        <v>3.6619999999999999</v>
      </c>
      <c r="R12" s="236">
        <v>3.53</v>
      </c>
      <c r="S12" s="236">
        <v>4.9050000000000002</v>
      </c>
      <c r="T12" s="236">
        <v>3.4550000000000001</v>
      </c>
      <c r="U12" s="236">
        <v>3.95</v>
      </c>
      <c r="V12" s="236">
        <v>3.2909999999999999</v>
      </c>
      <c r="W12" s="236">
        <v>3.7949999999999999</v>
      </c>
      <c r="X12" s="236">
        <v>3.4420000000000002</v>
      </c>
      <c r="Y12" s="236">
        <v>3.681</v>
      </c>
      <c r="Z12" s="236">
        <v>3.2839999999999998</v>
      </c>
      <c r="AA12" s="236">
        <v>3.7810000000000001</v>
      </c>
      <c r="AB12" s="236">
        <v>3.399</v>
      </c>
      <c r="AC12" s="236">
        <v>3.839</v>
      </c>
      <c r="AD12" s="236">
        <v>3.9809999999999999</v>
      </c>
      <c r="AE12" s="236">
        <v>3.6379999999999999</v>
      </c>
      <c r="AF12" s="236">
        <v>3.7309999999999999</v>
      </c>
      <c r="AG12" s="236">
        <v>3.7509999999999999</v>
      </c>
      <c r="AH12" s="237">
        <v>3.7330000000000001</v>
      </c>
      <c r="AI12" s="211">
        <v>3.6</v>
      </c>
      <c r="AJ12" s="211">
        <v>3.234</v>
      </c>
      <c r="AK12" s="211">
        <v>4.0599999999999996</v>
      </c>
      <c r="AL12" s="211">
        <v>3.9329999999999998</v>
      </c>
      <c r="AM12" s="211">
        <v>4.9580000000000002</v>
      </c>
    </row>
    <row r="13" spans="1:54" ht="15" x14ac:dyDescent="0.25">
      <c r="A13" s="189">
        <v>44228</v>
      </c>
      <c r="B13" s="165"/>
      <c r="C13" s="165"/>
      <c r="D13" s="217">
        <v>3.8</v>
      </c>
      <c r="E13" s="217">
        <v>3.5529999999999999</v>
      </c>
      <c r="F13" s="217">
        <v>2.9460000000000002</v>
      </c>
      <c r="G13" s="217">
        <v>3.242</v>
      </c>
      <c r="H13" s="236">
        <v>3.335</v>
      </c>
      <c r="I13" s="236">
        <v>3.56</v>
      </c>
      <c r="J13" s="236">
        <v>3.3730000000000002</v>
      </c>
      <c r="K13" s="236">
        <v>2.9969999999999999</v>
      </c>
      <c r="L13" s="236">
        <v>2.9470000000000001</v>
      </c>
      <c r="M13" s="236">
        <v>2.9129999999999998</v>
      </c>
      <c r="N13" s="236">
        <v>3.2029999999999998</v>
      </c>
      <c r="O13" s="236">
        <v>2.831</v>
      </c>
      <c r="P13" s="236">
        <v>3.2290000000000001</v>
      </c>
      <c r="Q13" s="236">
        <v>2.9990000000000001</v>
      </c>
      <c r="R13" s="236">
        <v>2.903</v>
      </c>
      <c r="S13" s="236">
        <v>4.0069999999999997</v>
      </c>
      <c r="T13" s="236">
        <v>2.8220000000000001</v>
      </c>
      <c r="U13" s="236">
        <v>3.238</v>
      </c>
      <c r="V13" s="236">
        <v>2.681</v>
      </c>
      <c r="W13" s="236">
        <v>3.1219999999999999</v>
      </c>
      <c r="X13" s="236">
        <v>2.8180000000000001</v>
      </c>
      <c r="Y13" s="236">
        <v>3.01</v>
      </c>
      <c r="Z13" s="236">
        <v>2.68</v>
      </c>
      <c r="AA13" s="236">
        <v>3.089</v>
      </c>
      <c r="AB13" s="236">
        <v>2.7879999999999998</v>
      </c>
      <c r="AC13" s="236">
        <v>3.1349999999999998</v>
      </c>
      <c r="AD13" s="236">
        <v>3.2749999999999999</v>
      </c>
      <c r="AE13" s="236">
        <v>2.996</v>
      </c>
      <c r="AF13" s="236">
        <v>3.0649999999999999</v>
      </c>
      <c r="AG13" s="236">
        <v>3.07</v>
      </c>
      <c r="AH13" s="237">
        <v>3.0539999999999998</v>
      </c>
      <c r="AI13" s="211">
        <v>2.9660000000000002</v>
      </c>
      <c r="AJ13" s="211">
        <v>2.6589999999999998</v>
      </c>
      <c r="AK13" s="211">
        <v>3.35</v>
      </c>
      <c r="AL13" s="211">
        <v>3.3290000000000002</v>
      </c>
      <c r="AM13" s="211">
        <v>4.09</v>
      </c>
    </row>
    <row r="14" spans="1:54" ht="15" x14ac:dyDescent="0.25">
      <c r="A14" s="189">
        <v>44256</v>
      </c>
      <c r="B14" s="165"/>
      <c r="C14" s="165"/>
      <c r="D14" s="217">
        <v>4.4400000000000004</v>
      </c>
      <c r="E14" s="217">
        <v>3.5630000000000002</v>
      </c>
      <c r="F14" s="217">
        <v>3.7210000000000001</v>
      </c>
      <c r="G14" s="217">
        <v>3.2530000000000001</v>
      </c>
      <c r="H14" s="236">
        <v>3.6619999999999999</v>
      </c>
      <c r="I14" s="236">
        <v>4.2060000000000004</v>
      </c>
      <c r="J14" s="236">
        <v>3.5640000000000001</v>
      </c>
      <c r="K14" s="236">
        <v>3.0350000000000001</v>
      </c>
      <c r="L14" s="236">
        <v>3.6669999999999998</v>
      </c>
      <c r="M14" s="236">
        <v>3.8170000000000002</v>
      </c>
      <c r="N14" s="236">
        <v>3.5449999999999999</v>
      </c>
      <c r="O14" s="236">
        <v>3.0760000000000001</v>
      </c>
      <c r="P14" s="236">
        <v>3.5449999999999999</v>
      </c>
      <c r="Q14" s="236">
        <v>3.444</v>
      </c>
      <c r="R14" s="236">
        <v>3.7469999999999999</v>
      </c>
      <c r="S14" s="236">
        <v>3.9590000000000001</v>
      </c>
      <c r="T14" s="236">
        <v>3.2370000000000001</v>
      </c>
      <c r="U14" s="236">
        <v>3.577</v>
      </c>
      <c r="V14" s="236">
        <v>3.4319999999999999</v>
      </c>
      <c r="W14" s="236">
        <v>3.16</v>
      </c>
      <c r="X14" s="236">
        <v>3.0409999999999999</v>
      </c>
      <c r="Y14" s="236">
        <v>3.0270000000000001</v>
      </c>
      <c r="Z14" s="236">
        <v>2.9740000000000002</v>
      </c>
      <c r="AA14" s="236">
        <v>4.9130000000000003</v>
      </c>
      <c r="AB14" s="236">
        <v>2.7559999999999998</v>
      </c>
      <c r="AC14" s="236">
        <v>3.0960000000000001</v>
      </c>
      <c r="AD14" s="236">
        <v>6.2759999999999998</v>
      </c>
      <c r="AE14" s="236">
        <v>2.9740000000000002</v>
      </c>
      <c r="AF14" s="236">
        <v>3.573</v>
      </c>
      <c r="AG14" s="236">
        <v>3.0350000000000001</v>
      </c>
      <c r="AH14" s="237">
        <v>3.2229999999999999</v>
      </c>
      <c r="AI14" s="211">
        <v>4.1520000000000001</v>
      </c>
      <c r="AJ14" s="211">
        <v>2.7</v>
      </c>
      <c r="AK14" s="211">
        <v>3.2570000000000001</v>
      </c>
      <c r="AL14" s="211">
        <v>5.2039999999999997</v>
      </c>
      <c r="AM14" s="211">
        <v>4.3479999999999999</v>
      </c>
    </row>
    <row r="15" spans="1:54" ht="15" x14ac:dyDescent="0.25">
      <c r="A15" s="189">
        <v>44287</v>
      </c>
      <c r="B15" s="165"/>
      <c r="C15" s="165"/>
      <c r="D15" s="217">
        <v>8.76</v>
      </c>
      <c r="E15" s="217">
        <v>4.33</v>
      </c>
      <c r="F15" s="217">
        <v>3.6709999999999998</v>
      </c>
      <c r="G15" s="217">
        <v>3.1890000000000001</v>
      </c>
      <c r="H15" s="236">
        <v>6.9189999999999996</v>
      </c>
      <c r="I15" s="236">
        <v>10.534000000000001</v>
      </c>
      <c r="J15" s="236">
        <v>7.3310000000000004</v>
      </c>
      <c r="K15" s="236">
        <v>5.585</v>
      </c>
      <c r="L15" s="236">
        <v>9.5359999999999996</v>
      </c>
      <c r="M15" s="236">
        <v>9.0060000000000002</v>
      </c>
      <c r="N15" s="236">
        <v>4.9359999999999999</v>
      </c>
      <c r="O15" s="236">
        <v>8.5129999999999999</v>
      </c>
      <c r="P15" s="236">
        <v>6.1920000000000002</v>
      </c>
      <c r="Q15" s="236">
        <v>6.0259999999999998</v>
      </c>
      <c r="R15" s="236">
        <v>4.452</v>
      </c>
      <c r="S15" s="236">
        <v>6.3010000000000002</v>
      </c>
      <c r="T15" s="236">
        <v>4.45</v>
      </c>
      <c r="U15" s="236">
        <v>4.508</v>
      </c>
      <c r="V15" s="236">
        <v>4.782</v>
      </c>
      <c r="W15" s="236">
        <v>6.7149999999999999</v>
      </c>
      <c r="X15" s="236">
        <v>5.694</v>
      </c>
      <c r="Y15" s="236">
        <v>7.0119999999999996</v>
      </c>
      <c r="Z15" s="236">
        <v>5.157</v>
      </c>
      <c r="AA15" s="236">
        <v>10.048</v>
      </c>
      <c r="AB15" s="236">
        <v>4.7809999999999997</v>
      </c>
      <c r="AC15" s="236">
        <v>7.6520000000000001</v>
      </c>
      <c r="AD15" s="236">
        <v>8.6240000000000006</v>
      </c>
      <c r="AE15" s="236">
        <v>2.8260000000000001</v>
      </c>
      <c r="AF15" s="236">
        <v>4.4649999999999999</v>
      </c>
      <c r="AG15" s="236">
        <v>5.1429999999999998</v>
      </c>
      <c r="AH15" s="237">
        <v>4.7539999999999996</v>
      </c>
      <c r="AI15" s="211">
        <v>12.262</v>
      </c>
      <c r="AJ15" s="211">
        <v>3.74</v>
      </c>
      <c r="AK15" s="211">
        <v>4.2629999999999999</v>
      </c>
      <c r="AL15" s="211">
        <v>10.814</v>
      </c>
      <c r="AM15" s="211">
        <v>8.7479999999999993</v>
      </c>
    </row>
    <row r="16" spans="1:54" ht="15" x14ac:dyDescent="0.25">
      <c r="A16" s="189">
        <v>44317</v>
      </c>
      <c r="B16" s="165"/>
      <c r="C16" s="165"/>
      <c r="D16" s="217">
        <v>28.28</v>
      </c>
      <c r="E16" s="217">
        <v>20.923999999999999</v>
      </c>
      <c r="F16" s="217">
        <v>13.648999999999999</v>
      </c>
      <c r="G16" s="217">
        <v>33.018000000000001</v>
      </c>
      <c r="H16" s="236">
        <v>44.505000000000003</v>
      </c>
      <c r="I16" s="236">
        <v>40.81</v>
      </c>
      <c r="J16" s="236">
        <v>40.402999999999999</v>
      </c>
      <c r="K16" s="236">
        <v>18.472999999999999</v>
      </c>
      <c r="L16" s="236">
        <v>28.03</v>
      </c>
      <c r="M16" s="236">
        <v>19.234999999999999</v>
      </c>
      <c r="N16" s="236">
        <v>24.027999999999999</v>
      </c>
      <c r="O16" s="236">
        <v>28.995999999999999</v>
      </c>
      <c r="P16" s="236">
        <v>31.933</v>
      </c>
      <c r="Q16" s="236">
        <v>24.846</v>
      </c>
      <c r="R16" s="236">
        <v>16.305</v>
      </c>
      <c r="S16" s="236">
        <v>45.557000000000002</v>
      </c>
      <c r="T16" s="236">
        <v>31.46</v>
      </c>
      <c r="U16" s="236">
        <v>20.548999999999999</v>
      </c>
      <c r="V16" s="236">
        <v>19.044</v>
      </c>
      <c r="W16" s="236">
        <v>29.593</v>
      </c>
      <c r="X16" s="236">
        <v>25.751999999999999</v>
      </c>
      <c r="Y16" s="236">
        <v>15.005000000000001</v>
      </c>
      <c r="Z16" s="236">
        <v>21.13</v>
      </c>
      <c r="AA16" s="236">
        <v>27.725999999999999</v>
      </c>
      <c r="AB16" s="236">
        <v>24.760999999999999</v>
      </c>
      <c r="AC16" s="236">
        <v>29.739000000000001</v>
      </c>
      <c r="AD16" s="236">
        <v>27.559000000000001</v>
      </c>
      <c r="AE16" s="236">
        <v>20.436</v>
      </c>
      <c r="AF16" s="236">
        <v>31.103999999999999</v>
      </c>
      <c r="AG16" s="236">
        <v>15.029</v>
      </c>
      <c r="AH16" s="237">
        <v>15.669</v>
      </c>
      <c r="AI16" s="211">
        <v>18.965</v>
      </c>
      <c r="AJ16" s="211">
        <v>17.899999999999999</v>
      </c>
      <c r="AK16" s="211">
        <v>25.34</v>
      </c>
      <c r="AL16" s="211">
        <v>22.754000000000001</v>
      </c>
      <c r="AM16" s="211">
        <v>23.672000000000001</v>
      </c>
    </row>
    <row r="17" spans="1:39" ht="15" x14ac:dyDescent="0.25">
      <c r="A17" s="189">
        <v>44348</v>
      </c>
      <c r="B17" s="165"/>
      <c r="C17" s="165"/>
      <c r="D17" s="217">
        <v>41.72</v>
      </c>
      <c r="E17" s="217">
        <v>47.515999999999998</v>
      </c>
      <c r="F17" s="217">
        <v>46.959000000000003</v>
      </c>
      <c r="G17" s="217">
        <v>88.67</v>
      </c>
      <c r="H17" s="236">
        <v>58.231000000000002</v>
      </c>
      <c r="I17" s="236">
        <v>58.484000000000002</v>
      </c>
      <c r="J17" s="236">
        <v>36.668999999999997</v>
      </c>
      <c r="K17" s="236">
        <v>26.33</v>
      </c>
      <c r="L17" s="236">
        <v>31.126999999999999</v>
      </c>
      <c r="M17" s="236">
        <v>31.271000000000001</v>
      </c>
      <c r="N17" s="236">
        <v>40.768999999999998</v>
      </c>
      <c r="O17" s="236">
        <v>25.279</v>
      </c>
      <c r="P17" s="236">
        <v>64.540999999999997</v>
      </c>
      <c r="Q17" s="236">
        <v>37.262</v>
      </c>
      <c r="R17" s="236">
        <v>79.774000000000001</v>
      </c>
      <c r="S17" s="236">
        <v>55.055</v>
      </c>
      <c r="T17" s="236">
        <v>72.953000000000003</v>
      </c>
      <c r="U17" s="236">
        <v>26.57</v>
      </c>
      <c r="V17" s="236">
        <v>44.853000000000002</v>
      </c>
      <c r="W17" s="236">
        <v>24.710999999999999</v>
      </c>
      <c r="X17" s="236">
        <v>26.056000000000001</v>
      </c>
      <c r="Y17" s="236">
        <v>11.803000000000001</v>
      </c>
      <c r="Z17" s="236">
        <v>37.204000000000001</v>
      </c>
      <c r="AA17" s="236">
        <v>21.654</v>
      </c>
      <c r="AB17" s="236">
        <v>34.468000000000004</v>
      </c>
      <c r="AC17" s="236">
        <v>35.360999999999997</v>
      </c>
      <c r="AD17" s="236">
        <v>25.207000000000001</v>
      </c>
      <c r="AE17" s="236">
        <v>72.947000000000003</v>
      </c>
      <c r="AF17" s="236">
        <v>42.305999999999997</v>
      </c>
      <c r="AG17" s="236">
        <v>37.673999999999999</v>
      </c>
      <c r="AH17" s="237">
        <v>68.185000000000002</v>
      </c>
      <c r="AI17" s="211">
        <v>8.34</v>
      </c>
      <c r="AJ17" s="211">
        <v>27.664000000000001</v>
      </c>
      <c r="AK17" s="211">
        <v>50.5</v>
      </c>
      <c r="AL17" s="211">
        <v>44.204999999999998</v>
      </c>
      <c r="AM17" s="211">
        <v>24.661999999999999</v>
      </c>
    </row>
    <row r="18" spans="1:39" ht="15" x14ac:dyDescent="0.25">
      <c r="A18" s="189">
        <v>44378</v>
      </c>
      <c r="B18" s="165"/>
      <c r="C18" s="165"/>
      <c r="D18" s="217">
        <v>20.14</v>
      </c>
      <c r="E18" s="217">
        <v>28.641999999999999</v>
      </c>
      <c r="F18" s="217">
        <v>31.36</v>
      </c>
      <c r="G18" s="217">
        <v>48.673999999999999</v>
      </c>
      <c r="H18" s="236">
        <v>21.846</v>
      </c>
      <c r="I18" s="236">
        <v>29.292999999999999</v>
      </c>
      <c r="J18" s="236">
        <v>15.414</v>
      </c>
      <c r="K18" s="236">
        <v>11.821999999999999</v>
      </c>
      <c r="L18" s="236">
        <v>13.173</v>
      </c>
      <c r="M18" s="236">
        <v>12.507</v>
      </c>
      <c r="N18" s="236">
        <v>17.341000000000001</v>
      </c>
      <c r="O18" s="236">
        <v>11.382999999999999</v>
      </c>
      <c r="P18" s="236">
        <v>36.164000000000001</v>
      </c>
      <c r="Q18" s="236">
        <v>14.419</v>
      </c>
      <c r="R18" s="236">
        <v>83.867999999999995</v>
      </c>
      <c r="S18" s="236">
        <v>25.402999999999999</v>
      </c>
      <c r="T18" s="236">
        <v>31.925000000000001</v>
      </c>
      <c r="U18" s="236">
        <v>12.497999999999999</v>
      </c>
      <c r="V18" s="236">
        <v>29.7</v>
      </c>
      <c r="W18" s="236">
        <v>9.5399999999999991</v>
      </c>
      <c r="X18" s="236">
        <v>9.9939999999999998</v>
      </c>
      <c r="Y18" s="236">
        <v>5.3929999999999998</v>
      </c>
      <c r="Z18" s="236">
        <v>13.523</v>
      </c>
      <c r="AA18" s="236">
        <v>9.0210000000000008</v>
      </c>
      <c r="AB18" s="236">
        <v>15.249000000000001</v>
      </c>
      <c r="AC18" s="236">
        <v>12.507999999999999</v>
      </c>
      <c r="AD18" s="236">
        <v>10.515000000000001</v>
      </c>
      <c r="AE18" s="236">
        <v>39.987000000000002</v>
      </c>
      <c r="AF18" s="236">
        <v>24.001000000000001</v>
      </c>
      <c r="AG18" s="236">
        <v>13.02</v>
      </c>
      <c r="AH18" s="237">
        <v>42.877000000000002</v>
      </c>
      <c r="AI18" s="211">
        <v>5.4489999999999998</v>
      </c>
      <c r="AJ18" s="211">
        <v>11.151</v>
      </c>
      <c r="AK18" s="211">
        <v>18.013000000000002</v>
      </c>
      <c r="AL18" s="211">
        <v>15.798</v>
      </c>
      <c r="AM18" s="211">
        <v>9.51</v>
      </c>
    </row>
    <row r="19" spans="1:39" ht="15" x14ac:dyDescent="0.25">
      <c r="A19" s="189">
        <v>44409</v>
      </c>
      <c r="B19" s="165"/>
      <c r="C19" s="165"/>
      <c r="D19" s="217">
        <v>10.3</v>
      </c>
      <c r="E19" s="217">
        <v>11.622</v>
      </c>
      <c r="F19" s="217">
        <v>12.545</v>
      </c>
      <c r="G19" s="217">
        <v>18.363</v>
      </c>
      <c r="H19" s="236">
        <v>10.426</v>
      </c>
      <c r="I19" s="236">
        <v>12.016999999999999</v>
      </c>
      <c r="J19" s="236">
        <v>9.0429999999999993</v>
      </c>
      <c r="K19" s="236">
        <v>6.3</v>
      </c>
      <c r="L19" s="236">
        <v>8.0660000000000007</v>
      </c>
      <c r="M19" s="236">
        <v>6.6870000000000003</v>
      </c>
      <c r="N19" s="236">
        <v>8.1020000000000003</v>
      </c>
      <c r="O19" s="236">
        <v>8.0579999999999998</v>
      </c>
      <c r="P19" s="236">
        <v>12.94</v>
      </c>
      <c r="Q19" s="236">
        <v>7.2690000000000001</v>
      </c>
      <c r="R19" s="236">
        <v>28.099</v>
      </c>
      <c r="S19" s="236">
        <v>10.384</v>
      </c>
      <c r="T19" s="236">
        <v>13.497</v>
      </c>
      <c r="U19" s="236">
        <v>6.4649999999999999</v>
      </c>
      <c r="V19" s="236">
        <v>11.606999999999999</v>
      </c>
      <c r="W19" s="236">
        <v>6.3129999999999997</v>
      </c>
      <c r="X19" s="236">
        <v>6.58</v>
      </c>
      <c r="Y19" s="236">
        <v>3.8860000000000001</v>
      </c>
      <c r="Z19" s="236">
        <v>7.0010000000000003</v>
      </c>
      <c r="AA19" s="236">
        <v>5.9619999999999997</v>
      </c>
      <c r="AB19" s="236">
        <v>8.2100000000000009</v>
      </c>
      <c r="AC19" s="236">
        <v>7.657</v>
      </c>
      <c r="AD19" s="236">
        <v>6.8479999999999999</v>
      </c>
      <c r="AE19" s="236">
        <v>13.801</v>
      </c>
      <c r="AF19" s="236">
        <v>9.5440000000000005</v>
      </c>
      <c r="AG19" s="236">
        <v>7.8159999999999998</v>
      </c>
      <c r="AH19" s="237">
        <v>14.762</v>
      </c>
      <c r="AI19" s="211">
        <v>4.2030000000000003</v>
      </c>
      <c r="AJ19" s="211">
        <v>7.1150000000000002</v>
      </c>
      <c r="AK19" s="211">
        <v>9.2690000000000001</v>
      </c>
      <c r="AL19" s="211">
        <v>7.774</v>
      </c>
      <c r="AM19" s="211">
        <v>6.173</v>
      </c>
    </row>
    <row r="20" spans="1:39" ht="15" x14ac:dyDescent="0.25">
      <c r="A20" s="189">
        <v>44440</v>
      </c>
      <c r="B20" s="165"/>
      <c r="C20" s="165"/>
      <c r="D20" s="217">
        <v>7.37</v>
      </c>
      <c r="E20" s="217">
        <v>9.1850000000000005</v>
      </c>
      <c r="F20" s="217">
        <v>7.133</v>
      </c>
      <c r="G20" s="217">
        <v>10.592000000000001</v>
      </c>
      <c r="H20" s="236">
        <v>8.3919999999999995</v>
      </c>
      <c r="I20" s="236">
        <v>10.093999999999999</v>
      </c>
      <c r="J20" s="236">
        <v>7.0030000000000001</v>
      </c>
      <c r="K20" s="236">
        <v>5.58</v>
      </c>
      <c r="L20" s="236">
        <v>5.9349999999999996</v>
      </c>
      <c r="M20" s="236">
        <v>5.2629999999999999</v>
      </c>
      <c r="N20" s="236">
        <v>6.0350000000000001</v>
      </c>
      <c r="O20" s="236">
        <v>6.7220000000000004</v>
      </c>
      <c r="P20" s="236">
        <v>9.0030000000000001</v>
      </c>
      <c r="Q20" s="236">
        <v>5.7270000000000003</v>
      </c>
      <c r="R20" s="236">
        <v>13.968999999999999</v>
      </c>
      <c r="S20" s="236">
        <v>7.569</v>
      </c>
      <c r="T20" s="236">
        <v>9.1920000000000002</v>
      </c>
      <c r="U20" s="236">
        <v>4.8570000000000002</v>
      </c>
      <c r="V20" s="236">
        <v>7.335</v>
      </c>
      <c r="W20" s="236">
        <v>5.0119999999999996</v>
      </c>
      <c r="X20" s="236">
        <v>5.008</v>
      </c>
      <c r="Y20" s="236">
        <v>3.43</v>
      </c>
      <c r="Z20" s="236">
        <v>7.3710000000000004</v>
      </c>
      <c r="AA20" s="236">
        <v>5.1340000000000003</v>
      </c>
      <c r="AB20" s="236">
        <v>5.726</v>
      </c>
      <c r="AC20" s="236">
        <v>6.4809999999999999</v>
      </c>
      <c r="AD20" s="236">
        <v>5.8730000000000002</v>
      </c>
      <c r="AE20" s="236">
        <v>8.7469999999999999</v>
      </c>
      <c r="AF20" s="236">
        <v>6.6760000000000002</v>
      </c>
      <c r="AG20" s="236">
        <v>5.4669999999999996</v>
      </c>
      <c r="AH20" s="237">
        <v>8.4589999999999996</v>
      </c>
      <c r="AI20" s="211">
        <v>3.7360000000000002</v>
      </c>
      <c r="AJ20" s="211">
        <v>6.3410000000000002</v>
      </c>
      <c r="AK20" s="211">
        <v>8.4749999999999996</v>
      </c>
      <c r="AL20" s="211">
        <v>6.1150000000000002</v>
      </c>
      <c r="AM20" s="211">
        <v>4.91</v>
      </c>
    </row>
    <row r="21" spans="1:39" ht="15" x14ac:dyDescent="0.25">
      <c r="A21" s="189">
        <v>44470</v>
      </c>
      <c r="B21" s="165"/>
      <c r="C21" s="165"/>
      <c r="D21" s="217">
        <v>6.66</v>
      </c>
      <c r="E21" s="217">
        <v>7.3940000000000001</v>
      </c>
      <c r="F21" s="217">
        <v>6.1289999999999996</v>
      </c>
      <c r="G21" s="217">
        <v>9.06</v>
      </c>
      <c r="H21" s="236">
        <v>13.497999999999999</v>
      </c>
      <c r="I21" s="236">
        <v>10.176</v>
      </c>
      <c r="J21" s="236">
        <v>5.8959999999999999</v>
      </c>
      <c r="K21" s="236">
        <v>4.8369999999999997</v>
      </c>
      <c r="L21" s="236">
        <v>5.4710000000000001</v>
      </c>
      <c r="M21" s="236">
        <v>6.8520000000000003</v>
      </c>
      <c r="N21" s="236">
        <v>5.391</v>
      </c>
      <c r="O21" s="236">
        <v>4.9870000000000001</v>
      </c>
      <c r="P21" s="236">
        <v>8.67</v>
      </c>
      <c r="Q21" s="236">
        <v>5.4969999999999999</v>
      </c>
      <c r="R21" s="236">
        <v>11.209</v>
      </c>
      <c r="S21" s="236">
        <v>7.4720000000000004</v>
      </c>
      <c r="T21" s="236">
        <v>8.6270000000000007</v>
      </c>
      <c r="U21" s="236">
        <v>5.375</v>
      </c>
      <c r="V21" s="236">
        <v>6.4249999999999998</v>
      </c>
      <c r="W21" s="236">
        <v>4.6040000000000001</v>
      </c>
      <c r="X21" s="236">
        <v>4.4290000000000003</v>
      </c>
      <c r="Y21" s="236">
        <v>4.3920000000000003</v>
      </c>
      <c r="Z21" s="236">
        <v>5.8040000000000003</v>
      </c>
      <c r="AA21" s="236">
        <v>4.8220000000000001</v>
      </c>
      <c r="AB21" s="236">
        <v>6.6189999999999998</v>
      </c>
      <c r="AC21" s="236">
        <v>8.3230000000000004</v>
      </c>
      <c r="AD21" s="236">
        <v>5.9969999999999999</v>
      </c>
      <c r="AE21" s="236">
        <v>7.8769999999999998</v>
      </c>
      <c r="AF21" s="236">
        <v>6.7249999999999996</v>
      </c>
      <c r="AG21" s="236">
        <v>5.0880000000000001</v>
      </c>
      <c r="AH21" s="237">
        <v>8.2230000000000008</v>
      </c>
      <c r="AI21" s="211">
        <v>3.37</v>
      </c>
      <c r="AJ21" s="211">
        <v>6.5389999999999997</v>
      </c>
      <c r="AK21" s="211">
        <v>10.179</v>
      </c>
      <c r="AL21" s="211">
        <v>5.3920000000000003</v>
      </c>
      <c r="AM21" s="211">
        <v>4.7220000000000004</v>
      </c>
    </row>
    <row r="22" spans="1:39" ht="15" x14ac:dyDescent="0.25">
      <c r="A22" s="189">
        <v>44501</v>
      </c>
      <c r="B22" s="165"/>
      <c r="C22" s="165"/>
      <c r="D22" s="217">
        <v>5.1100000000000003</v>
      </c>
      <c r="E22" s="217">
        <v>5.7130000000000001</v>
      </c>
      <c r="F22" s="217">
        <v>5.266</v>
      </c>
      <c r="G22" s="217">
        <v>7.4850000000000003</v>
      </c>
      <c r="H22" s="236">
        <v>9.0139999999999993</v>
      </c>
      <c r="I22" s="236">
        <v>7.7370000000000001</v>
      </c>
      <c r="J22" s="236">
        <v>5.2670000000000003</v>
      </c>
      <c r="K22" s="236">
        <v>3.8519999999999999</v>
      </c>
      <c r="L22" s="236">
        <v>4.6139999999999999</v>
      </c>
      <c r="M22" s="236">
        <v>6.4390000000000001</v>
      </c>
      <c r="N22" s="236">
        <v>4.6379999999999999</v>
      </c>
      <c r="O22" s="236">
        <v>4.2590000000000003</v>
      </c>
      <c r="P22" s="236">
        <v>7.2060000000000004</v>
      </c>
      <c r="Q22" s="236">
        <v>5.01</v>
      </c>
      <c r="R22" s="236">
        <v>8.6910000000000007</v>
      </c>
      <c r="S22" s="236">
        <v>6.2210000000000001</v>
      </c>
      <c r="T22" s="236">
        <v>6.9329999999999998</v>
      </c>
      <c r="U22" s="236">
        <v>4.2300000000000004</v>
      </c>
      <c r="V22" s="236">
        <v>5.3179999999999996</v>
      </c>
      <c r="W22" s="236">
        <v>3.8940000000000001</v>
      </c>
      <c r="X22" s="236">
        <v>4.5339999999999998</v>
      </c>
      <c r="Y22" s="236">
        <v>2.9820000000000002</v>
      </c>
      <c r="Z22" s="236">
        <v>4.4939999999999998</v>
      </c>
      <c r="AA22" s="236">
        <v>4.3259999999999996</v>
      </c>
      <c r="AB22" s="236">
        <v>5.7450000000000001</v>
      </c>
      <c r="AC22" s="236">
        <v>6.1909999999999998</v>
      </c>
      <c r="AD22" s="236">
        <v>4.8109999999999999</v>
      </c>
      <c r="AE22" s="236">
        <v>6.8620000000000001</v>
      </c>
      <c r="AF22" s="236">
        <v>6.0389999999999997</v>
      </c>
      <c r="AG22" s="236">
        <v>5.1280000000000001</v>
      </c>
      <c r="AH22" s="237">
        <v>6.69</v>
      </c>
      <c r="AI22" s="211">
        <v>2.86</v>
      </c>
      <c r="AJ22" s="211">
        <v>4.5739999999999998</v>
      </c>
      <c r="AK22" s="211">
        <v>6.617</v>
      </c>
      <c r="AL22" s="211">
        <v>5.2149999999999999</v>
      </c>
      <c r="AM22" s="211">
        <v>4.5259999999999998</v>
      </c>
    </row>
    <row r="23" spans="1:39" ht="15" x14ac:dyDescent="0.25">
      <c r="A23" s="189">
        <v>44531</v>
      </c>
      <c r="B23" s="165"/>
      <c r="C23" s="165"/>
      <c r="D23" s="217">
        <v>4.68</v>
      </c>
      <c r="E23" s="217">
        <v>5.194</v>
      </c>
      <c r="F23" s="217">
        <v>4.8230000000000004</v>
      </c>
      <c r="G23" s="217">
        <v>6.891</v>
      </c>
      <c r="H23" s="236">
        <v>6.5430000000000001</v>
      </c>
      <c r="I23" s="236">
        <v>6.21</v>
      </c>
      <c r="J23" s="236">
        <v>4.819</v>
      </c>
      <c r="K23" s="236">
        <v>3.5289999999999999</v>
      </c>
      <c r="L23" s="236">
        <v>4.1900000000000004</v>
      </c>
      <c r="M23" s="236">
        <v>4.7190000000000003</v>
      </c>
      <c r="N23" s="236">
        <v>4.3070000000000004</v>
      </c>
      <c r="O23" s="236">
        <v>3.875</v>
      </c>
      <c r="P23" s="236">
        <v>6.1920000000000002</v>
      </c>
      <c r="Q23" s="236">
        <v>4.3310000000000004</v>
      </c>
      <c r="R23" s="236">
        <v>7.7969999999999997</v>
      </c>
      <c r="S23" s="236">
        <v>5.8220000000000001</v>
      </c>
      <c r="T23" s="236">
        <v>6.2249999999999996</v>
      </c>
      <c r="U23" s="236">
        <v>3.992</v>
      </c>
      <c r="V23" s="236">
        <v>4.9020000000000001</v>
      </c>
      <c r="W23" s="236">
        <v>3.605</v>
      </c>
      <c r="X23" s="236">
        <v>3.8260000000000001</v>
      </c>
      <c r="Y23" s="236">
        <v>2.6080000000000001</v>
      </c>
      <c r="Z23" s="236">
        <v>4.0979999999999999</v>
      </c>
      <c r="AA23" s="236">
        <v>3.7320000000000002</v>
      </c>
      <c r="AB23" s="236">
        <v>4.484</v>
      </c>
      <c r="AC23" s="236">
        <v>4.8440000000000003</v>
      </c>
      <c r="AD23" s="236">
        <v>3.9239999999999999</v>
      </c>
      <c r="AE23" s="236">
        <v>6.1440000000000001</v>
      </c>
      <c r="AF23" s="236">
        <v>5.0490000000000004</v>
      </c>
      <c r="AG23" s="236">
        <v>4.1929999999999996</v>
      </c>
      <c r="AH23" s="237">
        <v>5.98</v>
      </c>
      <c r="AI23" s="211">
        <v>2.629</v>
      </c>
      <c r="AJ23" s="211">
        <v>3.931</v>
      </c>
      <c r="AK23" s="211">
        <v>5.31</v>
      </c>
      <c r="AL23" s="211">
        <v>4.7030000000000003</v>
      </c>
      <c r="AM23" s="211">
        <v>3.88</v>
      </c>
    </row>
    <row r="24" spans="1:39" ht="15" x14ac:dyDescent="0.25">
      <c r="A24" s="189">
        <v>44562</v>
      </c>
      <c r="B24" s="165"/>
      <c r="C24" s="165"/>
      <c r="D24" s="217">
        <v>4.3499999999999996</v>
      </c>
      <c r="E24" s="217">
        <v>4.7069999999999999</v>
      </c>
      <c r="F24" s="217">
        <v>4.3239999999999998</v>
      </c>
      <c r="G24" s="217">
        <v>6.1920000000000002</v>
      </c>
      <c r="H24" s="236">
        <v>5.7649999999999997</v>
      </c>
      <c r="I24" s="236">
        <v>5.6040000000000001</v>
      </c>
      <c r="J24" s="236">
        <v>4.327</v>
      </c>
      <c r="K24" s="236">
        <v>3.165</v>
      </c>
      <c r="L24" s="236">
        <v>3.7719999999999998</v>
      </c>
      <c r="M24" s="236">
        <v>3.8769999999999998</v>
      </c>
      <c r="N24" s="236">
        <v>3.8730000000000002</v>
      </c>
      <c r="O24" s="236">
        <v>3.4729999999999999</v>
      </c>
      <c r="P24" s="236">
        <v>5.5540000000000003</v>
      </c>
      <c r="Q24" s="236">
        <v>3.8330000000000002</v>
      </c>
      <c r="R24" s="236">
        <v>6.8620000000000001</v>
      </c>
      <c r="S24" s="236">
        <v>5.109</v>
      </c>
      <c r="T24" s="236">
        <v>5.6260000000000003</v>
      </c>
      <c r="U24" s="236">
        <v>3.4049999999999998</v>
      </c>
      <c r="V24" s="236">
        <v>4.4029999999999996</v>
      </c>
      <c r="W24" s="236">
        <v>3.2389999999999999</v>
      </c>
      <c r="X24" s="236">
        <v>3.3479999999999999</v>
      </c>
      <c r="Y24" s="236">
        <v>2.319</v>
      </c>
      <c r="Z24" s="236">
        <v>3.673</v>
      </c>
      <c r="AA24" s="236">
        <v>3.3170000000000002</v>
      </c>
      <c r="AB24" s="236">
        <v>3.9</v>
      </c>
      <c r="AC24" s="236">
        <v>4.2830000000000004</v>
      </c>
      <c r="AD24" s="236">
        <v>3.4649999999999999</v>
      </c>
      <c r="AE24" s="236">
        <v>5.5439999999999996</v>
      </c>
      <c r="AF24" s="236">
        <v>4.4640000000000004</v>
      </c>
      <c r="AG24" s="236">
        <v>3.6640000000000001</v>
      </c>
      <c r="AH24" s="237">
        <v>5.3710000000000004</v>
      </c>
      <c r="AI24" s="211">
        <v>2.3610000000000002</v>
      </c>
      <c r="AJ24" s="211">
        <v>3.5950000000000002</v>
      </c>
      <c r="AK24" s="211">
        <v>4.7009999999999996</v>
      </c>
      <c r="AL24" s="211">
        <v>4.3440000000000003</v>
      </c>
      <c r="AM24" s="211">
        <v>3.4039999999999999</v>
      </c>
    </row>
    <row r="25" spans="1:39" ht="15" x14ac:dyDescent="0.25">
      <c r="A25" s="189">
        <v>44593</v>
      </c>
      <c r="B25" s="165"/>
      <c r="C25" s="165"/>
      <c r="D25" s="217">
        <v>3.8</v>
      </c>
      <c r="E25" s="217">
        <v>3.859</v>
      </c>
      <c r="F25" s="217">
        <v>3.5350000000000001</v>
      </c>
      <c r="G25" s="217">
        <v>5.1079999999999997</v>
      </c>
      <c r="H25" s="236">
        <v>4.7249999999999996</v>
      </c>
      <c r="I25" s="236">
        <v>4.6079999999999997</v>
      </c>
      <c r="J25" s="236">
        <v>3.5529999999999999</v>
      </c>
      <c r="K25" s="236">
        <v>2.5819999999999999</v>
      </c>
      <c r="L25" s="236">
        <v>3.0990000000000002</v>
      </c>
      <c r="M25" s="236">
        <v>3.1309999999999998</v>
      </c>
      <c r="N25" s="236">
        <v>3.1629999999999998</v>
      </c>
      <c r="O25" s="236">
        <v>2.867</v>
      </c>
      <c r="P25" s="236">
        <v>4.548</v>
      </c>
      <c r="Q25" s="236">
        <v>3.1480000000000001</v>
      </c>
      <c r="R25" s="236">
        <v>5.6109999999999998</v>
      </c>
      <c r="S25" s="236">
        <v>4.173</v>
      </c>
      <c r="T25" s="236">
        <v>4.6120000000000001</v>
      </c>
      <c r="U25" s="236">
        <v>2.7709999999999999</v>
      </c>
      <c r="V25" s="236">
        <v>3.62</v>
      </c>
      <c r="W25" s="236">
        <v>2.65</v>
      </c>
      <c r="X25" s="236">
        <v>2.7349999999999999</v>
      </c>
      <c r="Y25" s="236">
        <v>1.89</v>
      </c>
      <c r="Z25" s="236">
        <v>2.9969999999999999</v>
      </c>
      <c r="AA25" s="236">
        <v>2.718</v>
      </c>
      <c r="AB25" s="236">
        <v>3.1789999999999998</v>
      </c>
      <c r="AC25" s="236">
        <v>3.516</v>
      </c>
      <c r="AD25" s="236">
        <v>2.851</v>
      </c>
      <c r="AE25" s="236">
        <v>4.5510000000000002</v>
      </c>
      <c r="AF25" s="236">
        <v>3.6509999999999998</v>
      </c>
      <c r="AG25" s="236">
        <v>2.9950000000000001</v>
      </c>
      <c r="AH25" s="237">
        <v>4.4180000000000001</v>
      </c>
      <c r="AI25" s="211">
        <v>1.944</v>
      </c>
      <c r="AJ25" s="211">
        <v>2.97</v>
      </c>
      <c r="AK25" s="211">
        <v>3.96</v>
      </c>
      <c r="AL25" s="211">
        <v>3.5859999999999999</v>
      </c>
      <c r="AM25" s="211">
        <v>2.78</v>
      </c>
    </row>
    <row r="26" spans="1:39" ht="15" x14ac:dyDescent="0.25">
      <c r="A26" s="189">
        <v>44621</v>
      </c>
      <c r="B26" s="165"/>
      <c r="C26" s="165"/>
      <c r="D26" s="217">
        <v>4.4400000000000004</v>
      </c>
      <c r="E26" s="217">
        <v>4.6749999999999998</v>
      </c>
      <c r="F26" s="217">
        <v>3.5449999999999999</v>
      </c>
      <c r="G26" s="217">
        <v>5.4660000000000002</v>
      </c>
      <c r="H26" s="236">
        <v>5.4290000000000003</v>
      </c>
      <c r="I26" s="236">
        <v>4.8170000000000002</v>
      </c>
      <c r="J26" s="236">
        <v>3.5950000000000002</v>
      </c>
      <c r="K26" s="236">
        <v>3.2410000000000001</v>
      </c>
      <c r="L26" s="236">
        <v>4.0110000000000001</v>
      </c>
      <c r="M26" s="236">
        <v>3.464</v>
      </c>
      <c r="N26" s="236">
        <v>3.4089999999999998</v>
      </c>
      <c r="O26" s="236">
        <v>3.0779999999999998</v>
      </c>
      <c r="P26" s="236">
        <v>5.0469999999999997</v>
      </c>
      <c r="Q26" s="236">
        <v>3.9910000000000001</v>
      </c>
      <c r="R26" s="236">
        <v>5.569</v>
      </c>
      <c r="S26" s="236">
        <v>4.5860000000000003</v>
      </c>
      <c r="T26" s="236">
        <v>4.9980000000000002</v>
      </c>
      <c r="U26" s="236">
        <v>3.5179999999999998</v>
      </c>
      <c r="V26" s="236">
        <v>3.66</v>
      </c>
      <c r="W26" s="236">
        <v>2.84</v>
      </c>
      <c r="X26" s="236">
        <v>2.7490000000000001</v>
      </c>
      <c r="Y26" s="236">
        <v>2.17</v>
      </c>
      <c r="Z26" s="236">
        <v>4.8079999999999998</v>
      </c>
      <c r="AA26" s="236">
        <v>2.6819999999999999</v>
      </c>
      <c r="AB26" s="236">
        <v>3.1349999999999998</v>
      </c>
      <c r="AC26" s="236">
        <v>6.548</v>
      </c>
      <c r="AD26" s="236">
        <v>2.8250000000000002</v>
      </c>
      <c r="AE26" s="236">
        <v>5.0810000000000004</v>
      </c>
      <c r="AF26" s="236">
        <v>3.613</v>
      </c>
      <c r="AG26" s="236">
        <v>3.1589999999999998</v>
      </c>
      <c r="AH26" s="237">
        <v>5.7110000000000003</v>
      </c>
      <c r="AI26" s="211">
        <v>1.978</v>
      </c>
      <c r="AJ26" s="211">
        <v>2.8780000000000001</v>
      </c>
      <c r="AK26" s="211">
        <v>5.9189999999999996</v>
      </c>
      <c r="AL26" s="211">
        <v>3.835</v>
      </c>
      <c r="AM26" s="211">
        <v>2.78</v>
      </c>
    </row>
    <row r="27" spans="1:39" ht="15" x14ac:dyDescent="0.25">
      <c r="A27" s="189">
        <v>44652</v>
      </c>
      <c r="B27" s="165"/>
      <c r="C27" s="165"/>
      <c r="D27" s="217">
        <v>8.76</v>
      </c>
      <c r="E27" s="217">
        <v>4.53</v>
      </c>
      <c r="F27" s="217">
        <v>3.4489999999999998</v>
      </c>
      <c r="G27" s="217">
        <v>8.6080000000000005</v>
      </c>
      <c r="H27" s="236">
        <v>12.044</v>
      </c>
      <c r="I27" s="236">
        <v>8.7270000000000003</v>
      </c>
      <c r="J27" s="236">
        <v>6.1630000000000003</v>
      </c>
      <c r="K27" s="236">
        <v>8.84</v>
      </c>
      <c r="L27" s="236">
        <v>9.24</v>
      </c>
      <c r="M27" s="236">
        <v>4.835</v>
      </c>
      <c r="N27" s="236">
        <v>8.8840000000000003</v>
      </c>
      <c r="O27" s="236">
        <v>5.6719999999999997</v>
      </c>
      <c r="P27" s="236">
        <v>7.7030000000000003</v>
      </c>
      <c r="Q27" s="236">
        <v>4.6639999999999997</v>
      </c>
      <c r="R27" s="236">
        <v>8.1379999999999999</v>
      </c>
      <c r="S27" s="236">
        <v>5.7009999999999996</v>
      </c>
      <c r="T27" s="236">
        <v>5.8689999999999998</v>
      </c>
      <c r="U27" s="236">
        <v>4.851</v>
      </c>
      <c r="V27" s="236">
        <v>7.3070000000000004</v>
      </c>
      <c r="W27" s="236">
        <v>5.2279999999999998</v>
      </c>
      <c r="X27" s="236">
        <v>6.7110000000000003</v>
      </c>
      <c r="Y27" s="236">
        <v>4.3680000000000003</v>
      </c>
      <c r="Z27" s="236">
        <v>9.9469999999999992</v>
      </c>
      <c r="AA27" s="236">
        <v>4.5679999999999996</v>
      </c>
      <c r="AB27" s="236">
        <v>7.7229999999999999</v>
      </c>
      <c r="AC27" s="236">
        <v>8.8979999999999997</v>
      </c>
      <c r="AD27" s="236">
        <v>2.6869999999999998</v>
      </c>
      <c r="AE27" s="236">
        <v>5.8010000000000002</v>
      </c>
      <c r="AF27" s="236">
        <v>5.7149999999999999</v>
      </c>
      <c r="AG27" s="236">
        <v>4.681</v>
      </c>
      <c r="AH27" s="237">
        <v>14.334</v>
      </c>
      <c r="AI27" s="211">
        <v>2.9710000000000001</v>
      </c>
      <c r="AJ27" s="211">
        <v>3.9159999999999999</v>
      </c>
      <c r="AK27" s="211">
        <v>11.909000000000001</v>
      </c>
      <c r="AL27" s="211">
        <v>8.1620000000000008</v>
      </c>
      <c r="AM27" s="211">
        <v>3.5</v>
      </c>
    </row>
    <row r="28" spans="1:39" ht="15" x14ac:dyDescent="0.25">
      <c r="A28" s="189">
        <v>44682</v>
      </c>
      <c r="B28" s="165"/>
      <c r="C28" s="165"/>
      <c r="D28" s="217">
        <v>28.28</v>
      </c>
      <c r="E28" s="217">
        <v>15.625</v>
      </c>
      <c r="F28" s="217">
        <v>34.085000000000001</v>
      </c>
      <c r="G28" s="217">
        <v>48.87</v>
      </c>
      <c r="H28" s="236">
        <v>43.945</v>
      </c>
      <c r="I28" s="236">
        <v>44.012</v>
      </c>
      <c r="J28" s="236">
        <v>19.236000000000001</v>
      </c>
      <c r="K28" s="236">
        <v>26.35</v>
      </c>
      <c r="L28" s="236">
        <v>19.593</v>
      </c>
      <c r="M28" s="236">
        <v>23.805</v>
      </c>
      <c r="N28" s="236">
        <v>29.763999999999999</v>
      </c>
      <c r="O28" s="236">
        <v>29.167000000000002</v>
      </c>
      <c r="P28" s="236">
        <v>28.338000000000001</v>
      </c>
      <c r="Q28" s="236">
        <v>16.741</v>
      </c>
      <c r="R28" s="236">
        <v>52.116</v>
      </c>
      <c r="S28" s="236">
        <v>33.542000000000002</v>
      </c>
      <c r="T28" s="236">
        <v>23.533000000000001</v>
      </c>
      <c r="U28" s="236">
        <v>19.326000000000001</v>
      </c>
      <c r="V28" s="236">
        <v>31.137</v>
      </c>
      <c r="W28" s="236">
        <v>24.844999999999999</v>
      </c>
      <c r="X28" s="236">
        <v>14.669</v>
      </c>
      <c r="Y28" s="236">
        <v>19.821000000000002</v>
      </c>
      <c r="Z28" s="236">
        <v>27.707999999999998</v>
      </c>
      <c r="AA28" s="236">
        <v>23.51</v>
      </c>
      <c r="AB28" s="236">
        <v>30.134</v>
      </c>
      <c r="AC28" s="236">
        <v>28.181999999999999</v>
      </c>
      <c r="AD28" s="236">
        <v>19.988</v>
      </c>
      <c r="AE28" s="236">
        <v>34.066000000000003</v>
      </c>
      <c r="AF28" s="236">
        <v>15.893000000000001</v>
      </c>
      <c r="AG28" s="236">
        <v>15.629</v>
      </c>
      <c r="AH28" s="237">
        <v>21.065000000000001</v>
      </c>
      <c r="AI28" s="211">
        <v>16.123000000000001</v>
      </c>
      <c r="AJ28" s="211">
        <v>24.68</v>
      </c>
      <c r="AK28" s="211">
        <v>24.097000000000001</v>
      </c>
      <c r="AL28" s="211">
        <v>22.943999999999999</v>
      </c>
      <c r="AM28" s="211">
        <v>18.047999999999998</v>
      </c>
    </row>
    <row r="29" spans="1:39" ht="15" x14ac:dyDescent="0.25">
      <c r="A29" s="189">
        <v>44713</v>
      </c>
      <c r="B29" s="165"/>
      <c r="C29" s="165"/>
      <c r="D29" s="217">
        <v>41.72</v>
      </c>
      <c r="E29" s="217">
        <v>50.695999999999998</v>
      </c>
      <c r="F29" s="217">
        <v>90.081000000000003</v>
      </c>
      <c r="G29" s="217">
        <v>62.908000000000001</v>
      </c>
      <c r="H29" s="236">
        <v>60.689</v>
      </c>
      <c r="I29" s="236">
        <v>38.734000000000002</v>
      </c>
      <c r="J29" s="236">
        <v>27.016999999999999</v>
      </c>
      <c r="K29" s="236">
        <v>30.884</v>
      </c>
      <c r="L29" s="236">
        <v>31.600999999999999</v>
      </c>
      <c r="M29" s="236">
        <v>40.622999999999998</v>
      </c>
      <c r="N29" s="236">
        <v>25.762</v>
      </c>
      <c r="O29" s="236">
        <v>63.412999999999997</v>
      </c>
      <c r="P29" s="236">
        <v>40.26</v>
      </c>
      <c r="Q29" s="236">
        <v>80.885999999999996</v>
      </c>
      <c r="R29" s="236">
        <v>58.845999999999997</v>
      </c>
      <c r="S29" s="236">
        <v>77.066000000000003</v>
      </c>
      <c r="T29" s="236">
        <v>28.707000000000001</v>
      </c>
      <c r="U29" s="236">
        <v>45.398000000000003</v>
      </c>
      <c r="V29" s="236">
        <v>25.536999999999999</v>
      </c>
      <c r="W29" s="236">
        <v>26.259</v>
      </c>
      <c r="X29" s="236">
        <v>11.537000000000001</v>
      </c>
      <c r="Y29" s="236">
        <v>35.643999999999998</v>
      </c>
      <c r="Z29" s="236">
        <v>21.603999999999999</v>
      </c>
      <c r="AA29" s="236">
        <v>34.71</v>
      </c>
      <c r="AB29" s="236">
        <v>35.759</v>
      </c>
      <c r="AC29" s="236">
        <v>25.606000000000002</v>
      </c>
      <c r="AD29" s="236">
        <v>72.436000000000007</v>
      </c>
      <c r="AE29" s="236">
        <v>45.720999999999997</v>
      </c>
      <c r="AF29" s="236">
        <v>38.865000000000002</v>
      </c>
      <c r="AG29" s="236">
        <v>68.295000000000002</v>
      </c>
      <c r="AH29" s="237">
        <v>9.516</v>
      </c>
      <c r="AI29" s="211">
        <v>26.597000000000001</v>
      </c>
      <c r="AJ29" s="211">
        <v>49.610999999999997</v>
      </c>
      <c r="AK29" s="211">
        <v>45.871000000000002</v>
      </c>
      <c r="AL29" s="211">
        <v>24.151</v>
      </c>
      <c r="AM29" s="211">
        <v>44.594999999999999</v>
      </c>
    </row>
    <row r="30" spans="1:39" ht="15" x14ac:dyDescent="0.25">
      <c r="A30" s="189">
        <v>44743</v>
      </c>
      <c r="B30" s="165"/>
      <c r="C30" s="165"/>
      <c r="D30" s="217">
        <v>20.14</v>
      </c>
      <c r="E30" s="217">
        <v>32.808</v>
      </c>
      <c r="F30" s="217">
        <v>49.029000000000003</v>
      </c>
      <c r="G30" s="217">
        <v>23.693000000000001</v>
      </c>
      <c r="H30" s="236">
        <v>30.210999999999999</v>
      </c>
      <c r="I30" s="236">
        <v>16.311</v>
      </c>
      <c r="J30" s="236">
        <v>12.222</v>
      </c>
      <c r="K30" s="236">
        <v>13.099</v>
      </c>
      <c r="L30" s="236">
        <v>12.638999999999999</v>
      </c>
      <c r="M30" s="236">
        <v>17.248999999999999</v>
      </c>
      <c r="N30" s="236">
        <v>11.596</v>
      </c>
      <c r="O30" s="236">
        <v>36.854999999999997</v>
      </c>
      <c r="P30" s="236">
        <v>15.635999999999999</v>
      </c>
      <c r="Q30" s="236">
        <v>84.44</v>
      </c>
      <c r="R30" s="236">
        <v>26.795999999999999</v>
      </c>
      <c r="S30" s="236">
        <v>34.351999999999997</v>
      </c>
      <c r="T30" s="236">
        <v>13.638999999999999</v>
      </c>
      <c r="U30" s="236">
        <v>29.873000000000001</v>
      </c>
      <c r="V30" s="236">
        <v>9.9039999999999999</v>
      </c>
      <c r="W30" s="236">
        <v>10.076000000000001</v>
      </c>
      <c r="X30" s="236">
        <v>5.2</v>
      </c>
      <c r="Y30" s="236">
        <v>12.922000000000001</v>
      </c>
      <c r="Z30" s="236">
        <v>8.952</v>
      </c>
      <c r="AA30" s="236">
        <v>15.632</v>
      </c>
      <c r="AB30" s="236">
        <v>12.571999999999999</v>
      </c>
      <c r="AC30" s="236">
        <v>10.651</v>
      </c>
      <c r="AD30" s="236">
        <v>39.807000000000002</v>
      </c>
      <c r="AE30" s="236">
        <v>26.19</v>
      </c>
      <c r="AF30" s="236">
        <v>13.442</v>
      </c>
      <c r="AG30" s="236">
        <v>42.862000000000002</v>
      </c>
      <c r="AH30" s="237">
        <v>6.37</v>
      </c>
      <c r="AI30" s="211">
        <v>10.765000000000001</v>
      </c>
      <c r="AJ30" s="211">
        <v>17.724</v>
      </c>
      <c r="AK30" s="211">
        <v>16.347000000000001</v>
      </c>
      <c r="AL30" s="211">
        <v>9.1720000000000006</v>
      </c>
      <c r="AM30" s="211">
        <v>28.52</v>
      </c>
    </row>
    <row r="31" spans="1:39" ht="15" x14ac:dyDescent="0.25">
      <c r="A31" s="189">
        <v>44774</v>
      </c>
      <c r="B31" s="165"/>
      <c r="C31" s="165"/>
      <c r="D31" s="217">
        <v>10.3</v>
      </c>
      <c r="E31" s="217">
        <v>13.19</v>
      </c>
      <c r="F31" s="217">
        <v>18.46</v>
      </c>
      <c r="G31" s="217">
        <v>11.279</v>
      </c>
      <c r="H31" s="236">
        <v>12.510999999999999</v>
      </c>
      <c r="I31" s="236">
        <v>9.657</v>
      </c>
      <c r="J31" s="236">
        <v>6.5940000000000003</v>
      </c>
      <c r="K31" s="236">
        <v>7.9539999999999997</v>
      </c>
      <c r="L31" s="236">
        <v>6.7729999999999997</v>
      </c>
      <c r="M31" s="236">
        <v>8.0229999999999997</v>
      </c>
      <c r="N31" s="236">
        <v>8.2080000000000002</v>
      </c>
      <c r="O31" s="236">
        <v>12.992000000000001</v>
      </c>
      <c r="P31" s="236">
        <v>7.8979999999999997</v>
      </c>
      <c r="Q31" s="236">
        <v>28.193999999999999</v>
      </c>
      <c r="R31" s="236">
        <v>11.05</v>
      </c>
      <c r="S31" s="236">
        <v>14.246</v>
      </c>
      <c r="T31" s="236">
        <v>7.266</v>
      </c>
      <c r="U31" s="236">
        <v>11.65</v>
      </c>
      <c r="V31" s="236">
        <v>6.5780000000000003</v>
      </c>
      <c r="W31" s="236">
        <v>6.5119999999999996</v>
      </c>
      <c r="X31" s="236">
        <v>3.722</v>
      </c>
      <c r="Y31" s="236">
        <v>6.6269999999999998</v>
      </c>
      <c r="Z31" s="236">
        <v>5.8970000000000002</v>
      </c>
      <c r="AA31" s="236">
        <v>8.2330000000000005</v>
      </c>
      <c r="AB31" s="236">
        <v>7.6740000000000004</v>
      </c>
      <c r="AC31" s="236">
        <v>6.9320000000000004</v>
      </c>
      <c r="AD31" s="236">
        <v>13.69</v>
      </c>
      <c r="AE31" s="236">
        <v>10.452999999999999</v>
      </c>
      <c r="AF31" s="236">
        <v>8.1</v>
      </c>
      <c r="AG31" s="236">
        <v>14.715</v>
      </c>
      <c r="AH31" s="237">
        <v>4.984</v>
      </c>
      <c r="AI31" s="211">
        <v>6.8380000000000001</v>
      </c>
      <c r="AJ31" s="211">
        <v>9.1029999999999998</v>
      </c>
      <c r="AK31" s="211">
        <v>8.1039999999999992</v>
      </c>
      <c r="AL31" s="211">
        <v>5.891</v>
      </c>
      <c r="AM31" s="211">
        <v>11.32</v>
      </c>
    </row>
    <row r="32" spans="1:39" ht="15" x14ac:dyDescent="0.25">
      <c r="A32" s="189">
        <v>44805</v>
      </c>
      <c r="B32" s="165"/>
      <c r="C32" s="165"/>
      <c r="D32" s="217">
        <v>7.37</v>
      </c>
      <c r="E32" s="217">
        <v>7.5739999999999998</v>
      </c>
      <c r="F32" s="217">
        <v>10.645</v>
      </c>
      <c r="G32" s="217">
        <v>8.9740000000000002</v>
      </c>
      <c r="H32" s="236">
        <v>10.507999999999999</v>
      </c>
      <c r="I32" s="236">
        <v>7.5069999999999997</v>
      </c>
      <c r="J32" s="236">
        <v>5.8369999999999997</v>
      </c>
      <c r="K32" s="236">
        <v>5.7539999999999996</v>
      </c>
      <c r="L32" s="236">
        <v>5.3339999999999996</v>
      </c>
      <c r="M32" s="236">
        <v>5.9660000000000002</v>
      </c>
      <c r="N32" s="236">
        <v>6.8419999999999996</v>
      </c>
      <c r="O32" s="236">
        <v>8.9039999999999999</v>
      </c>
      <c r="P32" s="236">
        <v>6.27</v>
      </c>
      <c r="Q32" s="236">
        <v>14.007</v>
      </c>
      <c r="R32" s="236">
        <v>8.1720000000000006</v>
      </c>
      <c r="S32" s="236">
        <v>9.6509999999999998</v>
      </c>
      <c r="T32" s="236">
        <v>5.5220000000000002</v>
      </c>
      <c r="U32" s="236">
        <v>7.3559999999999999</v>
      </c>
      <c r="V32" s="236">
        <v>5.2329999999999997</v>
      </c>
      <c r="W32" s="236">
        <v>4.95</v>
      </c>
      <c r="X32" s="236">
        <v>3.286</v>
      </c>
      <c r="Y32" s="236">
        <v>7.0350000000000001</v>
      </c>
      <c r="Z32" s="236">
        <v>5.077</v>
      </c>
      <c r="AA32" s="236">
        <v>5.6550000000000002</v>
      </c>
      <c r="AB32" s="236">
        <v>6.49</v>
      </c>
      <c r="AC32" s="236">
        <v>5.94</v>
      </c>
      <c r="AD32" s="236">
        <v>8.6539999999999999</v>
      </c>
      <c r="AE32" s="236">
        <v>7.2430000000000003</v>
      </c>
      <c r="AF32" s="236">
        <v>5.6890000000000001</v>
      </c>
      <c r="AG32" s="236">
        <v>8.4190000000000005</v>
      </c>
      <c r="AH32" s="237">
        <v>4.4180000000000001</v>
      </c>
      <c r="AI32" s="211">
        <v>5.9020000000000001</v>
      </c>
      <c r="AJ32" s="211">
        <v>8.3330000000000002</v>
      </c>
      <c r="AK32" s="211">
        <v>6.3860000000000001</v>
      </c>
      <c r="AL32" s="211">
        <v>4.6660000000000004</v>
      </c>
      <c r="AM32" s="211">
        <v>8.827</v>
      </c>
    </row>
    <row r="33" spans="1:39" ht="15" x14ac:dyDescent="0.25">
      <c r="A33" s="189">
        <v>44835</v>
      </c>
      <c r="B33" s="165"/>
      <c r="C33" s="165"/>
      <c r="D33" s="217">
        <v>6.66</v>
      </c>
      <c r="E33" s="217">
        <v>6.5250000000000004</v>
      </c>
      <c r="F33" s="217">
        <v>9.1050000000000004</v>
      </c>
      <c r="G33" s="217">
        <v>14.096</v>
      </c>
      <c r="H33" s="236">
        <v>10.564</v>
      </c>
      <c r="I33" s="236">
        <v>6.3520000000000003</v>
      </c>
      <c r="J33" s="236">
        <v>5.0709999999999997</v>
      </c>
      <c r="K33" s="236">
        <v>5.3310000000000004</v>
      </c>
      <c r="L33" s="236">
        <v>6.923</v>
      </c>
      <c r="M33" s="236">
        <v>5.3250000000000002</v>
      </c>
      <c r="N33" s="236">
        <v>5.0890000000000004</v>
      </c>
      <c r="O33" s="236">
        <v>8.5380000000000003</v>
      </c>
      <c r="P33" s="236">
        <v>6.1109999999999998</v>
      </c>
      <c r="Q33" s="236">
        <v>11.238</v>
      </c>
      <c r="R33" s="236">
        <v>8.0410000000000004</v>
      </c>
      <c r="S33" s="236">
        <v>9.0519999999999996</v>
      </c>
      <c r="T33" s="236">
        <v>6.0229999999999997</v>
      </c>
      <c r="U33" s="236">
        <v>6.4420000000000002</v>
      </c>
      <c r="V33" s="236">
        <v>4.8070000000000004</v>
      </c>
      <c r="W33" s="236">
        <v>4.3499999999999996</v>
      </c>
      <c r="X33" s="236">
        <v>4.25</v>
      </c>
      <c r="Y33" s="236">
        <v>5.5140000000000002</v>
      </c>
      <c r="Z33" s="236">
        <v>4.7670000000000003</v>
      </c>
      <c r="AA33" s="236">
        <v>6.5789999999999997</v>
      </c>
      <c r="AB33" s="236">
        <v>8.3330000000000002</v>
      </c>
      <c r="AC33" s="236">
        <v>6.0579999999999998</v>
      </c>
      <c r="AD33" s="236">
        <v>7.79</v>
      </c>
      <c r="AE33" s="236">
        <v>7.2859999999999996</v>
      </c>
      <c r="AF33" s="236">
        <v>5.2930000000000001</v>
      </c>
      <c r="AG33" s="236">
        <v>8.1959999999999997</v>
      </c>
      <c r="AH33" s="237">
        <v>4.0019999999999998</v>
      </c>
      <c r="AI33" s="211">
        <v>6.3810000000000002</v>
      </c>
      <c r="AJ33" s="211">
        <v>10.039999999999999</v>
      </c>
      <c r="AK33" s="211">
        <v>5.64</v>
      </c>
      <c r="AL33" s="211">
        <v>4.49</v>
      </c>
      <c r="AM33" s="211">
        <v>7.149</v>
      </c>
    </row>
    <row r="34" spans="1:39" ht="15" x14ac:dyDescent="0.25">
      <c r="A34" s="189">
        <v>44866</v>
      </c>
      <c r="B34" s="216"/>
      <c r="C34" s="216"/>
      <c r="D34" s="217">
        <v>5.1100000000000003</v>
      </c>
      <c r="E34" s="217">
        <v>5.6130000000000004</v>
      </c>
      <c r="F34" s="217">
        <v>7.5229999999999997</v>
      </c>
      <c r="G34" s="217">
        <v>9.7110000000000003</v>
      </c>
      <c r="H34" s="236">
        <v>8.0530000000000008</v>
      </c>
      <c r="I34" s="236">
        <v>5.6689999999999996</v>
      </c>
      <c r="J34" s="236">
        <v>4.0529999999999999</v>
      </c>
      <c r="K34" s="236">
        <v>4.4820000000000002</v>
      </c>
      <c r="L34" s="236">
        <v>6.5</v>
      </c>
      <c r="M34" s="236">
        <v>4.5789999999999997</v>
      </c>
      <c r="N34" s="236">
        <v>4.3470000000000004</v>
      </c>
      <c r="O34" s="236">
        <v>7.1509999999999998</v>
      </c>
      <c r="P34" s="236">
        <v>5.5750000000000002</v>
      </c>
      <c r="Q34" s="236">
        <v>8.7140000000000004</v>
      </c>
      <c r="R34" s="236">
        <v>6.7240000000000002</v>
      </c>
      <c r="S34" s="236">
        <v>7.2949999999999999</v>
      </c>
      <c r="T34" s="236">
        <v>4.78</v>
      </c>
      <c r="U34" s="236">
        <v>5.3310000000000004</v>
      </c>
      <c r="V34" s="236">
        <v>4.07</v>
      </c>
      <c r="W34" s="236">
        <v>4.4729999999999999</v>
      </c>
      <c r="X34" s="236">
        <v>2.8620000000000001</v>
      </c>
      <c r="Y34" s="236">
        <v>4.25</v>
      </c>
      <c r="Z34" s="236">
        <v>4.2759999999999998</v>
      </c>
      <c r="AA34" s="236">
        <v>5.7629999999999999</v>
      </c>
      <c r="AB34" s="236">
        <v>6.1950000000000003</v>
      </c>
      <c r="AC34" s="236">
        <v>4.8609999999999998</v>
      </c>
      <c r="AD34" s="236">
        <v>6.7850000000000001</v>
      </c>
      <c r="AE34" s="236">
        <v>6.5780000000000003</v>
      </c>
      <c r="AF34" s="236">
        <v>5.3140000000000001</v>
      </c>
      <c r="AG34" s="236">
        <v>6.6609999999999996</v>
      </c>
      <c r="AH34" s="237">
        <v>3.41</v>
      </c>
      <c r="AI34" s="211">
        <v>4.407</v>
      </c>
      <c r="AJ34" s="211">
        <v>6.5110000000000001</v>
      </c>
      <c r="AK34" s="211">
        <v>5.4379999999999997</v>
      </c>
      <c r="AL34" s="211">
        <v>4.3209999999999997</v>
      </c>
      <c r="AM34" s="211">
        <v>5.4539999999999997</v>
      </c>
    </row>
    <row r="35" spans="1:39" ht="15" x14ac:dyDescent="0.25">
      <c r="A35" s="189">
        <v>44896</v>
      </c>
      <c r="B35" s="216"/>
      <c r="C35" s="216"/>
      <c r="D35" s="217">
        <v>4.68</v>
      </c>
      <c r="E35" s="217">
        <v>5.1470000000000002</v>
      </c>
      <c r="F35" s="217">
        <v>6.9260000000000002</v>
      </c>
      <c r="G35" s="217">
        <v>7.0359999999999996</v>
      </c>
      <c r="H35" s="236">
        <v>6.4939999999999998</v>
      </c>
      <c r="I35" s="236">
        <v>5.1950000000000003</v>
      </c>
      <c r="J35" s="236">
        <v>3.718</v>
      </c>
      <c r="K35" s="236">
        <v>4.0640000000000001</v>
      </c>
      <c r="L35" s="236">
        <v>4.7720000000000002</v>
      </c>
      <c r="M35" s="236">
        <v>4.2519999999999998</v>
      </c>
      <c r="N35" s="236">
        <v>3.956</v>
      </c>
      <c r="O35" s="236">
        <v>6.1059999999999999</v>
      </c>
      <c r="P35" s="236">
        <v>4.8499999999999996</v>
      </c>
      <c r="Q35" s="236">
        <v>7.8179999999999996</v>
      </c>
      <c r="R35" s="236">
        <v>6.2960000000000003</v>
      </c>
      <c r="S35" s="236">
        <v>6.5380000000000003</v>
      </c>
      <c r="T35" s="236">
        <v>4.51</v>
      </c>
      <c r="U35" s="236">
        <v>4.9139999999999997</v>
      </c>
      <c r="V35" s="236">
        <v>3.77</v>
      </c>
      <c r="W35" s="236">
        <v>3.78</v>
      </c>
      <c r="X35" s="236">
        <v>2.496</v>
      </c>
      <c r="Y35" s="236">
        <v>3.871</v>
      </c>
      <c r="Z35" s="236">
        <v>3.6840000000000002</v>
      </c>
      <c r="AA35" s="236">
        <v>4.4690000000000003</v>
      </c>
      <c r="AB35" s="236">
        <v>4.8460000000000001</v>
      </c>
      <c r="AC35" s="236">
        <v>3.9670000000000001</v>
      </c>
      <c r="AD35" s="236">
        <v>6.0720000000000001</v>
      </c>
      <c r="AE35" s="236">
        <v>5.5330000000000004</v>
      </c>
      <c r="AF35" s="236">
        <v>4.359</v>
      </c>
      <c r="AG35" s="236">
        <v>5.952</v>
      </c>
      <c r="AH35" s="237">
        <v>3.1440000000000001</v>
      </c>
      <c r="AI35" s="211">
        <v>3.746</v>
      </c>
      <c r="AJ35" s="211">
        <v>5.2149999999999999</v>
      </c>
      <c r="AK35" s="211">
        <v>4.91</v>
      </c>
      <c r="AL35" s="211">
        <v>3.6909999999999998</v>
      </c>
      <c r="AM35" s="211">
        <v>4.9420000000000002</v>
      </c>
    </row>
    <row r="36" spans="1:39" ht="15" x14ac:dyDescent="0.25">
      <c r="A36" s="189">
        <v>44927</v>
      </c>
      <c r="B36" s="211"/>
      <c r="C36" s="211"/>
      <c r="D36" s="164">
        <v>4.3499999999999996</v>
      </c>
      <c r="E36" s="236">
        <v>4.6180000000000003</v>
      </c>
      <c r="F36" s="236">
        <v>6.2240000000000002</v>
      </c>
      <c r="G36" s="236">
        <v>6.1859999999999999</v>
      </c>
      <c r="H36" s="236">
        <v>5.8609999999999998</v>
      </c>
      <c r="I36" s="236">
        <v>4.6669999999999998</v>
      </c>
      <c r="J36" s="236">
        <v>3.3359999999999999</v>
      </c>
      <c r="K36" s="236">
        <v>3.6539999999999999</v>
      </c>
      <c r="L36" s="236">
        <v>3.923</v>
      </c>
      <c r="M36" s="236">
        <v>3.8220000000000001</v>
      </c>
      <c r="N36" s="236">
        <v>3.5459999999999998</v>
      </c>
      <c r="O36" s="236">
        <v>5.47</v>
      </c>
      <c r="P36" s="236">
        <v>4.2990000000000004</v>
      </c>
      <c r="Q36" s="236">
        <v>6.8810000000000002</v>
      </c>
      <c r="R36" s="236">
        <v>5.532</v>
      </c>
      <c r="S36" s="236">
        <v>5.9050000000000002</v>
      </c>
      <c r="T36" s="236">
        <v>3.8650000000000002</v>
      </c>
      <c r="U36" s="236">
        <v>4.4130000000000003</v>
      </c>
      <c r="V36" s="236">
        <v>3.387</v>
      </c>
      <c r="W36" s="236">
        <v>3.294</v>
      </c>
      <c r="X36" s="236">
        <v>2.218</v>
      </c>
      <c r="Y36" s="236">
        <v>3.4670000000000001</v>
      </c>
      <c r="Z36" s="236">
        <v>3.274</v>
      </c>
      <c r="AA36" s="236">
        <v>3.8730000000000002</v>
      </c>
      <c r="AB36" s="236">
        <v>4.2850000000000001</v>
      </c>
      <c r="AC36" s="236">
        <v>3.504</v>
      </c>
      <c r="AD36" s="236">
        <v>5.4779999999999998</v>
      </c>
      <c r="AE36" s="237">
        <v>4.891</v>
      </c>
      <c r="AF36" s="236">
        <v>3.8130000000000002</v>
      </c>
      <c r="AG36" s="236">
        <v>5.3449999999999998</v>
      </c>
      <c r="AH36" s="236">
        <v>2.8260000000000001</v>
      </c>
      <c r="AI36" s="211">
        <v>3.407</v>
      </c>
      <c r="AJ36" s="211">
        <v>4.6159999999999997</v>
      </c>
      <c r="AK36" s="211">
        <v>4.532</v>
      </c>
      <c r="AL36" s="211">
        <v>3.2330000000000001</v>
      </c>
      <c r="AM36" s="211">
        <v>4.4770000000000003</v>
      </c>
    </row>
    <row r="37" spans="1:39" ht="15" x14ac:dyDescent="0.25">
      <c r="A37" s="189">
        <v>44958</v>
      </c>
      <c r="B37" s="164"/>
      <c r="C37" s="164"/>
      <c r="D37" s="164">
        <v>3.8</v>
      </c>
      <c r="E37" s="236">
        <v>3.7770000000000001</v>
      </c>
      <c r="F37" s="236">
        <v>5.1340000000000003</v>
      </c>
      <c r="G37" s="236">
        <v>5.0679999999999996</v>
      </c>
      <c r="H37" s="236">
        <v>4.82</v>
      </c>
      <c r="I37" s="236">
        <v>3.8330000000000002</v>
      </c>
      <c r="J37" s="236">
        <v>2.7229999999999999</v>
      </c>
      <c r="K37" s="236">
        <v>3</v>
      </c>
      <c r="L37" s="236">
        <v>3.1680000000000001</v>
      </c>
      <c r="M37" s="236">
        <v>3.121</v>
      </c>
      <c r="N37" s="236">
        <v>2.9260000000000002</v>
      </c>
      <c r="O37" s="236">
        <v>4.4779999999999998</v>
      </c>
      <c r="P37" s="236">
        <v>3.532</v>
      </c>
      <c r="Q37" s="236">
        <v>5.6269999999999998</v>
      </c>
      <c r="R37" s="236">
        <v>4.5220000000000002</v>
      </c>
      <c r="S37" s="236">
        <v>4.8419999999999996</v>
      </c>
      <c r="T37" s="236">
        <v>3.149</v>
      </c>
      <c r="U37" s="236">
        <v>3.629</v>
      </c>
      <c r="V37" s="236">
        <v>2.7719999999999998</v>
      </c>
      <c r="W37" s="236">
        <v>2.6890000000000001</v>
      </c>
      <c r="X37" s="236">
        <v>1.806</v>
      </c>
      <c r="Y37" s="236">
        <v>2.827</v>
      </c>
      <c r="Z37" s="236">
        <v>2.681</v>
      </c>
      <c r="AA37" s="236">
        <v>3.1549999999999998</v>
      </c>
      <c r="AB37" s="236">
        <v>3.5169999999999999</v>
      </c>
      <c r="AC37" s="236">
        <v>2.883</v>
      </c>
      <c r="AD37" s="236">
        <v>4.4969999999999999</v>
      </c>
      <c r="AE37" s="237">
        <v>4.0010000000000003</v>
      </c>
      <c r="AF37" s="236">
        <v>3.117</v>
      </c>
      <c r="AG37" s="236">
        <v>4.3959999999999999</v>
      </c>
      <c r="AH37" s="236">
        <v>2.3260000000000001</v>
      </c>
      <c r="AI37" s="211">
        <v>2.8130000000000002</v>
      </c>
      <c r="AJ37" s="211">
        <v>3.8889999999999998</v>
      </c>
      <c r="AK37" s="211">
        <v>3.74</v>
      </c>
      <c r="AL37" s="211">
        <v>2.6389999999999998</v>
      </c>
      <c r="AM37" s="211">
        <v>3.6680000000000001</v>
      </c>
    </row>
    <row r="38" spans="1:39" ht="15" x14ac:dyDescent="0.25">
      <c r="A38" s="189">
        <v>44986</v>
      </c>
      <c r="B38" s="164"/>
      <c r="C38" s="164"/>
      <c r="D38" s="164">
        <v>4.4400000000000004</v>
      </c>
      <c r="E38" s="236">
        <v>3.7890000000000001</v>
      </c>
      <c r="F38" s="236">
        <v>5.4930000000000003</v>
      </c>
      <c r="G38" s="236">
        <v>5.64</v>
      </c>
      <c r="H38" s="236">
        <v>5.0369999999999999</v>
      </c>
      <c r="I38" s="236">
        <v>3.879</v>
      </c>
      <c r="J38" s="236">
        <v>3.3889999999999998</v>
      </c>
      <c r="K38" s="236">
        <v>3.8149999999999999</v>
      </c>
      <c r="L38" s="236">
        <v>3.5019999999999998</v>
      </c>
      <c r="M38" s="236">
        <v>3.3650000000000002</v>
      </c>
      <c r="N38" s="236">
        <v>3.1379999999999999</v>
      </c>
      <c r="O38" s="236">
        <v>4.9470000000000001</v>
      </c>
      <c r="P38" s="236">
        <v>4.4039999999999999</v>
      </c>
      <c r="Q38" s="236">
        <v>5.585</v>
      </c>
      <c r="R38" s="236">
        <v>4.9509999999999996</v>
      </c>
      <c r="S38" s="236">
        <v>5.1680000000000001</v>
      </c>
      <c r="T38" s="236">
        <v>3.9180000000000001</v>
      </c>
      <c r="U38" s="236">
        <v>3.6680000000000001</v>
      </c>
      <c r="V38" s="236">
        <v>2.9630000000000001</v>
      </c>
      <c r="W38" s="236">
        <v>2.6779999999999999</v>
      </c>
      <c r="X38" s="236">
        <v>2.0840000000000001</v>
      </c>
      <c r="Y38" s="236">
        <v>4.625</v>
      </c>
      <c r="Z38" s="236">
        <v>2.6440000000000001</v>
      </c>
      <c r="AA38" s="236">
        <v>3.109</v>
      </c>
      <c r="AB38" s="236">
        <v>6.548</v>
      </c>
      <c r="AC38" s="236">
        <v>2.8559999999999999</v>
      </c>
      <c r="AD38" s="236">
        <v>5.0220000000000002</v>
      </c>
      <c r="AE38" s="237">
        <v>3.9660000000000002</v>
      </c>
      <c r="AF38" s="236">
        <v>3.2829999999999999</v>
      </c>
      <c r="AG38" s="236">
        <v>5.6870000000000003</v>
      </c>
      <c r="AH38" s="236">
        <v>2.363</v>
      </c>
      <c r="AI38" s="211">
        <v>2.7189999999999999</v>
      </c>
      <c r="AJ38" s="211">
        <v>5.8419999999999996</v>
      </c>
      <c r="AK38" s="211">
        <v>3.992</v>
      </c>
      <c r="AL38" s="211">
        <v>2.637</v>
      </c>
      <c r="AM38" s="211">
        <v>4.4589999999999996</v>
      </c>
    </row>
    <row r="39" spans="1:39" ht="15" x14ac:dyDescent="0.25">
      <c r="A39" s="189">
        <v>45017</v>
      </c>
      <c r="B39" s="164"/>
      <c r="C39" s="164"/>
      <c r="D39" s="164">
        <v>8.76</v>
      </c>
      <c r="E39" s="236">
        <v>3.669</v>
      </c>
      <c r="F39" s="236">
        <v>8.6370000000000005</v>
      </c>
      <c r="G39" s="236">
        <v>12.252000000000001</v>
      </c>
      <c r="H39" s="236">
        <v>8.9779999999999998</v>
      </c>
      <c r="I39" s="236">
        <v>6.4619999999999997</v>
      </c>
      <c r="J39" s="236">
        <v>9.0090000000000003</v>
      </c>
      <c r="K39" s="236">
        <v>8.9410000000000007</v>
      </c>
      <c r="L39" s="236">
        <v>4.8710000000000004</v>
      </c>
      <c r="M39" s="236">
        <v>8.8309999999999995</v>
      </c>
      <c r="N39" s="236">
        <v>5.73</v>
      </c>
      <c r="O39" s="236">
        <v>7.4779999999999998</v>
      </c>
      <c r="P39" s="236">
        <v>5.0490000000000004</v>
      </c>
      <c r="Q39" s="236">
        <v>8.1549999999999994</v>
      </c>
      <c r="R39" s="236">
        <v>6.0620000000000003</v>
      </c>
      <c r="S39" s="236">
        <v>6.0289999999999999</v>
      </c>
      <c r="T39" s="236">
        <v>5.2359999999999998</v>
      </c>
      <c r="U39" s="236">
        <v>7.3140000000000001</v>
      </c>
      <c r="V39" s="236">
        <v>5.35</v>
      </c>
      <c r="W39" s="236">
        <v>6.4969999999999999</v>
      </c>
      <c r="X39" s="236">
        <v>4.2830000000000004</v>
      </c>
      <c r="Y39" s="236">
        <v>9.7490000000000006</v>
      </c>
      <c r="Z39" s="236">
        <v>4.53</v>
      </c>
      <c r="AA39" s="236">
        <v>7.4320000000000004</v>
      </c>
      <c r="AB39" s="236">
        <v>8.8989999999999991</v>
      </c>
      <c r="AC39" s="236">
        <v>2.714</v>
      </c>
      <c r="AD39" s="236">
        <v>5.7430000000000003</v>
      </c>
      <c r="AE39" s="237">
        <v>5.9109999999999996</v>
      </c>
      <c r="AF39" s="236">
        <v>4.8010000000000002</v>
      </c>
      <c r="AG39" s="236">
        <v>14.308999999999999</v>
      </c>
      <c r="AH39" s="236">
        <v>3.3330000000000002</v>
      </c>
      <c r="AI39" s="211">
        <v>3.67</v>
      </c>
      <c r="AJ39" s="211">
        <v>11.824999999999999</v>
      </c>
      <c r="AK39" s="211">
        <v>8.3260000000000005</v>
      </c>
      <c r="AL39" s="211">
        <v>3.363</v>
      </c>
      <c r="AM39" s="211">
        <v>4.2510000000000003</v>
      </c>
    </row>
    <row r="40" spans="1:39" ht="15" x14ac:dyDescent="0.25">
      <c r="A40" s="189">
        <v>45047</v>
      </c>
      <c r="B40" s="164"/>
      <c r="C40" s="164"/>
      <c r="D40" s="164">
        <v>28.28</v>
      </c>
      <c r="E40" s="236">
        <v>34.581000000000003</v>
      </c>
      <c r="F40" s="236">
        <v>48.941000000000003</v>
      </c>
      <c r="G40" s="236">
        <v>43.241999999999997</v>
      </c>
      <c r="H40" s="236">
        <v>44.475000000000001</v>
      </c>
      <c r="I40" s="236">
        <v>19.594000000000001</v>
      </c>
      <c r="J40" s="236">
        <v>26.564</v>
      </c>
      <c r="K40" s="236">
        <v>18.826000000000001</v>
      </c>
      <c r="L40" s="236">
        <v>23.873000000000001</v>
      </c>
      <c r="M40" s="236">
        <v>29.721</v>
      </c>
      <c r="N40" s="236">
        <v>29.29</v>
      </c>
      <c r="O40" s="236">
        <v>27.295999999999999</v>
      </c>
      <c r="P40" s="236">
        <v>17.341000000000001</v>
      </c>
      <c r="Q40" s="236">
        <v>52.158000000000001</v>
      </c>
      <c r="R40" s="236">
        <v>34.369</v>
      </c>
      <c r="S40" s="236">
        <v>22.931000000000001</v>
      </c>
      <c r="T40" s="236">
        <v>19.907</v>
      </c>
      <c r="U40" s="236">
        <v>31.161999999999999</v>
      </c>
      <c r="V40" s="236">
        <v>25.04</v>
      </c>
      <c r="W40" s="236">
        <v>14.145</v>
      </c>
      <c r="X40" s="236">
        <v>19.710999999999999</v>
      </c>
      <c r="Y40" s="236">
        <v>27.445</v>
      </c>
      <c r="Z40" s="236">
        <v>23.465</v>
      </c>
      <c r="AA40" s="236">
        <v>29.207999999999998</v>
      </c>
      <c r="AB40" s="236">
        <v>28.195</v>
      </c>
      <c r="AC40" s="236">
        <v>20.041</v>
      </c>
      <c r="AD40" s="236">
        <v>33.97</v>
      </c>
      <c r="AE40" s="237">
        <v>15.433999999999999</v>
      </c>
      <c r="AF40" s="236">
        <v>15.801</v>
      </c>
      <c r="AG40" s="236">
        <v>21.044</v>
      </c>
      <c r="AH40" s="236">
        <v>16.622</v>
      </c>
      <c r="AI40" s="211">
        <v>22.760999999999999</v>
      </c>
      <c r="AJ40" s="211">
        <v>23.998000000000001</v>
      </c>
      <c r="AK40" s="211">
        <v>23.140999999999998</v>
      </c>
      <c r="AL40" s="211">
        <v>17.850000000000001</v>
      </c>
      <c r="AM40" s="211">
        <v>14.08</v>
      </c>
    </row>
    <row r="41" spans="1:39" ht="15" x14ac:dyDescent="0.25">
      <c r="A41" s="189">
        <v>45078</v>
      </c>
      <c r="B41" s="164"/>
      <c r="C41" s="164"/>
      <c r="D41" s="164">
        <v>41.72</v>
      </c>
      <c r="E41" s="236">
        <v>90.771000000000001</v>
      </c>
      <c r="F41" s="236">
        <v>62.954000000000001</v>
      </c>
      <c r="G41" s="236">
        <v>61.622</v>
      </c>
      <c r="H41" s="236">
        <v>38.975000000000001</v>
      </c>
      <c r="I41" s="236">
        <v>27.315999999999999</v>
      </c>
      <c r="J41" s="236">
        <v>31.045999999999999</v>
      </c>
      <c r="K41" s="236">
        <v>31.727</v>
      </c>
      <c r="L41" s="236">
        <v>40.692</v>
      </c>
      <c r="M41" s="236">
        <v>25.731000000000002</v>
      </c>
      <c r="N41" s="236">
        <v>63.578000000000003</v>
      </c>
      <c r="O41" s="236">
        <v>40.491999999999997</v>
      </c>
      <c r="P41" s="236">
        <v>82.105000000000004</v>
      </c>
      <c r="Q41" s="236">
        <v>58.871000000000002</v>
      </c>
      <c r="R41" s="236">
        <v>77.897999999999996</v>
      </c>
      <c r="S41" s="236">
        <v>29.515000000000001</v>
      </c>
      <c r="T41" s="236">
        <v>46.011000000000003</v>
      </c>
      <c r="U41" s="236">
        <v>25.555</v>
      </c>
      <c r="V41" s="236">
        <v>26.411000000000001</v>
      </c>
      <c r="W41" s="236">
        <v>11.898</v>
      </c>
      <c r="X41" s="236">
        <v>35.520000000000003</v>
      </c>
      <c r="Y41" s="236">
        <v>21.413</v>
      </c>
      <c r="Z41" s="236">
        <v>34.677999999999997</v>
      </c>
      <c r="AA41" s="236">
        <v>36.167999999999999</v>
      </c>
      <c r="AB41" s="236">
        <v>25.611999999999998</v>
      </c>
      <c r="AC41" s="236">
        <v>72.569999999999993</v>
      </c>
      <c r="AD41" s="236">
        <v>45.662999999999997</v>
      </c>
      <c r="AE41" s="237">
        <v>39.744</v>
      </c>
      <c r="AF41" s="236">
        <v>68.623000000000005</v>
      </c>
      <c r="AG41" s="236">
        <v>9.5</v>
      </c>
      <c r="AH41" s="236">
        <v>27.106000000000002</v>
      </c>
      <c r="AI41" s="211">
        <v>50.008000000000003</v>
      </c>
      <c r="AJ41" s="211">
        <v>45.753999999999998</v>
      </c>
      <c r="AK41" s="211">
        <v>24.315999999999999</v>
      </c>
      <c r="AL41" s="211">
        <v>44.393999999999998</v>
      </c>
      <c r="AM41" s="211">
        <v>50.048999999999999</v>
      </c>
    </row>
    <row r="42" spans="1:39" ht="15" x14ac:dyDescent="0.25">
      <c r="A42" s="189">
        <v>45108</v>
      </c>
      <c r="B42" s="164"/>
      <c r="C42" s="164"/>
      <c r="D42" s="164">
        <v>20.14</v>
      </c>
      <c r="E42" s="236">
        <v>49.252000000000002</v>
      </c>
      <c r="F42" s="236">
        <v>23.707999999999998</v>
      </c>
      <c r="G42" s="236">
        <v>31.155000000000001</v>
      </c>
      <c r="H42" s="236">
        <v>16.440999999999999</v>
      </c>
      <c r="I42" s="236">
        <v>12.422000000000001</v>
      </c>
      <c r="J42" s="236">
        <v>13.195</v>
      </c>
      <c r="K42" s="236">
        <v>12.871</v>
      </c>
      <c r="L42" s="236">
        <v>17.277000000000001</v>
      </c>
      <c r="M42" s="236">
        <v>11.566000000000001</v>
      </c>
      <c r="N42" s="236">
        <v>36.921999999999997</v>
      </c>
      <c r="O42" s="236">
        <v>16.029</v>
      </c>
      <c r="P42" s="236">
        <v>84.991</v>
      </c>
      <c r="Q42" s="236">
        <v>26.806000000000001</v>
      </c>
      <c r="R42" s="236">
        <v>34.616999999999997</v>
      </c>
      <c r="S42" s="236">
        <v>14.028</v>
      </c>
      <c r="T42" s="236">
        <v>30.21</v>
      </c>
      <c r="U42" s="236">
        <v>9.9079999999999995</v>
      </c>
      <c r="V42" s="236">
        <v>10.154999999999999</v>
      </c>
      <c r="W42" s="236">
        <v>5.2240000000000002</v>
      </c>
      <c r="X42" s="236">
        <v>12.856999999999999</v>
      </c>
      <c r="Y42" s="236">
        <v>8.8420000000000005</v>
      </c>
      <c r="Z42" s="236">
        <v>15.605</v>
      </c>
      <c r="AA42" s="236">
        <v>12.829000000000001</v>
      </c>
      <c r="AB42" s="236">
        <v>10.647</v>
      </c>
      <c r="AC42" s="236">
        <v>39.863999999999997</v>
      </c>
      <c r="AD42" s="236">
        <v>26.154</v>
      </c>
      <c r="AE42" s="237">
        <v>14.087999999999999</v>
      </c>
      <c r="AF42" s="236">
        <v>42.991</v>
      </c>
      <c r="AG42" s="236">
        <v>6.3550000000000004</v>
      </c>
      <c r="AH42" s="236">
        <v>11.044</v>
      </c>
      <c r="AI42" s="211">
        <v>18.068999999999999</v>
      </c>
      <c r="AJ42" s="211">
        <v>16.297999999999998</v>
      </c>
      <c r="AK42" s="211">
        <v>9.2729999999999997</v>
      </c>
      <c r="AL42" s="211">
        <v>28.407</v>
      </c>
      <c r="AM42" s="211">
        <v>33.768000000000001</v>
      </c>
    </row>
    <row r="43" spans="1:39" ht="15" x14ac:dyDescent="0.25">
      <c r="A43" s="189">
        <v>45139</v>
      </c>
      <c r="B43" s="164"/>
      <c r="C43" s="164"/>
      <c r="D43" s="164">
        <v>10.3</v>
      </c>
      <c r="E43" s="236">
        <v>18.556000000000001</v>
      </c>
      <c r="F43" s="236">
        <v>11.287000000000001</v>
      </c>
      <c r="G43" s="236">
        <v>12.869</v>
      </c>
      <c r="H43" s="236">
        <v>9.7590000000000003</v>
      </c>
      <c r="I43" s="236">
        <v>6.7489999999999997</v>
      </c>
      <c r="J43" s="236">
        <v>8.0289999999999999</v>
      </c>
      <c r="K43" s="236">
        <v>6.7809999999999997</v>
      </c>
      <c r="L43" s="236">
        <v>8.0419999999999998</v>
      </c>
      <c r="M43" s="236">
        <v>8.18</v>
      </c>
      <c r="N43" s="236">
        <v>13.016999999999999</v>
      </c>
      <c r="O43" s="236">
        <v>7.9560000000000004</v>
      </c>
      <c r="P43" s="236">
        <v>28.356000000000002</v>
      </c>
      <c r="Q43" s="236">
        <v>11.055</v>
      </c>
      <c r="R43" s="236">
        <v>14.395</v>
      </c>
      <c r="S43" s="236">
        <v>7.4489999999999998</v>
      </c>
      <c r="T43" s="236">
        <v>11.846</v>
      </c>
      <c r="U43" s="236">
        <v>6.5789999999999997</v>
      </c>
      <c r="V43" s="236">
        <v>6.5730000000000004</v>
      </c>
      <c r="W43" s="236">
        <v>3.702</v>
      </c>
      <c r="X43" s="236">
        <v>6.5819999999999999</v>
      </c>
      <c r="Y43" s="236">
        <v>5.8109999999999999</v>
      </c>
      <c r="Z43" s="236">
        <v>8.2089999999999996</v>
      </c>
      <c r="AA43" s="236">
        <v>7.657</v>
      </c>
      <c r="AB43" s="236">
        <v>6.9279999999999999</v>
      </c>
      <c r="AC43" s="236">
        <v>13.702</v>
      </c>
      <c r="AD43" s="236">
        <v>10.423999999999999</v>
      </c>
      <c r="AE43" s="237">
        <v>8.35</v>
      </c>
      <c r="AF43" s="236">
        <v>14.768000000000001</v>
      </c>
      <c r="AG43" s="236">
        <v>4.9710000000000001</v>
      </c>
      <c r="AH43" s="236">
        <v>7.0490000000000004</v>
      </c>
      <c r="AI43" s="211">
        <v>9.1219999999999999</v>
      </c>
      <c r="AJ43" s="211">
        <v>8.0709999999999997</v>
      </c>
      <c r="AK43" s="211">
        <v>5.9729999999999999</v>
      </c>
      <c r="AL43" s="211">
        <v>11.243</v>
      </c>
      <c r="AM43" s="211">
        <v>13.336</v>
      </c>
    </row>
    <row r="44" spans="1:39" ht="15" x14ac:dyDescent="0.25">
      <c r="A44" s="189">
        <v>45170</v>
      </c>
      <c r="B44" s="164"/>
      <c r="C44" s="164"/>
      <c r="D44" s="164">
        <v>7.37</v>
      </c>
      <c r="E44" s="236">
        <v>10.711</v>
      </c>
      <c r="F44" s="236">
        <v>8.9809999999999999</v>
      </c>
      <c r="G44" s="236">
        <v>10.53</v>
      </c>
      <c r="H44" s="236">
        <v>7.593</v>
      </c>
      <c r="I44" s="236">
        <v>5.9729999999999999</v>
      </c>
      <c r="J44" s="236">
        <v>5.8179999999999996</v>
      </c>
      <c r="K44" s="236">
        <v>5.2690000000000001</v>
      </c>
      <c r="L44" s="236">
        <v>5.9809999999999999</v>
      </c>
      <c r="M44" s="236">
        <v>6.8179999999999996</v>
      </c>
      <c r="N44" s="236">
        <v>8.9209999999999994</v>
      </c>
      <c r="O44" s="236">
        <v>6.26</v>
      </c>
      <c r="P44" s="236">
        <v>14.114000000000001</v>
      </c>
      <c r="Q44" s="236">
        <v>8.1769999999999996</v>
      </c>
      <c r="R44" s="236">
        <v>9.7650000000000006</v>
      </c>
      <c r="S44" s="236">
        <v>5.641</v>
      </c>
      <c r="T44" s="236">
        <v>7.51</v>
      </c>
      <c r="U44" s="236">
        <v>5.2329999999999997</v>
      </c>
      <c r="V44" s="236">
        <v>5</v>
      </c>
      <c r="W44" s="236">
        <v>3.242</v>
      </c>
      <c r="X44" s="236">
        <v>6.9930000000000003</v>
      </c>
      <c r="Y44" s="236">
        <v>5.0030000000000001</v>
      </c>
      <c r="Z44" s="236">
        <v>5.6340000000000003</v>
      </c>
      <c r="AA44" s="236">
        <v>6.4740000000000002</v>
      </c>
      <c r="AB44" s="236">
        <v>5.9359999999999999</v>
      </c>
      <c r="AC44" s="236">
        <v>8.6609999999999996</v>
      </c>
      <c r="AD44" s="236">
        <v>7.2169999999999996</v>
      </c>
      <c r="AE44" s="237">
        <v>5.8840000000000003</v>
      </c>
      <c r="AF44" s="236">
        <v>8.4570000000000007</v>
      </c>
      <c r="AG44" s="236">
        <v>4.4059999999999997</v>
      </c>
      <c r="AH44" s="236">
        <v>6.0810000000000004</v>
      </c>
      <c r="AI44" s="211">
        <v>8.2509999999999994</v>
      </c>
      <c r="AJ44" s="211">
        <v>6.3579999999999997</v>
      </c>
      <c r="AK44" s="211">
        <v>4.7370000000000001</v>
      </c>
      <c r="AL44" s="211">
        <v>8.7609999999999992</v>
      </c>
      <c r="AM44" s="211">
        <v>7.5609999999999999</v>
      </c>
    </row>
    <row r="45" spans="1:39" ht="15" x14ac:dyDescent="0.25">
      <c r="A45" s="189">
        <v>45200</v>
      </c>
      <c r="B45" s="164"/>
      <c r="C45" s="164"/>
      <c r="D45" s="164">
        <v>6.66</v>
      </c>
      <c r="E45" s="236">
        <v>9.1630000000000003</v>
      </c>
      <c r="F45" s="236">
        <v>14.103999999999999</v>
      </c>
      <c r="G45" s="236">
        <v>10.826000000000001</v>
      </c>
      <c r="H45" s="236">
        <v>6.431</v>
      </c>
      <c r="I45" s="236">
        <v>5.1959999999999997</v>
      </c>
      <c r="J45" s="236">
        <v>5.391</v>
      </c>
      <c r="K45" s="236">
        <v>6.8310000000000004</v>
      </c>
      <c r="L45" s="236">
        <v>5.3390000000000004</v>
      </c>
      <c r="M45" s="236">
        <v>5.0679999999999996</v>
      </c>
      <c r="N45" s="236">
        <v>8.5549999999999997</v>
      </c>
      <c r="O45" s="236">
        <v>6.0970000000000004</v>
      </c>
      <c r="P45" s="236">
        <v>11.327999999999999</v>
      </c>
      <c r="Q45" s="236">
        <v>8.0449999999999999</v>
      </c>
      <c r="R45" s="236">
        <v>9.157</v>
      </c>
      <c r="S45" s="236">
        <v>6.1109999999999998</v>
      </c>
      <c r="T45" s="236">
        <v>6.5839999999999996</v>
      </c>
      <c r="U45" s="236">
        <v>4.8070000000000004</v>
      </c>
      <c r="V45" s="236">
        <v>4.3970000000000002</v>
      </c>
      <c r="W45" s="236">
        <v>4.25</v>
      </c>
      <c r="X45" s="236">
        <v>5.4770000000000003</v>
      </c>
      <c r="Y45" s="236">
        <v>4.6980000000000004</v>
      </c>
      <c r="Z45" s="236">
        <v>6.5579999999999998</v>
      </c>
      <c r="AA45" s="236">
        <v>8.359</v>
      </c>
      <c r="AB45" s="236">
        <v>6.0540000000000003</v>
      </c>
      <c r="AC45" s="236">
        <v>7.7960000000000003</v>
      </c>
      <c r="AD45" s="236">
        <v>7.2619999999999996</v>
      </c>
      <c r="AE45" s="237">
        <v>5.46</v>
      </c>
      <c r="AF45" s="236">
        <v>8.2230000000000008</v>
      </c>
      <c r="AG45" s="236">
        <v>3.9910000000000001</v>
      </c>
      <c r="AH45" s="236">
        <v>6.5519999999999996</v>
      </c>
      <c r="AI45" s="211">
        <v>10.061999999999999</v>
      </c>
      <c r="AJ45" s="211">
        <v>5.6139999999999999</v>
      </c>
      <c r="AK45" s="211">
        <v>4.5570000000000004</v>
      </c>
      <c r="AL45" s="211">
        <v>7.0890000000000004</v>
      </c>
      <c r="AM45" s="211">
        <v>6.4710000000000001</v>
      </c>
    </row>
    <row r="46" spans="1:39" ht="15" x14ac:dyDescent="0.25">
      <c r="A46" s="189">
        <v>45231</v>
      </c>
      <c r="B46" s="164"/>
      <c r="C46" s="164"/>
      <c r="D46" s="164">
        <v>5.1100000000000003</v>
      </c>
      <c r="E46" s="236">
        <v>7.5739999999999998</v>
      </c>
      <c r="F46" s="236">
        <v>9.7170000000000005</v>
      </c>
      <c r="G46" s="236">
        <v>8.2829999999999995</v>
      </c>
      <c r="H46" s="236">
        <v>5.7389999999999999</v>
      </c>
      <c r="I46" s="236">
        <v>4.1619999999999999</v>
      </c>
      <c r="J46" s="236">
        <v>4.5350000000000001</v>
      </c>
      <c r="K46" s="236">
        <v>6.55</v>
      </c>
      <c r="L46" s="236">
        <v>4.5919999999999996</v>
      </c>
      <c r="M46" s="236">
        <v>4.3289999999999997</v>
      </c>
      <c r="N46" s="236">
        <v>7.165</v>
      </c>
      <c r="O46" s="236">
        <v>5.577</v>
      </c>
      <c r="P46" s="236">
        <v>8.7899999999999991</v>
      </c>
      <c r="Q46" s="236">
        <v>6.7270000000000003</v>
      </c>
      <c r="R46" s="236">
        <v>7.3860000000000001</v>
      </c>
      <c r="S46" s="236">
        <v>4.8879999999999999</v>
      </c>
      <c r="T46" s="236">
        <v>5.4550000000000001</v>
      </c>
      <c r="U46" s="236">
        <v>4.07</v>
      </c>
      <c r="V46" s="236">
        <v>4.5149999999999997</v>
      </c>
      <c r="W46" s="236">
        <v>2.8610000000000002</v>
      </c>
      <c r="X46" s="236">
        <v>4.2190000000000003</v>
      </c>
      <c r="Y46" s="236">
        <v>4.2140000000000004</v>
      </c>
      <c r="Z46" s="236">
        <v>5.7450000000000001</v>
      </c>
      <c r="AA46" s="236">
        <v>6.2670000000000003</v>
      </c>
      <c r="AB46" s="236">
        <v>4.8579999999999997</v>
      </c>
      <c r="AC46" s="236">
        <v>6.7910000000000004</v>
      </c>
      <c r="AD46" s="236">
        <v>6.5570000000000004</v>
      </c>
      <c r="AE46" s="237">
        <v>5.46</v>
      </c>
      <c r="AF46" s="236">
        <v>6.6909999999999998</v>
      </c>
      <c r="AG46" s="236">
        <v>3.4</v>
      </c>
      <c r="AH46" s="236">
        <v>4.5469999999999997</v>
      </c>
      <c r="AI46" s="211">
        <v>6.61</v>
      </c>
      <c r="AJ46" s="211">
        <v>5.415</v>
      </c>
      <c r="AK46" s="211">
        <v>4.38</v>
      </c>
      <c r="AL46" s="211">
        <v>5.4029999999999996</v>
      </c>
      <c r="AM46" s="211">
        <v>5.5720000000000001</v>
      </c>
    </row>
    <row r="47" spans="1:39" ht="15" x14ac:dyDescent="0.25">
      <c r="A47" s="189">
        <v>45261</v>
      </c>
      <c r="B47" s="164"/>
      <c r="C47" s="164"/>
      <c r="D47" s="164">
        <v>4.68</v>
      </c>
      <c r="E47" s="236">
        <v>6.9740000000000002</v>
      </c>
      <c r="F47" s="236">
        <v>7.0410000000000004</v>
      </c>
      <c r="G47" s="236">
        <v>6.6210000000000004</v>
      </c>
      <c r="H47" s="236">
        <v>5.2610000000000001</v>
      </c>
      <c r="I47" s="236">
        <v>3.82</v>
      </c>
      <c r="J47" s="236">
        <v>4.1130000000000004</v>
      </c>
      <c r="K47" s="236">
        <v>4.7859999999999996</v>
      </c>
      <c r="L47" s="236">
        <v>4.2640000000000002</v>
      </c>
      <c r="M47" s="236">
        <v>3.9390000000000001</v>
      </c>
      <c r="N47" s="236">
        <v>6.1180000000000003</v>
      </c>
      <c r="O47" s="236">
        <v>4.8479999999999999</v>
      </c>
      <c r="P47" s="236">
        <v>7.8890000000000002</v>
      </c>
      <c r="Q47" s="236">
        <v>6.2990000000000004</v>
      </c>
      <c r="R47" s="236">
        <v>6.6230000000000002</v>
      </c>
      <c r="S47" s="236">
        <v>4.6100000000000003</v>
      </c>
      <c r="T47" s="236">
        <v>5.03</v>
      </c>
      <c r="U47" s="236">
        <v>3.77</v>
      </c>
      <c r="V47" s="236">
        <v>3.819</v>
      </c>
      <c r="W47" s="236">
        <v>2.4809999999999999</v>
      </c>
      <c r="X47" s="236">
        <v>3.8420000000000001</v>
      </c>
      <c r="Y47" s="236">
        <v>3.6269999999999998</v>
      </c>
      <c r="Z47" s="236">
        <v>4.4530000000000003</v>
      </c>
      <c r="AA47" s="236">
        <v>4.8789999999999996</v>
      </c>
      <c r="AB47" s="236">
        <v>3.964</v>
      </c>
      <c r="AC47" s="236">
        <v>6.0759999999999996</v>
      </c>
      <c r="AD47" s="236">
        <v>5.5129999999999999</v>
      </c>
      <c r="AE47" s="237">
        <v>4.508</v>
      </c>
      <c r="AF47" s="236">
        <v>5.9809999999999999</v>
      </c>
      <c r="AG47" s="236">
        <v>3.1349999999999998</v>
      </c>
      <c r="AH47" s="236">
        <v>3.8740000000000001</v>
      </c>
      <c r="AI47" s="211">
        <v>5.2080000000000002</v>
      </c>
      <c r="AJ47" s="211">
        <v>4.8890000000000002</v>
      </c>
      <c r="AK47" s="211">
        <v>3.746</v>
      </c>
      <c r="AL47" s="211">
        <v>4.8940000000000001</v>
      </c>
      <c r="AM47" s="211">
        <v>5.0999999999999996</v>
      </c>
    </row>
    <row r="48" spans="1:39" ht="15" x14ac:dyDescent="0.25">
      <c r="A48" s="189">
        <v>45292</v>
      </c>
      <c r="B48" s="164"/>
      <c r="C48" s="164"/>
      <c r="D48" s="164">
        <v>4.3499999999999996</v>
      </c>
      <c r="E48" s="236">
        <v>6.2670000000000003</v>
      </c>
      <c r="F48" s="236">
        <v>6.19</v>
      </c>
      <c r="G48" s="236">
        <v>5.9610000000000003</v>
      </c>
      <c r="H48" s="236">
        <v>4.7270000000000003</v>
      </c>
      <c r="I48" s="236">
        <v>3.4279999999999999</v>
      </c>
      <c r="J48" s="236">
        <v>3.698</v>
      </c>
      <c r="K48" s="236">
        <v>3.907</v>
      </c>
      <c r="L48" s="236">
        <v>3.8330000000000002</v>
      </c>
      <c r="M48" s="236">
        <v>3.53</v>
      </c>
      <c r="N48" s="236">
        <v>5.4820000000000002</v>
      </c>
      <c r="O48" s="236">
        <v>4.2880000000000003</v>
      </c>
      <c r="P48" s="236">
        <v>6.944</v>
      </c>
      <c r="Q48" s="236">
        <v>5.5350000000000001</v>
      </c>
      <c r="R48" s="236">
        <v>5.9820000000000002</v>
      </c>
      <c r="S48" s="236">
        <v>3.948</v>
      </c>
      <c r="T48" s="236">
        <v>4.5190000000000001</v>
      </c>
      <c r="U48" s="236">
        <v>3.387</v>
      </c>
      <c r="V48" s="236">
        <v>3.3290000000000002</v>
      </c>
      <c r="W48" s="236">
        <v>2.202</v>
      </c>
      <c r="X48" s="236">
        <v>3.44</v>
      </c>
      <c r="Y48" s="236">
        <v>3.222</v>
      </c>
      <c r="Z48" s="236">
        <v>3.859</v>
      </c>
      <c r="AA48" s="236">
        <v>4.29</v>
      </c>
      <c r="AB48" s="236">
        <v>3.5</v>
      </c>
      <c r="AC48" s="236">
        <v>5.4820000000000002</v>
      </c>
      <c r="AD48" s="236">
        <v>4.8730000000000002</v>
      </c>
      <c r="AE48" s="237">
        <v>3.9359999999999999</v>
      </c>
      <c r="AF48" s="236">
        <v>5.3710000000000004</v>
      </c>
      <c r="AG48" s="236">
        <v>2.8180000000000001</v>
      </c>
      <c r="AH48" s="236">
        <v>3.524</v>
      </c>
      <c r="AI48" s="211">
        <v>4.5979999999999999</v>
      </c>
      <c r="AJ48" s="211">
        <v>4.5119999999999996</v>
      </c>
      <c r="AK48" s="211">
        <v>3.2829999999999999</v>
      </c>
      <c r="AL48" s="211">
        <v>4.4329999999999998</v>
      </c>
      <c r="AM48" s="211">
        <v>4.5730000000000004</v>
      </c>
    </row>
    <row r="49" spans="1:1005" ht="15" x14ac:dyDescent="0.25">
      <c r="A49" s="189">
        <v>45323</v>
      </c>
      <c r="B49" s="164"/>
      <c r="C49" s="164"/>
      <c r="D49" s="164">
        <v>3.8</v>
      </c>
      <c r="E49" s="236">
        <v>5.3460000000000001</v>
      </c>
      <c r="F49" s="236">
        <v>5.2430000000000003</v>
      </c>
      <c r="G49" s="236">
        <v>5.0659999999999998</v>
      </c>
      <c r="H49" s="236">
        <v>4.0140000000000002</v>
      </c>
      <c r="I49" s="236">
        <v>2.8940000000000001</v>
      </c>
      <c r="J49" s="236">
        <v>3.14</v>
      </c>
      <c r="K49" s="236">
        <v>3.258</v>
      </c>
      <c r="L49" s="236">
        <v>3.2360000000000002</v>
      </c>
      <c r="M49" s="236">
        <v>3.0129999999999999</v>
      </c>
      <c r="N49" s="236">
        <v>4.6390000000000002</v>
      </c>
      <c r="O49" s="236">
        <v>3.6419999999999999</v>
      </c>
      <c r="P49" s="236">
        <v>5.8710000000000004</v>
      </c>
      <c r="Q49" s="236">
        <v>4.6779999999999999</v>
      </c>
      <c r="R49" s="236">
        <v>5.0720000000000001</v>
      </c>
      <c r="S49" s="236">
        <v>3.323</v>
      </c>
      <c r="T49" s="236">
        <v>3.8420000000000001</v>
      </c>
      <c r="U49" s="236">
        <v>2.8660000000000001</v>
      </c>
      <c r="V49" s="236">
        <v>2.8090000000000002</v>
      </c>
      <c r="W49" s="236">
        <v>1.8540000000000001</v>
      </c>
      <c r="X49" s="236">
        <v>2.9</v>
      </c>
      <c r="Y49" s="236">
        <v>2.7280000000000002</v>
      </c>
      <c r="Z49" s="236">
        <v>3.2490000000000001</v>
      </c>
      <c r="AA49" s="236">
        <v>3.637</v>
      </c>
      <c r="AB49" s="236">
        <v>2.9769999999999999</v>
      </c>
      <c r="AC49" s="236">
        <v>4.6529999999999996</v>
      </c>
      <c r="AD49" s="236">
        <v>4.1210000000000004</v>
      </c>
      <c r="AE49" s="237">
        <v>3.3260000000000001</v>
      </c>
      <c r="AF49" s="236">
        <v>4.5679999999999996</v>
      </c>
      <c r="AG49" s="236">
        <v>2.399</v>
      </c>
      <c r="AH49" s="236">
        <v>3.0070000000000001</v>
      </c>
      <c r="AI49" s="211">
        <v>4.0069999999999997</v>
      </c>
      <c r="AJ49" s="211">
        <v>3.8730000000000002</v>
      </c>
      <c r="AK49" s="211">
        <v>2.77</v>
      </c>
      <c r="AL49" s="211">
        <v>3.7549999999999999</v>
      </c>
      <c r="AM49" s="211">
        <v>3.8690000000000002</v>
      </c>
    </row>
    <row r="50" spans="1:1005" ht="15" x14ac:dyDescent="0.25">
      <c r="A50" s="189">
        <v>45352</v>
      </c>
      <c r="B50" s="164"/>
      <c r="C50" s="164"/>
      <c r="D50" s="164">
        <v>4.4400000000000004</v>
      </c>
      <c r="E50" s="236">
        <v>5.54</v>
      </c>
      <c r="F50" s="236">
        <v>5.7690000000000001</v>
      </c>
      <c r="G50" s="236">
        <v>5.1020000000000003</v>
      </c>
      <c r="H50" s="236">
        <v>3.9390000000000001</v>
      </c>
      <c r="I50" s="236">
        <v>3.5089999999999999</v>
      </c>
      <c r="J50" s="236">
        <v>3.9380000000000002</v>
      </c>
      <c r="K50" s="236">
        <v>3.4750000000000001</v>
      </c>
      <c r="L50" s="236">
        <v>3.3929999999999998</v>
      </c>
      <c r="M50" s="236">
        <v>3.2080000000000002</v>
      </c>
      <c r="N50" s="236">
        <v>4.9660000000000002</v>
      </c>
      <c r="O50" s="236">
        <v>4.3879999999999999</v>
      </c>
      <c r="P50" s="236">
        <v>5.6210000000000004</v>
      </c>
      <c r="Q50" s="236">
        <v>4.9820000000000002</v>
      </c>
      <c r="R50" s="236">
        <v>5.2859999999999996</v>
      </c>
      <c r="S50" s="236">
        <v>3.9780000000000002</v>
      </c>
      <c r="T50" s="236">
        <v>3.7639999999999998</v>
      </c>
      <c r="U50" s="236">
        <v>2.9860000000000002</v>
      </c>
      <c r="V50" s="236">
        <v>2.7210000000000001</v>
      </c>
      <c r="W50" s="236">
        <v>2.0659999999999998</v>
      </c>
      <c r="X50" s="236">
        <v>4.7629999999999999</v>
      </c>
      <c r="Y50" s="236">
        <v>2.5920000000000001</v>
      </c>
      <c r="Z50" s="236">
        <v>3.0859999999999999</v>
      </c>
      <c r="AA50" s="236">
        <v>6.5419999999999998</v>
      </c>
      <c r="AB50" s="236">
        <v>2.843</v>
      </c>
      <c r="AC50" s="236">
        <v>5.0490000000000004</v>
      </c>
      <c r="AD50" s="236">
        <v>3.9369999999999998</v>
      </c>
      <c r="AE50" s="237">
        <v>3.3809999999999998</v>
      </c>
      <c r="AF50" s="236">
        <v>5.9139999999999997</v>
      </c>
      <c r="AG50" s="236">
        <v>2.3519999999999999</v>
      </c>
      <c r="AH50" s="236">
        <v>2.8039999999999998</v>
      </c>
      <c r="AI50" s="211">
        <v>5.8470000000000004</v>
      </c>
      <c r="AJ50" s="211">
        <v>3.95</v>
      </c>
      <c r="AK50" s="211">
        <v>2.6779999999999999</v>
      </c>
      <c r="AL50" s="211">
        <v>4.4240000000000004</v>
      </c>
      <c r="AM50" s="211">
        <v>3.7389999999999999</v>
      </c>
    </row>
    <row r="51" spans="1:1005" ht="15" x14ac:dyDescent="0.25">
      <c r="A51" s="189">
        <v>45383</v>
      </c>
      <c r="B51" s="164"/>
      <c r="C51" s="164"/>
      <c r="D51" s="164">
        <v>8.76</v>
      </c>
      <c r="E51" s="236">
        <v>9.0449999999999999</v>
      </c>
      <c r="F51" s="236">
        <v>12.452999999999999</v>
      </c>
      <c r="G51" s="236">
        <v>9.0679999999999996</v>
      </c>
      <c r="H51" s="236">
        <v>6.6719999999999997</v>
      </c>
      <c r="I51" s="236">
        <v>9.3840000000000003</v>
      </c>
      <c r="J51" s="236">
        <v>9.1750000000000007</v>
      </c>
      <c r="K51" s="236">
        <v>4.8659999999999997</v>
      </c>
      <c r="L51" s="236">
        <v>9.3800000000000008</v>
      </c>
      <c r="M51" s="236">
        <v>5.8440000000000003</v>
      </c>
      <c r="N51" s="236">
        <v>7.6289999999999996</v>
      </c>
      <c r="O51" s="236">
        <v>5.0309999999999997</v>
      </c>
      <c r="P51" s="236">
        <v>8.343</v>
      </c>
      <c r="Q51" s="236">
        <v>6.1189999999999998</v>
      </c>
      <c r="R51" s="236">
        <v>6.1539999999999999</v>
      </c>
      <c r="S51" s="236">
        <v>5.298</v>
      </c>
      <c r="T51" s="236">
        <v>7.8959999999999999</v>
      </c>
      <c r="U51" s="236">
        <v>5.6360000000000001</v>
      </c>
      <c r="V51" s="236">
        <v>6.6769999999999996</v>
      </c>
      <c r="W51" s="236">
        <v>4.2709999999999999</v>
      </c>
      <c r="X51" s="236">
        <v>9.8079999999999998</v>
      </c>
      <c r="Y51" s="236">
        <v>4.6130000000000004</v>
      </c>
      <c r="Z51" s="236">
        <v>7.6989999999999998</v>
      </c>
      <c r="AA51" s="236">
        <v>8.9160000000000004</v>
      </c>
      <c r="AB51" s="236">
        <v>2.7490000000000001</v>
      </c>
      <c r="AC51" s="236">
        <v>5.8810000000000002</v>
      </c>
      <c r="AD51" s="236">
        <v>6.0670000000000002</v>
      </c>
      <c r="AE51" s="237">
        <v>4.9039999999999999</v>
      </c>
      <c r="AF51" s="236">
        <v>14.596</v>
      </c>
      <c r="AG51" s="236">
        <v>3.4209999999999998</v>
      </c>
      <c r="AH51" s="236">
        <v>3.8570000000000002</v>
      </c>
      <c r="AI51" s="211">
        <v>11.881</v>
      </c>
      <c r="AJ51" s="211">
        <v>8.8010000000000002</v>
      </c>
      <c r="AK51" s="211">
        <v>3.5019999999999998</v>
      </c>
      <c r="AL51" s="211">
        <v>4.306</v>
      </c>
      <c r="AM51" s="211">
        <v>3.625</v>
      </c>
    </row>
    <row r="52" spans="1:1005" ht="15" x14ac:dyDescent="0.25">
      <c r="A52" s="189">
        <v>45413</v>
      </c>
      <c r="B52" s="164"/>
      <c r="C52" s="164"/>
      <c r="D52" s="164">
        <v>28.28</v>
      </c>
      <c r="E52" s="236">
        <v>50.921999999999997</v>
      </c>
      <c r="F52" s="236">
        <v>44.825000000000003</v>
      </c>
      <c r="G52" s="236">
        <v>44.761000000000003</v>
      </c>
      <c r="H52" s="236">
        <v>20.408000000000001</v>
      </c>
      <c r="I52" s="236">
        <v>27.628</v>
      </c>
      <c r="J52" s="236">
        <v>19.547000000000001</v>
      </c>
      <c r="K52" s="236">
        <v>23.943999999999999</v>
      </c>
      <c r="L52" s="236">
        <v>30.100999999999999</v>
      </c>
      <c r="M52" s="236">
        <v>31.056000000000001</v>
      </c>
      <c r="N52" s="236">
        <v>28.355</v>
      </c>
      <c r="O52" s="236">
        <v>17.396999999999998</v>
      </c>
      <c r="P52" s="236">
        <v>54.131999999999998</v>
      </c>
      <c r="Q52" s="236">
        <v>36.130000000000003</v>
      </c>
      <c r="R52" s="236">
        <v>24.056999999999999</v>
      </c>
      <c r="S52" s="236">
        <v>20.055</v>
      </c>
      <c r="T52" s="236">
        <v>32.161000000000001</v>
      </c>
      <c r="U52" s="236">
        <v>25.696000000000002</v>
      </c>
      <c r="V52" s="236">
        <v>14.691000000000001</v>
      </c>
      <c r="W52" s="236">
        <v>19.739000000000001</v>
      </c>
      <c r="X52" s="236">
        <v>27.928999999999998</v>
      </c>
      <c r="Y52" s="236">
        <v>24.584</v>
      </c>
      <c r="Z52" s="236">
        <v>30.170999999999999</v>
      </c>
      <c r="AA52" s="236">
        <v>28.216999999999999</v>
      </c>
      <c r="AB52" s="236">
        <v>21.695</v>
      </c>
      <c r="AC52" s="236">
        <v>35.408000000000001</v>
      </c>
      <c r="AD52" s="236">
        <v>16.38</v>
      </c>
      <c r="AE52" s="237">
        <v>15.994</v>
      </c>
      <c r="AF52" s="236">
        <v>21.053000000000001</v>
      </c>
      <c r="AG52" s="236">
        <v>17.286999999999999</v>
      </c>
      <c r="AH52" s="236">
        <v>24.638999999999999</v>
      </c>
      <c r="AI52" s="211">
        <v>24.053000000000001</v>
      </c>
      <c r="AJ52" s="211">
        <v>23.692</v>
      </c>
      <c r="AK52" s="211">
        <v>19.077999999999999</v>
      </c>
      <c r="AL52" s="211">
        <v>15.43</v>
      </c>
      <c r="AM52" s="211">
        <v>34.567999999999998</v>
      </c>
    </row>
    <row r="53" spans="1:1005" ht="15" x14ac:dyDescent="0.25">
      <c r="A53" s="189">
        <v>45444</v>
      </c>
      <c r="B53" s="164"/>
      <c r="C53" s="164"/>
      <c r="D53" s="164">
        <v>41.72</v>
      </c>
      <c r="E53" s="236">
        <v>62.176000000000002</v>
      </c>
      <c r="F53" s="236">
        <v>61.378</v>
      </c>
      <c r="G53" s="236">
        <v>39.131</v>
      </c>
      <c r="H53" s="236">
        <v>27.202999999999999</v>
      </c>
      <c r="I53" s="236">
        <v>30.742999999999999</v>
      </c>
      <c r="J53" s="236">
        <v>31.545000000000002</v>
      </c>
      <c r="K53" s="236">
        <v>40.783999999999999</v>
      </c>
      <c r="L53" s="236">
        <v>25.425999999999998</v>
      </c>
      <c r="M53" s="236">
        <v>63.670999999999999</v>
      </c>
      <c r="N53" s="236">
        <v>40.250999999999998</v>
      </c>
      <c r="O53" s="236">
        <v>82.153999999999996</v>
      </c>
      <c r="P53" s="236">
        <v>58.555999999999997</v>
      </c>
      <c r="Q53" s="236">
        <v>78.299000000000007</v>
      </c>
      <c r="R53" s="236">
        <v>29.08</v>
      </c>
      <c r="S53" s="236">
        <v>46.179000000000002</v>
      </c>
      <c r="T53" s="236">
        <v>24.756</v>
      </c>
      <c r="U53" s="236">
        <v>26.024000000000001</v>
      </c>
      <c r="V53" s="236">
        <v>11.56</v>
      </c>
      <c r="W53" s="236">
        <v>35.524999999999999</v>
      </c>
      <c r="X53" s="236">
        <v>21.094000000000001</v>
      </c>
      <c r="Y53" s="236">
        <v>34.313000000000002</v>
      </c>
      <c r="Z53" s="236">
        <v>35.834000000000003</v>
      </c>
      <c r="AA53" s="236">
        <v>25.669</v>
      </c>
      <c r="AB53" s="236">
        <v>73.349999999999994</v>
      </c>
      <c r="AC53" s="236">
        <v>45.631</v>
      </c>
      <c r="AD53" s="236">
        <v>39.381999999999998</v>
      </c>
      <c r="AE53" s="237">
        <v>68.936000000000007</v>
      </c>
      <c r="AF53" s="236">
        <v>9.3369999999999997</v>
      </c>
      <c r="AG53" s="236">
        <v>26.951000000000001</v>
      </c>
      <c r="AH53" s="236">
        <v>49.530999999999999</v>
      </c>
      <c r="AI53" s="211">
        <v>45.798999999999999</v>
      </c>
      <c r="AJ53" s="211">
        <v>23.748999999999999</v>
      </c>
      <c r="AK53" s="211">
        <v>44.975999999999999</v>
      </c>
      <c r="AL53" s="211">
        <v>50.453000000000003</v>
      </c>
      <c r="AM53" s="211">
        <v>90.74</v>
      </c>
    </row>
    <row r="54" spans="1:1005" ht="15" x14ac:dyDescent="0.25">
      <c r="A54" s="189">
        <v>45474</v>
      </c>
      <c r="B54" s="164"/>
      <c r="C54" s="164"/>
      <c r="D54" s="164">
        <v>20.14</v>
      </c>
      <c r="E54" s="236">
        <v>23.138000000000002</v>
      </c>
      <c r="F54" s="236">
        <v>30.536999999999999</v>
      </c>
      <c r="G54" s="236">
        <v>16.512</v>
      </c>
      <c r="H54" s="236">
        <v>12.125999999999999</v>
      </c>
      <c r="I54" s="236">
        <v>13.022</v>
      </c>
      <c r="J54" s="236">
        <v>12.603999999999999</v>
      </c>
      <c r="K54" s="236">
        <v>17.32</v>
      </c>
      <c r="L54" s="236">
        <v>11.458</v>
      </c>
      <c r="M54" s="236">
        <v>35.802999999999997</v>
      </c>
      <c r="N54" s="236">
        <v>15.612</v>
      </c>
      <c r="O54" s="236">
        <v>84.983000000000004</v>
      </c>
      <c r="P54" s="236">
        <v>26.094999999999999</v>
      </c>
      <c r="Q54" s="236">
        <v>33.462000000000003</v>
      </c>
      <c r="R54" s="236">
        <v>13.866</v>
      </c>
      <c r="S54" s="236">
        <v>30.298999999999999</v>
      </c>
      <c r="T54" s="236">
        <v>9.8390000000000004</v>
      </c>
      <c r="U54" s="236">
        <v>9.9450000000000003</v>
      </c>
      <c r="V54" s="236">
        <v>5.194</v>
      </c>
      <c r="W54" s="236">
        <v>12.853</v>
      </c>
      <c r="X54" s="236">
        <v>8.7210000000000001</v>
      </c>
      <c r="Y54" s="236">
        <v>15.132</v>
      </c>
      <c r="Z54" s="236">
        <v>12.574</v>
      </c>
      <c r="AA54" s="236">
        <v>10.666</v>
      </c>
      <c r="AB54" s="236">
        <v>38.414000000000001</v>
      </c>
      <c r="AC54" s="236">
        <v>25.388999999999999</v>
      </c>
      <c r="AD54" s="236">
        <v>13.688000000000001</v>
      </c>
      <c r="AE54" s="237">
        <v>43.124000000000002</v>
      </c>
      <c r="AF54" s="236">
        <v>6.3550000000000004</v>
      </c>
      <c r="AG54" s="236">
        <v>10.863</v>
      </c>
      <c r="AH54" s="236">
        <v>17.699000000000002</v>
      </c>
      <c r="AI54" s="211">
        <v>16.302</v>
      </c>
      <c r="AJ54" s="211">
        <v>9.1259999999999994</v>
      </c>
      <c r="AK54" s="211">
        <v>27.577000000000002</v>
      </c>
      <c r="AL54" s="211">
        <v>32.664000000000001</v>
      </c>
      <c r="AM54" s="211">
        <v>49.24</v>
      </c>
    </row>
    <row r="55" spans="1:1005" ht="15" x14ac:dyDescent="0.25">
      <c r="A55" s="189">
        <v>45505</v>
      </c>
      <c r="B55" s="164"/>
      <c r="C55" s="164"/>
      <c r="D55" s="164">
        <v>10.3</v>
      </c>
      <c r="E55" s="236">
        <v>11.194000000000001</v>
      </c>
      <c r="F55" s="236">
        <v>12.677</v>
      </c>
      <c r="G55" s="236">
        <v>9.8040000000000003</v>
      </c>
      <c r="H55" s="236">
        <v>6.7370000000000001</v>
      </c>
      <c r="I55" s="236">
        <v>7.9749999999999996</v>
      </c>
      <c r="J55" s="236">
        <v>6.7430000000000003</v>
      </c>
      <c r="K55" s="236">
        <v>8.0510000000000002</v>
      </c>
      <c r="L55" s="236">
        <v>8.1959999999999997</v>
      </c>
      <c r="M55" s="236">
        <v>12.779</v>
      </c>
      <c r="N55" s="236">
        <v>7.8719999999999999</v>
      </c>
      <c r="O55" s="236">
        <v>28.35</v>
      </c>
      <c r="P55" s="236">
        <v>10.914999999999999</v>
      </c>
      <c r="Q55" s="236">
        <v>14.228999999999999</v>
      </c>
      <c r="R55" s="236">
        <v>7.431</v>
      </c>
      <c r="S55" s="236">
        <v>11.891</v>
      </c>
      <c r="T55" s="236">
        <v>6.5860000000000003</v>
      </c>
      <c r="U55" s="236">
        <v>6.5369999999999999</v>
      </c>
      <c r="V55" s="236">
        <v>3.7120000000000002</v>
      </c>
      <c r="W55" s="236">
        <v>6.5759999999999996</v>
      </c>
      <c r="X55" s="236">
        <v>5.7629999999999999</v>
      </c>
      <c r="Y55" s="236">
        <v>8.1050000000000004</v>
      </c>
      <c r="Z55" s="236">
        <v>7.665</v>
      </c>
      <c r="AA55" s="236">
        <v>6.93</v>
      </c>
      <c r="AB55" s="236">
        <v>13.458</v>
      </c>
      <c r="AC55" s="236">
        <v>10.292</v>
      </c>
      <c r="AD55" s="236">
        <v>8.2889999999999997</v>
      </c>
      <c r="AE55" s="237">
        <v>14.827</v>
      </c>
      <c r="AF55" s="236">
        <v>4.976</v>
      </c>
      <c r="AG55" s="236">
        <v>6.93</v>
      </c>
      <c r="AH55" s="236">
        <v>9.0869999999999997</v>
      </c>
      <c r="AI55" s="211">
        <v>8.0690000000000008</v>
      </c>
      <c r="AJ55" s="211">
        <v>5.9189999999999996</v>
      </c>
      <c r="AK55" s="211">
        <v>11.103999999999999</v>
      </c>
      <c r="AL55" s="211">
        <v>13.087</v>
      </c>
      <c r="AM55" s="211">
        <v>18.544</v>
      </c>
    </row>
    <row r="56" spans="1:1005" ht="15" x14ac:dyDescent="0.25">
      <c r="A56" s="189">
        <v>45536</v>
      </c>
      <c r="B56" s="164"/>
      <c r="C56" s="164"/>
      <c r="D56" s="164">
        <v>7.37</v>
      </c>
      <c r="E56" s="236">
        <v>9.0220000000000002</v>
      </c>
      <c r="F56" s="236">
        <v>10.645</v>
      </c>
      <c r="G56" s="236">
        <v>7.6310000000000002</v>
      </c>
      <c r="H56" s="236">
        <v>6.0220000000000002</v>
      </c>
      <c r="I56" s="236">
        <v>5.8639999999999999</v>
      </c>
      <c r="J56" s="236">
        <v>5.3070000000000004</v>
      </c>
      <c r="K56" s="236">
        <v>5.9850000000000003</v>
      </c>
      <c r="L56" s="236">
        <v>6.7110000000000003</v>
      </c>
      <c r="M56" s="236">
        <v>8.8810000000000002</v>
      </c>
      <c r="N56" s="236">
        <v>6.2519999999999998</v>
      </c>
      <c r="O56" s="236">
        <v>14.111000000000001</v>
      </c>
      <c r="P56" s="236">
        <v>8.19</v>
      </c>
      <c r="Q56" s="236">
        <v>9.7200000000000006</v>
      </c>
      <c r="R56" s="236">
        <v>5.66</v>
      </c>
      <c r="S56" s="236">
        <v>7.5419999999999998</v>
      </c>
      <c r="T56" s="236">
        <v>5.2569999999999997</v>
      </c>
      <c r="U56" s="236">
        <v>4.97</v>
      </c>
      <c r="V56" s="236">
        <v>3.2770000000000001</v>
      </c>
      <c r="W56" s="236">
        <v>6.9870000000000001</v>
      </c>
      <c r="X56" s="236">
        <v>5.01</v>
      </c>
      <c r="Y56" s="236">
        <v>5.6340000000000003</v>
      </c>
      <c r="Z56" s="236">
        <v>6.48</v>
      </c>
      <c r="AA56" s="236">
        <v>5.9359999999999999</v>
      </c>
      <c r="AB56" s="236">
        <v>8.6170000000000009</v>
      </c>
      <c r="AC56" s="236">
        <v>7.1909999999999998</v>
      </c>
      <c r="AD56" s="236">
        <v>5.8440000000000003</v>
      </c>
      <c r="AE56" s="237">
        <v>8.4990000000000006</v>
      </c>
      <c r="AF56" s="236">
        <v>4.4050000000000002</v>
      </c>
      <c r="AG56" s="236">
        <v>6.1879999999999997</v>
      </c>
      <c r="AH56" s="236">
        <v>8.3190000000000008</v>
      </c>
      <c r="AI56" s="211">
        <v>6.3550000000000004</v>
      </c>
      <c r="AJ56" s="211">
        <v>4.7229999999999999</v>
      </c>
      <c r="AK56" s="211">
        <v>8.7690000000000001</v>
      </c>
      <c r="AL56" s="211">
        <v>7.4889999999999999</v>
      </c>
      <c r="AM56" s="211">
        <v>10.7</v>
      </c>
    </row>
    <row r="57" spans="1:1005" ht="15" x14ac:dyDescent="0.25">
      <c r="A57" s="189">
        <v>45566</v>
      </c>
      <c r="B57" s="164"/>
      <c r="C57" s="164"/>
      <c r="D57" s="164">
        <v>6.66</v>
      </c>
      <c r="E57" s="236">
        <v>14.211</v>
      </c>
      <c r="F57" s="236">
        <v>10.691000000000001</v>
      </c>
      <c r="G57" s="236">
        <v>6.4649999999999999</v>
      </c>
      <c r="H57" s="236">
        <v>5.1829999999999998</v>
      </c>
      <c r="I57" s="236">
        <v>5.4059999999999997</v>
      </c>
      <c r="J57" s="236">
        <v>6.8949999999999996</v>
      </c>
      <c r="K57" s="236">
        <v>5.3419999999999996</v>
      </c>
      <c r="L57" s="236">
        <v>5.0519999999999996</v>
      </c>
      <c r="M57" s="236">
        <v>8.5510000000000002</v>
      </c>
      <c r="N57" s="236">
        <v>6.09</v>
      </c>
      <c r="O57" s="236">
        <v>11.324999999999999</v>
      </c>
      <c r="P57" s="236">
        <v>8.016</v>
      </c>
      <c r="Q57" s="236">
        <v>9.11</v>
      </c>
      <c r="R57" s="236">
        <v>6.1580000000000004</v>
      </c>
      <c r="S57" s="236">
        <v>6.6130000000000004</v>
      </c>
      <c r="T57" s="236">
        <v>4.8220000000000001</v>
      </c>
      <c r="U57" s="236">
        <v>4.3920000000000003</v>
      </c>
      <c r="V57" s="236">
        <v>4.2409999999999997</v>
      </c>
      <c r="W57" s="236">
        <v>5.4720000000000004</v>
      </c>
      <c r="X57" s="236">
        <v>4.6630000000000003</v>
      </c>
      <c r="Y57" s="236">
        <v>6.5259999999999998</v>
      </c>
      <c r="Z57" s="236">
        <v>8.3230000000000004</v>
      </c>
      <c r="AA57" s="236">
        <v>6.0529999999999999</v>
      </c>
      <c r="AB57" s="236">
        <v>7.7919999999999998</v>
      </c>
      <c r="AC57" s="236">
        <v>7.2610000000000001</v>
      </c>
      <c r="AD57" s="236">
        <v>5.4390000000000001</v>
      </c>
      <c r="AE57" s="237">
        <v>8.2569999999999997</v>
      </c>
      <c r="AF57" s="236">
        <v>3.9849999999999999</v>
      </c>
      <c r="AG57" s="236">
        <v>6.3970000000000002</v>
      </c>
      <c r="AH57" s="236">
        <v>10.026</v>
      </c>
      <c r="AI57" s="211">
        <v>5.6109999999999998</v>
      </c>
      <c r="AJ57" s="211">
        <v>4.5570000000000004</v>
      </c>
      <c r="AK57" s="211">
        <v>7.0279999999999996</v>
      </c>
      <c r="AL57" s="211">
        <v>6.4459999999999997</v>
      </c>
      <c r="AM57" s="211">
        <v>9.1530000000000005</v>
      </c>
    </row>
    <row r="58" spans="1:1005" ht="15" x14ac:dyDescent="0.25">
      <c r="A58" s="189">
        <v>45597</v>
      </c>
      <c r="B58" s="164"/>
      <c r="C58" s="164"/>
      <c r="D58" s="164">
        <v>5.1100000000000003</v>
      </c>
      <c r="E58" s="236">
        <v>9.5449999999999999</v>
      </c>
      <c r="F58" s="236">
        <v>8.1560000000000006</v>
      </c>
      <c r="G58" s="236">
        <v>5.7690000000000001</v>
      </c>
      <c r="H58" s="236">
        <v>4.1760000000000002</v>
      </c>
      <c r="I58" s="236">
        <v>4.5579999999999998</v>
      </c>
      <c r="J58" s="236">
        <v>6.476</v>
      </c>
      <c r="K58" s="236">
        <v>4.5940000000000003</v>
      </c>
      <c r="L58" s="236">
        <v>4.3230000000000004</v>
      </c>
      <c r="M58" s="236">
        <v>7.1040000000000001</v>
      </c>
      <c r="N58" s="236">
        <v>5.5540000000000003</v>
      </c>
      <c r="O58" s="236">
        <v>8.7880000000000003</v>
      </c>
      <c r="P58" s="236">
        <v>6.7430000000000003</v>
      </c>
      <c r="Q58" s="236">
        <v>7.3470000000000004</v>
      </c>
      <c r="R58" s="236">
        <v>4.8949999999999996</v>
      </c>
      <c r="S58" s="236">
        <v>5.48</v>
      </c>
      <c r="T58" s="236">
        <v>4.0960000000000001</v>
      </c>
      <c r="U58" s="236">
        <v>4.5</v>
      </c>
      <c r="V58" s="236">
        <v>2.8540000000000001</v>
      </c>
      <c r="W58" s="236">
        <v>4.2140000000000004</v>
      </c>
      <c r="X58" s="236">
        <v>4.1859999999999999</v>
      </c>
      <c r="Y58" s="236">
        <v>5.6660000000000004</v>
      </c>
      <c r="Z58" s="236">
        <v>6.1870000000000003</v>
      </c>
      <c r="AA58" s="236">
        <v>4.8570000000000002</v>
      </c>
      <c r="AB58" s="236">
        <v>6.7549999999999999</v>
      </c>
      <c r="AC58" s="236">
        <v>6.5250000000000004</v>
      </c>
      <c r="AD58" s="236">
        <v>5.4480000000000004</v>
      </c>
      <c r="AE58" s="237">
        <v>6.7240000000000002</v>
      </c>
      <c r="AF58" s="236">
        <v>3.399</v>
      </c>
      <c r="AG58" s="236">
        <v>4.4619999999999997</v>
      </c>
      <c r="AH58" s="236">
        <v>6.5</v>
      </c>
      <c r="AI58" s="211">
        <v>5.4130000000000003</v>
      </c>
      <c r="AJ58" s="211">
        <v>4.3520000000000003</v>
      </c>
      <c r="AK58" s="211">
        <v>5.4039999999999999</v>
      </c>
      <c r="AL58" s="211">
        <v>5.5430000000000001</v>
      </c>
      <c r="AM58" s="211">
        <v>7.5650000000000004</v>
      </c>
    </row>
    <row r="59" spans="1:1005" ht="15" x14ac:dyDescent="0.25">
      <c r="A59" s="189">
        <v>45627</v>
      </c>
      <c r="B59" s="164"/>
      <c r="C59" s="164"/>
      <c r="D59" s="164">
        <v>4.68</v>
      </c>
      <c r="E59" s="236">
        <v>7.0060000000000002</v>
      </c>
      <c r="F59" s="236">
        <v>6.5880000000000001</v>
      </c>
      <c r="G59" s="236">
        <v>5.2889999999999997</v>
      </c>
      <c r="H59" s="236">
        <v>3.8370000000000002</v>
      </c>
      <c r="I59" s="236">
        <v>4.1379999999999999</v>
      </c>
      <c r="J59" s="236">
        <v>4.75</v>
      </c>
      <c r="K59" s="236">
        <v>4.266</v>
      </c>
      <c r="L59" s="236">
        <v>3.9359999999999999</v>
      </c>
      <c r="M59" s="236">
        <v>6.0990000000000002</v>
      </c>
      <c r="N59" s="236">
        <v>4.8310000000000004</v>
      </c>
      <c r="O59" s="236">
        <v>7.8869999999999996</v>
      </c>
      <c r="P59" s="236">
        <v>6.2910000000000004</v>
      </c>
      <c r="Q59" s="236">
        <v>6.609</v>
      </c>
      <c r="R59" s="236">
        <v>4.6189999999999998</v>
      </c>
      <c r="S59" s="236">
        <v>5.0540000000000003</v>
      </c>
      <c r="T59" s="236">
        <v>3.7959999999999998</v>
      </c>
      <c r="U59" s="236">
        <v>3.7949999999999999</v>
      </c>
      <c r="V59" s="236">
        <v>2.488</v>
      </c>
      <c r="W59" s="236">
        <v>3.8370000000000002</v>
      </c>
      <c r="X59" s="236">
        <v>3.6070000000000002</v>
      </c>
      <c r="Y59" s="236">
        <v>4.4119999999999999</v>
      </c>
      <c r="Z59" s="236">
        <v>4.8390000000000004</v>
      </c>
      <c r="AA59" s="236">
        <v>3.9630000000000001</v>
      </c>
      <c r="AB59" s="236">
        <v>6.0640000000000001</v>
      </c>
      <c r="AC59" s="236">
        <v>5.4960000000000004</v>
      </c>
      <c r="AD59" s="236">
        <v>4.4790000000000001</v>
      </c>
      <c r="AE59" s="237">
        <v>6.0129999999999999</v>
      </c>
      <c r="AF59" s="236">
        <v>3.1379999999999999</v>
      </c>
      <c r="AG59" s="236">
        <v>3.8290000000000002</v>
      </c>
      <c r="AH59" s="236">
        <v>5.2060000000000004</v>
      </c>
      <c r="AI59" s="211">
        <v>4.8869999999999996</v>
      </c>
      <c r="AJ59" s="211">
        <v>3.7210000000000001</v>
      </c>
      <c r="AK59" s="211">
        <v>4.9059999999999997</v>
      </c>
      <c r="AL59" s="211">
        <v>5.0810000000000004</v>
      </c>
      <c r="AM59" s="211">
        <v>6.9660000000000002</v>
      </c>
    </row>
    <row r="60" spans="1:1005" ht="15" x14ac:dyDescent="0.25">
      <c r="A60" s="189">
        <v>45658</v>
      </c>
      <c r="B60" s="164"/>
      <c r="C60" s="164"/>
      <c r="D60" s="164">
        <v>4.3499999999999996</v>
      </c>
      <c r="E60" s="236">
        <v>6.181</v>
      </c>
      <c r="F60" s="236">
        <v>5.9459999999999997</v>
      </c>
      <c r="G60" s="236">
        <v>4.7519999999999998</v>
      </c>
      <c r="H60" s="236">
        <v>3.444</v>
      </c>
      <c r="I60" s="236">
        <v>3.7240000000000002</v>
      </c>
      <c r="J60" s="236">
        <v>3.9039999999999999</v>
      </c>
      <c r="K60" s="236">
        <v>3.835</v>
      </c>
      <c r="L60" s="236">
        <v>3.528</v>
      </c>
      <c r="M60" s="236">
        <v>5.47</v>
      </c>
      <c r="N60" s="236">
        <v>4.282</v>
      </c>
      <c r="O60" s="236">
        <v>6.9420000000000002</v>
      </c>
      <c r="P60" s="236">
        <v>5.5380000000000003</v>
      </c>
      <c r="Q60" s="236">
        <v>5.9740000000000002</v>
      </c>
      <c r="R60" s="236">
        <v>3.9609999999999999</v>
      </c>
      <c r="S60" s="236">
        <v>4.5410000000000004</v>
      </c>
      <c r="T60" s="236">
        <v>3.4119999999999999</v>
      </c>
      <c r="U60" s="236">
        <v>3.319</v>
      </c>
      <c r="V60" s="236">
        <v>2.21</v>
      </c>
      <c r="W60" s="236">
        <v>3.4359999999999999</v>
      </c>
      <c r="X60" s="236">
        <v>3.2090000000000001</v>
      </c>
      <c r="Y60" s="236">
        <v>3.835</v>
      </c>
      <c r="Z60" s="236">
        <v>4.2779999999999996</v>
      </c>
      <c r="AA60" s="236">
        <v>3.4990000000000001</v>
      </c>
      <c r="AB60" s="236">
        <v>5.4740000000000002</v>
      </c>
      <c r="AC60" s="236">
        <v>4.8680000000000003</v>
      </c>
      <c r="AD60" s="236">
        <v>3.9209999999999998</v>
      </c>
      <c r="AE60" s="237">
        <v>5.4009999999999998</v>
      </c>
      <c r="AF60" s="236">
        <v>2.8220000000000001</v>
      </c>
      <c r="AG60" s="236">
        <v>3.5019999999999998</v>
      </c>
      <c r="AH60" s="236">
        <v>4.6070000000000002</v>
      </c>
      <c r="AI60" s="211">
        <v>4.51</v>
      </c>
      <c r="AJ60" s="211">
        <v>3.2690000000000001</v>
      </c>
      <c r="AK60" s="211">
        <v>4.4459999999999997</v>
      </c>
      <c r="AL60" s="211">
        <v>4.5579999999999998</v>
      </c>
      <c r="AM60" s="211">
        <v>6.26</v>
      </c>
    </row>
    <row r="61" spans="1:1005" ht="15" x14ac:dyDescent="0.25">
      <c r="A61" s="189">
        <v>45689</v>
      </c>
      <c r="B61" s="164"/>
      <c r="C61" s="164"/>
      <c r="D61" s="164">
        <v>3.8</v>
      </c>
      <c r="E61" s="236">
        <v>5.0679999999999996</v>
      </c>
      <c r="F61" s="236">
        <v>4.8899999999999997</v>
      </c>
      <c r="G61" s="236">
        <v>3.9039999999999999</v>
      </c>
      <c r="H61" s="236">
        <v>2.8130000000000002</v>
      </c>
      <c r="I61" s="236">
        <v>3.0590000000000002</v>
      </c>
      <c r="J61" s="236">
        <v>3.1520000000000001</v>
      </c>
      <c r="K61" s="236">
        <v>3.1309999999999998</v>
      </c>
      <c r="L61" s="236">
        <v>2.911</v>
      </c>
      <c r="M61" s="236">
        <v>4.4790000000000001</v>
      </c>
      <c r="N61" s="236">
        <v>3.5179999999999998</v>
      </c>
      <c r="O61" s="236">
        <v>5.6769999999999996</v>
      </c>
      <c r="P61" s="236">
        <v>4.5270000000000001</v>
      </c>
      <c r="Q61" s="236">
        <v>4.899</v>
      </c>
      <c r="R61" s="236">
        <v>3.2280000000000002</v>
      </c>
      <c r="S61" s="236">
        <v>3.734</v>
      </c>
      <c r="T61" s="236">
        <v>2.7919999999999998</v>
      </c>
      <c r="U61" s="236">
        <v>2.7109999999999999</v>
      </c>
      <c r="V61" s="236">
        <v>1.8</v>
      </c>
      <c r="W61" s="236">
        <v>2.802</v>
      </c>
      <c r="X61" s="236">
        <v>2.629</v>
      </c>
      <c r="Y61" s="236">
        <v>3.125</v>
      </c>
      <c r="Z61" s="236">
        <v>3.5110000000000001</v>
      </c>
      <c r="AA61" s="236">
        <v>2.879</v>
      </c>
      <c r="AB61" s="236">
        <v>4.4930000000000003</v>
      </c>
      <c r="AC61" s="236">
        <v>3.9830000000000001</v>
      </c>
      <c r="AD61" s="236">
        <v>3.2050000000000001</v>
      </c>
      <c r="AE61" s="237">
        <v>4.4420000000000002</v>
      </c>
      <c r="AF61" s="236">
        <v>2.3220000000000001</v>
      </c>
      <c r="AG61" s="236">
        <v>2.895</v>
      </c>
      <c r="AH61" s="236">
        <v>3.8820000000000001</v>
      </c>
      <c r="AI61" s="211">
        <v>3.7229999999999999</v>
      </c>
      <c r="AJ61" s="211">
        <v>2.6709999999999998</v>
      </c>
      <c r="AK61" s="211">
        <v>3.6440000000000001</v>
      </c>
      <c r="AL61" s="211">
        <v>3.7280000000000002</v>
      </c>
      <c r="AM61" s="211">
        <v>5.1639999999999997</v>
      </c>
    </row>
    <row r="62" spans="1:1005" ht="15" x14ac:dyDescent="0.25">
      <c r="A62" s="189">
        <v>45717</v>
      </c>
      <c r="B62" s="164"/>
      <c r="C62" s="164"/>
      <c r="D62" s="164">
        <v>4.4400000000000004</v>
      </c>
      <c r="E62" s="236">
        <v>5.7969999999999997</v>
      </c>
      <c r="F62" s="236">
        <v>5.1100000000000003</v>
      </c>
      <c r="G62" s="236">
        <v>3.9510000000000001</v>
      </c>
      <c r="H62" s="236">
        <v>3.53</v>
      </c>
      <c r="I62" s="236">
        <v>3.97</v>
      </c>
      <c r="J62" s="236">
        <v>3.4860000000000002</v>
      </c>
      <c r="K62" s="236">
        <v>3.3759999999999999</v>
      </c>
      <c r="L62" s="236">
        <v>3.2160000000000002</v>
      </c>
      <c r="M62" s="236">
        <v>4.9740000000000002</v>
      </c>
      <c r="N62" s="236">
        <v>4.3879999999999999</v>
      </c>
      <c r="O62" s="236">
        <v>5.6360000000000001</v>
      </c>
      <c r="P62" s="236">
        <v>4.9989999999999997</v>
      </c>
      <c r="Q62" s="236">
        <v>5.2960000000000003</v>
      </c>
      <c r="R62" s="236">
        <v>4.0030000000000001</v>
      </c>
      <c r="S62" s="236">
        <v>3.774</v>
      </c>
      <c r="T62" s="236">
        <v>3.012</v>
      </c>
      <c r="U62" s="236">
        <v>2.7240000000000002</v>
      </c>
      <c r="V62" s="236">
        <v>2.0779999999999998</v>
      </c>
      <c r="W62" s="236">
        <v>4.5960000000000001</v>
      </c>
      <c r="X62" s="236">
        <v>2.5920000000000001</v>
      </c>
      <c r="Y62" s="236">
        <v>3.08</v>
      </c>
      <c r="Z62" s="236">
        <v>6.5410000000000004</v>
      </c>
      <c r="AA62" s="236">
        <v>2.8519999999999999</v>
      </c>
      <c r="AB62" s="236">
        <v>5.0540000000000003</v>
      </c>
      <c r="AC62" s="236">
        <v>3.9489999999999998</v>
      </c>
      <c r="AD62" s="236">
        <v>3.3740000000000001</v>
      </c>
      <c r="AE62" s="237">
        <v>5.7380000000000004</v>
      </c>
      <c r="AF62" s="236">
        <v>2.363</v>
      </c>
      <c r="AG62" s="236">
        <v>2.8029999999999999</v>
      </c>
      <c r="AH62" s="236">
        <v>5.8339999999999996</v>
      </c>
      <c r="AI62" s="211">
        <v>3.9740000000000002</v>
      </c>
      <c r="AJ62" s="211">
        <v>2.677</v>
      </c>
      <c r="AK62" s="211">
        <v>4.4450000000000003</v>
      </c>
      <c r="AL62" s="211">
        <v>3.7389999999999999</v>
      </c>
      <c r="AM62" s="211">
        <v>5.524</v>
      </c>
    </row>
    <row r="63" spans="1:1005" ht="15" x14ac:dyDescent="0.25">
      <c r="A63" s="189">
        <v>45748</v>
      </c>
      <c r="B63" s="164"/>
      <c r="C63" s="164"/>
      <c r="D63" s="164">
        <v>8.76</v>
      </c>
      <c r="E63" s="236">
        <v>12.496</v>
      </c>
      <c r="F63" s="236">
        <v>9.0589999999999993</v>
      </c>
      <c r="G63" s="236">
        <v>6.5389999999999997</v>
      </c>
      <c r="H63" s="236">
        <v>9.3840000000000003</v>
      </c>
      <c r="I63" s="236">
        <v>9.1980000000000004</v>
      </c>
      <c r="J63" s="236">
        <v>4.8550000000000004</v>
      </c>
      <c r="K63" s="236">
        <v>8.8420000000000005</v>
      </c>
      <c r="L63" s="236">
        <v>5.85</v>
      </c>
      <c r="M63" s="236">
        <v>7.6260000000000003</v>
      </c>
      <c r="N63" s="236">
        <v>5.0350000000000001</v>
      </c>
      <c r="O63" s="236">
        <v>8.2140000000000004</v>
      </c>
      <c r="P63" s="236">
        <v>6.1319999999999997</v>
      </c>
      <c r="Q63" s="236">
        <v>6.1619999999999999</v>
      </c>
      <c r="R63" s="236">
        <v>5.319</v>
      </c>
      <c r="S63" s="236">
        <v>7.4340000000000002</v>
      </c>
      <c r="T63" s="236">
        <v>5.6529999999999996</v>
      </c>
      <c r="U63" s="236">
        <v>6.6840000000000002</v>
      </c>
      <c r="V63" s="236">
        <v>4.2770000000000001</v>
      </c>
      <c r="W63" s="236">
        <v>9.718</v>
      </c>
      <c r="X63" s="236">
        <v>4.6079999999999997</v>
      </c>
      <c r="Y63" s="236">
        <v>7.6619999999999999</v>
      </c>
      <c r="Z63" s="236">
        <v>8.8940000000000001</v>
      </c>
      <c r="AA63" s="236">
        <v>2.71</v>
      </c>
      <c r="AB63" s="236">
        <v>5.8810000000000002</v>
      </c>
      <c r="AC63" s="236">
        <v>6.06</v>
      </c>
      <c r="AD63" s="236">
        <v>4.8929999999999998</v>
      </c>
      <c r="AE63" s="237">
        <v>14.371</v>
      </c>
      <c r="AF63" s="236">
        <v>3.4319999999999999</v>
      </c>
      <c r="AG63" s="236">
        <v>3.8479999999999999</v>
      </c>
      <c r="AH63" s="236">
        <v>11.816000000000001</v>
      </c>
      <c r="AI63" s="211">
        <v>8.3070000000000004</v>
      </c>
      <c r="AJ63" s="211">
        <v>3.4969999999999999</v>
      </c>
      <c r="AK63" s="211">
        <v>4.3259999999999996</v>
      </c>
      <c r="AL63" s="211">
        <v>3.6240000000000001</v>
      </c>
      <c r="AM63" s="211">
        <v>8.673</v>
      </c>
    </row>
    <row r="64" spans="1:1005" ht="15" x14ac:dyDescent="0.25">
      <c r="A64" s="189">
        <v>45778</v>
      </c>
      <c r="B64" s="164"/>
      <c r="C64" s="164"/>
      <c r="D64" s="164">
        <v>28.28</v>
      </c>
      <c r="E64" s="236">
        <v>44.825000000000003</v>
      </c>
      <c r="F64" s="236">
        <v>44.761000000000003</v>
      </c>
      <c r="G64" s="236">
        <v>20.408000000000001</v>
      </c>
      <c r="H64" s="236">
        <v>27.628</v>
      </c>
      <c r="I64" s="236">
        <v>19.547000000000001</v>
      </c>
      <c r="J64" s="236">
        <v>23.943999999999999</v>
      </c>
      <c r="K64" s="236">
        <v>30.100999999999999</v>
      </c>
      <c r="L64" s="236">
        <v>31.056000000000001</v>
      </c>
      <c r="M64" s="236">
        <v>28.355</v>
      </c>
      <c r="N64" s="236">
        <v>17.396999999999998</v>
      </c>
      <c r="O64" s="236">
        <v>54.131999999999998</v>
      </c>
      <c r="P64" s="236">
        <v>36.130000000000003</v>
      </c>
      <c r="Q64" s="236">
        <v>24.056999999999999</v>
      </c>
      <c r="R64" s="236">
        <v>20.055</v>
      </c>
      <c r="S64" s="236">
        <v>32.161000000000001</v>
      </c>
      <c r="T64" s="236">
        <v>25.696000000000002</v>
      </c>
      <c r="U64" s="236">
        <v>14.691000000000001</v>
      </c>
      <c r="V64" s="236">
        <v>19.739000000000001</v>
      </c>
      <c r="W64" s="236">
        <v>27.928999999999998</v>
      </c>
      <c r="X64" s="236">
        <v>24.584</v>
      </c>
      <c r="Y64" s="236">
        <v>30.170999999999999</v>
      </c>
      <c r="Z64" s="236">
        <v>28.216999999999999</v>
      </c>
      <c r="AA64" s="236">
        <v>21.695</v>
      </c>
      <c r="AB64" s="236">
        <v>35.408000000000001</v>
      </c>
      <c r="AC64" s="236">
        <v>16.38</v>
      </c>
      <c r="AD64" s="236">
        <v>15.994</v>
      </c>
      <c r="AE64" s="237">
        <v>21.053000000000001</v>
      </c>
      <c r="AF64" s="236">
        <v>17.286999999999999</v>
      </c>
      <c r="AG64" s="236">
        <v>24.638999999999999</v>
      </c>
      <c r="AH64" s="236">
        <v>24.053000000000001</v>
      </c>
      <c r="AI64" s="211">
        <v>23.692</v>
      </c>
      <c r="AJ64" s="211">
        <v>19.077999999999999</v>
      </c>
      <c r="AK64" s="211">
        <v>15.43</v>
      </c>
      <c r="AL64" s="211">
        <v>34.567999999999998</v>
      </c>
      <c r="AM64" s="211">
        <v>34.567999999999998</v>
      </c>
      <c r="ALQ64" s="211" t="e">
        <v>#N/A</v>
      </c>
    </row>
    <row r="65" spans="1:1005" ht="15" x14ac:dyDescent="0.25">
      <c r="A65" s="189">
        <v>45809</v>
      </c>
      <c r="B65" s="164"/>
      <c r="C65" s="164"/>
      <c r="D65" s="164">
        <v>41.72</v>
      </c>
      <c r="E65" s="236">
        <v>61.378</v>
      </c>
      <c r="F65" s="236">
        <v>39.131</v>
      </c>
      <c r="G65" s="236">
        <v>27.202999999999999</v>
      </c>
      <c r="H65" s="236">
        <v>30.742999999999999</v>
      </c>
      <c r="I65" s="236">
        <v>31.545000000000002</v>
      </c>
      <c r="J65" s="236">
        <v>40.783999999999999</v>
      </c>
      <c r="K65" s="236">
        <v>25.425999999999998</v>
      </c>
      <c r="L65" s="236">
        <v>63.670999999999999</v>
      </c>
      <c r="M65" s="236">
        <v>40.250999999999998</v>
      </c>
      <c r="N65" s="236">
        <v>82.153999999999996</v>
      </c>
      <c r="O65" s="236">
        <v>58.555999999999997</v>
      </c>
      <c r="P65" s="236">
        <v>78.299000000000007</v>
      </c>
      <c r="Q65" s="236">
        <v>29.08</v>
      </c>
      <c r="R65" s="236">
        <v>46.179000000000002</v>
      </c>
      <c r="S65" s="236">
        <v>24.756</v>
      </c>
      <c r="T65" s="236">
        <v>26.024000000000001</v>
      </c>
      <c r="U65" s="236">
        <v>11.56</v>
      </c>
      <c r="V65" s="236">
        <v>35.524999999999999</v>
      </c>
      <c r="W65" s="236">
        <v>21.094000000000001</v>
      </c>
      <c r="X65" s="236">
        <v>34.313000000000002</v>
      </c>
      <c r="Y65" s="236">
        <v>35.834000000000003</v>
      </c>
      <c r="Z65" s="236">
        <v>25.669</v>
      </c>
      <c r="AA65" s="236">
        <v>73.349999999999994</v>
      </c>
      <c r="AB65" s="236">
        <v>45.631</v>
      </c>
      <c r="AC65" s="236">
        <v>39.381999999999998</v>
      </c>
      <c r="AD65" s="236">
        <v>68.936000000000007</v>
      </c>
      <c r="AE65" s="237">
        <v>9.3369999999999997</v>
      </c>
      <c r="AF65" s="236">
        <v>26.951000000000001</v>
      </c>
      <c r="AG65" s="236">
        <v>49.530999999999999</v>
      </c>
      <c r="AH65" s="236">
        <v>45.798999999999999</v>
      </c>
      <c r="AI65" s="211">
        <v>23.748999999999999</v>
      </c>
      <c r="AJ65" s="211">
        <v>44.975999999999999</v>
      </c>
      <c r="AK65" s="211">
        <v>50.453000000000003</v>
      </c>
      <c r="AL65" s="211">
        <v>90.74</v>
      </c>
      <c r="AM65" s="211">
        <v>90.74</v>
      </c>
      <c r="ALQ65" s="211" t="e">
        <v>#N/A</v>
      </c>
    </row>
    <row r="66" spans="1:1005" ht="15" x14ac:dyDescent="0.25">
      <c r="A66" s="189">
        <v>45839</v>
      </c>
      <c r="B66" s="164"/>
      <c r="C66" s="164"/>
      <c r="D66" s="164">
        <v>20.14</v>
      </c>
      <c r="E66" s="236">
        <v>30.536999999999999</v>
      </c>
      <c r="F66" s="236">
        <v>16.512</v>
      </c>
      <c r="G66" s="236">
        <v>12.125999999999999</v>
      </c>
      <c r="H66" s="236">
        <v>13.022</v>
      </c>
      <c r="I66" s="236">
        <v>12.603999999999999</v>
      </c>
      <c r="J66" s="236">
        <v>17.32</v>
      </c>
      <c r="K66" s="236">
        <v>11.458</v>
      </c>
      <c r="L66" s="236">
        <v>35.802999999999997</v>
      </c>
      <c r="M66" s="236">
        <v>15.612</v>
      </c>
      <c r="N66" s="236">
        <v>84.983000000000004</v>
      </c>
      <c r="O66" s="236">
        <v>26.094999999999999</v>
      </c>
      <c r="P66" s="236">
        <v>33.462000000000003</v>
      </c>
      <c r="Q66" s="236">
        <v>13.866</v>
      </c>
      <c r="R66" s="236">
        <v>30.298999999999999</v>
      </c>
      <c r="S66" s="236">
        <v>9.8390000000000004</v>
      </c>
      <c r="T66" s="236">
        <v>9.9450000000000003</v>
      </c>
      <c r="U66" s="236">
        <v>5.194</v>
      </c>
      <c r="V66" s="236">
        <v>12.853</v>
      </c>
      <c r="W66" s="236">
        <v>8.7210000000000001</v>
      </c>
      <c r="X66" s="236">
        <v>15.132</v>
      </c>
      <c r="Y66" s="236">
        <v>12.574</v>
      </c>
      <c r="Z66" s="236">
        <v>10.666</v>
      </c>
      <c r="AA66" s="236">
        <v>38.414000000000001</v>
      </c>
      <c r="AB66" s="236">
        <v>25.388999999999999</v>
      </c>
      <c r="AC66" s="236">
        <v>13.688000000000001</v>
      </c>
      <c r="AD66" s="236">
        <v>43.124000000000002</v>
      </c>
      <c r="AE66" s="237">
        <v>6.3550000000000004</v>
      </c>
      <c r="AF66" s="236">
        <v>10.863</v>
      </c>
      <c r="AG66" s="236">
        <v>17.699000000000002</v>
      </c>
      <c r="AH66" s="236">
        <v>16.302</v>
      </c>
      <c r="AI66" s="211">
        <v>9.1259999999999994</v>
      </c>
      <c r="AJ66" s="211">
        <v>27.577000000000002</v>
      </c>
      <c r="AK66" s="211">
        <v>32.664000000000001</v>
      </c>
      <c r="AL66" s="211">
        <v>49.24</v>
      </c>
      <c r="AM66" s="211">
        <v>49.24</v>
      </c>
      <c r="ALQ66" s="211" t="e">
        <v>#N/A</v>
      </c>
    </row>
    <row r="67" spans="1:1005" ht="15" x14ac:dyDescent="0.25">
      <c r="A67" s="189">
        <v>45870</v>
      </c>
      <c r="B67" s="164"/>
      <c r="C67" s="164"/>
      <c r="D67" s="164">
        <v>10.3</v>
      </c>
      <c r="E67" s="236">
        <v>12.677</v>
      </c>
      <c r="F67" s="236">
        <v>9.8040000000000003</v>
      </c>
      <c r="G67" s="236">
        <v>6.7370000000000001</v>
      </c>
      <c r="H67" s="236">
        <v>7.9749999999999996</v>
      </c>
      <c r="I67" s="236">
        <v>6.7430000000000003</v>
      </c>
      <c r="J67" s="236">
        <v>8.0510000000000002</v>
      </c>
      <c r="K67" s="236">
        <v>8.1959999999999997</v>
      </c>
      <c r="L67" s="236">
        <v>12.779</v>
      </c>
      <c r="M67" s="236">
        <v>7.8719999999999999</v>
      </c>
      <c r="N67" s="236">
        <v>28.35</v>
      </c>
      <c r="O67" s="236">
        <v>10.914999999999999</v>
      </c>
      <c r="P67" s="236">
        <v>14.228999999999999</v>
      </c>
      <c r="Q67" s="236">
        <v>7.431</v>
      </c>
      <c r="R67" s="236">
        <v>11.891</v>
      </c>
      <c r="S67" s="236">
        <v>6.5860000000000003</v>
      </c>
      <c r="T67" s="236">
        <v>6.5369999999999999</v>
      </c>
      <c r="U67" s="236">
        <v>3.7120000000000002</v>
      </c>
      <c r="V67" s="236">
        <v>6.5759999999999996</v>
      </c>
      <c r="W67" s="236">
        <v>5.7629999999999999</v>
      </c>
      <c r="X67" s="236">
        <v>8.1050000000000004</v>
      </c>
      <c r="Y67" s="236">
        <v>7.665</v>
      </c>
      <c r="Z67" s="236">
        <v>6.93</v>
      </c>
      <c r="AA67" s="236">
        <v>13.458</v>
      </c>
      <c r="AB67" s="236">
        <v>10.292</v>
      </c>
      <c r="AC67" s="236">
        <v>8.2889999999999997</v>
      </c>
      <c r="AD67" s="236">
        <v>14.827</v>
      </c>
      <c r="AE67" s="237">
        <v>4.976</v>
      </c>
      <c r="AF67" s="236">
        <v>6.93</v>
      </c>
      <c r="AG67" s="236">
        <v>9.0869999999999997</v>
      </c>
      <c r="AH67" s="236">
        <v>8.0690000000000008</v>
      </c>
      <c r="AI67" s="211">
        <v>5.9189999999999996</v>
      </c>
      <c r="AJ67" s="211">
        <v>11.103999999999999</v>
      </c>
      <c r="AK67" s="211">
        <v>13.087</v>
      </c>
      <c r="AL67" s="211">
        <v>18.544</v>
      </c>
      <c r="AM67" s="211">
        <v>18.544</v>
      </c>
      <c r="ALQ67" s="211" t="e">
        <v>#N/A</v>
      </c>
    </row>
    <row r="68" spans="1:1005" ht="15" x14ac:dyDescent="0.25">
      <c r="A68" s="189">
        <v>45901</v>
      </c>
      <c r="B68" s="164"/>
      <c r="C68" s="164"/>
      <c r="D68" s="164">
        <v>7.37</v>
      </c>
      <c r="E68" s="236">
        <v>10.645</v>
      </c>
      <c r="F68" s="236">
        <v>7.6310000000000002</v>
      </c>
      <c r="G68" s="236">
        <v>6.0220000000000002</v>
      </c>
      <c r="H68" s="236">
        <v>5.8639999999999999</v>
      </c>
      <c r="I68" s="236">
        <v>5.3070000000000004</v>
      </c>
      <c r="J68" s="236">
        <v>5.9850000000000003</v>
      </c>
      <c r="K68" s="236">
        <v>6.7110000000000003</v>
      </c>
      <c r="L68" s="236">
        <v>8.8810000000000002</v>
      </c>
      <c r="M68" s="236">
        <v>6.2519999999999998</v>
      </c>
      <c r="N68" s="236">
        <v>14.111000000000001</v>
      </c>
      <c r="O68" s="236">
        <v>8.19</v>
      </c>
      <c r="P68" s="236">
        <v>9.7200000000000006</v>
      </c>
      <c r="Q68" s="236">
        <v>5.66</v>
      </c>
      <c r="R68" s="236">
        <v>7.5419999999999998</v>
      </c>
      <c r="S68" s="236">
        <v>5.2569999999999997</v>
      </c>
      <c r="T68" s="236">
        <v>4.97</v>
      </c>
      <c r="U68" s="236">
        <v>3.2770000000000001</v>
      </c>
      <c r="V68" s="236">
        <v>6.9870000000000001</v>
      </c>
      <c r="W68" s="236">
        <v>5.01</v>
      </c>
      <c r="X68" s="236">
        <v>5.6340000000000003</v>
      </c>
      <c r="Y68" s="236">
        <v>6.48</v>
      </c>
      <c r="Z68" s="236">
        <v>5.9359999999999999</v>
      </c>
      <c r="AA68" s="236">
        <v>8.6170000000000009</v>
      </c>
      <c r="AB68" s="236">
        <v>7.1909999999999998</v>
      </c>
      <c r="AC68" s="236">
        <v>5.8440000000000003</v>
      </c>
      <c r="AD68" s="236">
        <v>8.4990000000000006</v>
      </c>
      <c r="AE68" s="237">
        <v>4.4050000000000002</v>
      </c>
      <c r="AF68" s="236">
        <v>6.1879999999999997</v>
      </c>
      <c r="AG68" s="236">
        <v>8.3190000000000008</v>
      </c>
      <c r="AH68" s="236">
        <v>6.3550000000000004</v>
      </c>
      <c r="AI68" s="211">
        <v>4.7229999999999999</v>
      </c>
      <c r="AJ68" s="211">
        <v>8.7690000000000001</v>
      </c>
      <c r="AK68" s="211">
        <v>7.4889999999999999</v>
      </c>
      <c r="AL68" s="211">
        <v>10.7</v>
      </c>
      <c r="AM68" s="211">
        <v>10.7</v>
      </c>
      <c r="ALQ68" s="211" t="e">
        <v>#N/A</v>
      </c>
    </row>
    <row r="69" spans="1:1005" ht="15" x14ac:dyDescent="0.25">
      <c r="A69" s="189"/>
      <c r="B69" s="164"/>
      <c r="C69" s="164"/>
      <c r="D69" s="164"/>
      <c r="E69" s="236"/>
      <c r="F69" s="236"/>
      <c r="G69" s="236"/>
      <c r="H69" s="236"/>
      <c r="I69" s="236"/>
      <c r="J69" s="236"/>
      <c r="K69" s="236"/>
      <c r="L69" s="236"/>
      <c r="M69" s="236"/>
      <c r="N69" s="236"/>
      <c r="O69" s="236"/>
      <c r="P69" s="236"/>
      <c r="Q69" s="236"/>
      <c r="R69" s="236"/>
      <c r="S69" s="236"/>
      <c r="T69" s="236"/>
      <c r="U69" s="236"/>
      <c r="V69" s="236"/>
      <c r="W69" s="236"/>
      <c r="X69" s="236"/>
      <c r="Y69" s="236"/>
      <c r="Z69" s="236"/>
      <c r="AA69" s="236"/>
      <c r="AB69" s="236"/>
      <c r="AC69" s="236"/>
      <c r="AD69" s="236"/>
      <c r="AE69" s="237"/>
      <c r="AF69" s="236"/>
      <c r="AG69" s="236"/>
      <c r="AH69" s="236"/>
      <c r="ALQ69" s="211" t="e">
        <v>#N/A</v>
      </c>
    </row>
    <row r="70" spans="1:1005" ht="15" x14ac:dyDescent="0.25">
      <c r="A70" s="189"/>
      <c r="B70" s="164"/>
      <c r="C70" s="164"/>
      <c r="D70" s="164"/>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c r="AE70" s="237"/>
      <c r="AF70" s="236"/>
      <c r="AG70" s="236"/>
      <c r="AH70" s="236"/>
      <c r="ALQ70" s="211" t="e">
        <v>#N/A</v>
      </c>
    </row>
    <row r="71" spans="1:1005" ht="15" x14ac:dyDescent="0.25">
      <c r="A71" s="189"/>
      <c r="B71" s="164"/>
      <c r="C71" s="164"/>
      <c r="D71" s="164"/>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c r="AE71" s="237"/>
      <c r="AF71" s="236"/>
      <c r="AG71" s="236"/>
      <c r="AH71" s="236"/>
      <c r="ALQ71" s="211" t="e">
        <v>#N/A</v>
      </c>
    </row>
    <row r="72" spans="1:1005" ht="15" x14ac:dyDescent="0.25">
      <c r="A72" s="189"/>
      <c r="B72" s="164"/>
      <c r="C72" s="164"/>
      <c r="D72" s="164"/>
      <c r="ALQ72" s="211" t="e">
        <v>#N/A</v>
      </c>
    </row>
    <row r="73" spans="1:1005" ht="15" x14ac:dyDescent="0.25">
      <c r="A73" s="189"/>
      <c r="B73" s="164"/>
      <c r="C73" s="164"/>
      <c r="D73" s="164"/>
    </row>
    <row r="74" spans="1:1005" ht="15" x14ac:dyDescent="0.25">
      <c r="A74" s="189"/>
      <c r="B74" s="164"/>
      <c r="C74" s="164"/>
      <c r="D74" s="164"/>
    </row>
    <row r="75" spans="1:1005" ht="15" x14ac:dyDescent="0.25">
      <c r="A75" s="189"/>
      <c r="B75" s="164"/>
      <c r="C75" s="164"/>
      <c r="D75" s="164"/>
    </row>
    <row r="76" spans="1:1005" ht="15" x14ac:dyDescent="0.25">
      <c r="A76" s="189"/>
      <c r="B76" s="164"/>
      <c r="C76" s="164"/>
      <c r="D76" s="164"/>
    </row>
    <row r="77" spans="1:1005" ht="15" x14ac:dyDescent="0.25">
      <c r="A77" s="189"/>
      <c r="B77" s="164"/>
      <c r="C77" s="164"/>
      <c r="D77" s="164"/>
    </row>
    <row r="78" spans="1:1005" ht="15" x14ac:dyDescent="0.25">
      <c r="A78" s="189"/>
      <c r="B78" s="164"/>
      <c r="C78" s="164"/>
      <c r="D78" s="164"/>
    </row>
    <row r="79" spans="1:1005" ht="15" x14ac:dyDescent="0.25">
      <c r="A79" s="189"/>
      <c r="B79" s="164"/>
      <c r="C79" s="164"/>
      <c r="D79" s="164"/>
    </row>
    <row r="80" spans="1:1005" ht="15" x14ac:dyDescent="0.25">
      <c r="A80" s="189"/>
      <c r="B80" s="164"/>
      <c r="C80" s="164"/>
      <c r="D80" s="164"/>
    </row>
  </sheetData>
  <mergeCells count="1">
    <mergeCell ref="B1:AH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tabColor rgb="FFCCEBC5"/>
  </sheetPr>
  <dimension ref="A1:ALQ80"/>
  <sheetViews>
    <sheetView zoomScaleNormal="100" workbookViewId="0">
      <selection activeCell="D4" sqref="D4"/>
    </sheetView>
  </sheetViews>
  <sheetFormatPr defaultColWidth="18.7109375" defaultRowHeight="12.75" customHeight="1" x14ac:dyDescent="0.25"/>
  <cols>
    <col min="1" max="1" width="7.5703125" style="206" customWidth="1"/>
    <col min="2" max="4" width="7.5703125" style="43" customWidth="1"/>
    <col min="5" max="5" width="7" customWidth="1"/>
    <col min="6" max="15" width="8" customWidth="1"/>
    <col min="16" max="19" width="7" customWidth="1"/>
    <col min="20" max="26" width="8" customWidth="1"/>
    <col min="27" max="30" width="7" customWidth="1"/>
    <col min="31" max="31" width="8.42578125" style="2" customWidth="1"/>
    <col min="32" max="54" width="9.140625" customWidth="1"/>
  </cols>
  <sheetData>
    <row r="1" spans="1:54" s="206" customFormat="1" ht="15" x14ac:dyDescent="0.25">
      <c r="A1" s="34"/>
      <c r="B1" s="330"/>
      <c r="C1" s="330"/>
      <c r="D1" s="330"/>
      <c r="E1" s="330"/>
      <c r="F1" s="330"/>
      <c r="G1" s="330"/>
      <c r="H1" s="330"/>
      <c r="I1" s="330"/>
      <c r="J1" s="330"/>
      <c r="K1" s="330"/>
      <c r="L1" s="330"/>
      <c r="M1" s="330"/>
      <c r="N1" s="330"/>
      <c r="O1" s="330"/>
      <c r="P1" s="330"/>
      <c r="Q1" s="330"/>
      <c r="R1" s="330"/>
      <c r="S1" s="330"/>
      <c r="T1" s="330"/>
      <c r="U1" s="330"/>
      <c r="V1" s="330"/>
      <c r="W1" s="330"/>
      <c r="X1" s="330"/>
      <c r="Y1" s="330"/>
      <c r="Z1" s="330"/>
      <c r="AA1" s="330"/>
      <c r="AB1" s="330"/>
      <c r="AC1" s="330"/>
      <c r="AD1" s="330"/>
      <c r="AE1" s="330"/>
      <c r="AF1" s="330"/>
      <c r="AG1" s="330"/>
      <c r="AH1" s="330"/>
      <c r="AI1" s="261"/>
      <c r="AJ1" s="261"/>
      <c r="AK1" s="261"/>
      <c r="AL1" s="261"/>
      <c r="AM1" s="261"/>
    </row>
    <row r="2" spans="1:54" s="206" customFormat="1" ht="15" x14ac:dyDescent="0.25">
      <c r="A2" s="34"/>
      <c r="B2" s="199" t="s">
        <v>53</v>
      </c>
      <c r="C2" s="199" t="s">
        <v>54</v>
      </c>
      <c r="D2" s="199" t="s">
        <v>55</v>
      </c>
      <c r="E2" s="199">
        <v>1981</v>
      </c>
      <c r="F2" s="199">
        <v>1982</v>
      </c>
      <c r="G2" s="199">
        <v>1983</v>
      </c>
      <c r="H2" s="199">
        <v>1984</v>
      </c>
      <c r="I2" s="199">
        <v>1985</v>
      </c>
      <c r="J2" s="199">
        <v>1986</v>
      </c>
      <c r="K2" s="199">
        <v>1987</v>
      </c>
      <c r="L2" s="199">
        <v>1988</v>
      </c>
      <c r="M2" s="199">
        <v>1989</v>
      </c>
      <c r="N2" s="199">
        <v>1990</v>
      </c>
      <c r="O2" s="199">
        <v>1991</v>
      </c>
      <c r="P2" s="199">
        <v>1992</v>
      </c>
      <c r="Q2" s="199">
        <v>1993</v>
      </c>
      <c r="R2" s="199">
        <v>1994</v>
      </c>
      <c r="S2" s="199">
        <v>1995</v>
      </c>
      <c r="T2" s="199">
        <v>1996</v>
      </c>
      <c r="U2" s="199">
        <v>1997</v>
      </c>
      <c r="V2" s="199">
        <v>1998</v>
      </c>
      <c r="W2" s="199">
        <v>1999</v>
      </c>
      <c r="X2" s="199">
        <v>2000</v>
      </c>
      <c r="Y2" s="199">
        <v>2001</v>
      </c>
      <c r="Z2" s="199">
        <v>2002</v>
      </c>
      <c r="AA2" s="199">
        <v>2003</v>
      </c>
      <c r="AB2" s="199">
        <v>2004</v>
      </c>
      <c r="AC2" s="199">
        <v>2005</v>
      </c>
      <c r="AD2" s="199">
        <v>2006</v>
      </c>
      <c r="AE2" s="199">
        <v>2007</v>
      </c>
      <c r="AF2" s="199">
        <v>2008</v>
      </c>
      <c r="AG2" s="199">
        <v>2009</v>
      </c>
      <c r="AH2" s="199">
        <v>2010</v>
      </c>
      <c r="AI2" s="261">
        <v>2011</v>
      </c>
      <c r="AJ2" s="261">
        <v>2012</v>
      </c>
      <c r="AK2" s="261">
        <v>2013</v>
      </c>
      <c r="AL2" s="261">
        <v>2014</v>
      </c>
      <c r="AM2" s="261">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35"/>
      <c r="B3" s="33" t="s">
        <v>71</v>
      </c>
      <c r="C3" s="33" t="s">
        <v>72</v>
      </c>
      <c r="D3" s="33" t="s">
        <v>73</v>
      </c>
      <c r="E3" s="33" t="s">
        <v>74</v>
      </c>
      <c r="F3" s="33" t="s">
        <v>75</v>
      </c>
      <c r="G3" s="33" t="s">
        <v>76</v>
      </c>
      <c r="H3" s="33" t="s">
        <v>77</v>
      </c>
      <c r="I3" s="33" t="s">
        <v>78</v>
      </c>
      <c r="J3" s="33" t="s">
        <v>79</v>
      </c>
      <c r="K3" s="33" t="s">
        <v>80</v>
      </c>
      <c r="L3" s="33" t="s">
        <v>81</v>
      </c>
      <c r="M3" s="33" t="s">
        <v>82</v>
      </c>
      <c r="N3" s="33" t="s">
        <v>83</v>
      </c>
      <c r="O3" s="33" t="s">
        <v>84</v>
      </c>
      <c r="P3" s="33" t="s">
        <v>85</v>
      </c>
      <c r="Q3" s="33" t="s">
        <v>86</v>
      </c>
      <c r="R3" s="33" t="s">
        <v>87</v>
      </c>
      <c r="S3" s="33" t="s">
        <v>88</v>
      </c>
      <c r="T3" s="33" t="s">
        <v>89</v>
      </c>
      <c r="U3" s="33" t="s">
        <v>90</v>
      </c>
      <c r="V3" s="33" t="s">
        <v>91</v>
      </c>
      <c r="W3" s="33" t="s">
        <v>92</v>
      </c>
      <c r="X3" s="33" t="s">
        <v>93</v>
      </c>
      <c r="Y3" s="33" t="s">
        <v>94</v>
      </c>
      <c r="Z3" s="33" t="s">
        <v>95</v>
      </c>
      <c r="AA3" s="33" t="s">
        <v>96</v>
      </c>
      <c r="AB3" s="33" t="s">
        <v>97</v>
      </c>
      <c r="AC3" s="33" t="s">
        <v>98</v>
      </c>
      <c r="AD3" s="33" t="s">
        <v>99</v>
      </c>
      <c r="AE3" s="33" t="s">
        <v>100</v>
      </c>
      <c r="AF3" s="33" t="s">
        <v>101</v>
      </c>
      <c r="AG3" s="33" t="s">
        <v>102</v>
      </c>
      <c r="AH3" s="33" t="s">
        <v>103</v>
      </c>
      <c r="AI3" s="33" t="s">
        <v>163</v>
      </c>
      <c r="AJ3" s="33" t="s">
        <v>168</v>
      </c>
      <c r="AK3" s="33" t="s">
        <v>169</v>
      </c>
      <c r="AL3" s="33" t="s">
        <v>170</v>
      </c>
      <c r="AM3" s="33"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4.45" customHeight="1" x14ac:dyDescent="0.25">
      <c r="A4" s="190">
        <v>43952</v>
      </c>
      <c r="B4" s="165"/>
      <c r="C4" s="165"/>
      <c r="D4" s="166">
        <v>55</v>
      </c>
      <c r="E4" s="124">
        <v>57.106000000000002</v>
      </c>
      <c r="F4" s="124">
        <v>46.54</v>
      </c>
      <c r="G4" s="124">
        <v>35.524000000000001</v>
      </c>
      <c r="H4" s="124">
        <v>59.8</v>
      </c>
      <c r="I4" s="124">
        <v>54.906999999999996</v>
      </c>
      <c r="J4" s="124">
        <v>49.55</v>
      </c>
      <c r="K4" s="124">
        <v>55</v>
      </c>
      <c r="L4" s="124">
        <v>43.524999999999999</v>
      </c>
      <c r="M4" s="124">
        <v>49.594000000000001</v>
      </c>
      <c r="N4" s="124">
        <v>52.457999999999998</v>
      </c>
      <c r="O4" s="124">
        <v>45.542999999999999</v>
      </c>
      <c r="P4" s="124">
        <v>66.010999999999996</v>
      </c>
      <c r="Q4" s="124">
        <v>56.271999999999998</v>
      </c>
      <c r="R4" s="124">
        <v>56.631</v>
      </c>
      <c r="S4" s="124">
        <v>44.014000000000003</v>
      </c>
      <c r="T4" s="124">
        <v>60.485999999999997</v>
      </c>
      <c r="U4" s="124">
        <v>59.07</v>
      </c>
      <c r="V4" s="124">
        <v>45.460999999999999</v>
      </c>
      <c r="W4" s="124">
        <v>56.247</v>
      </c>
      <c r="X4" s="124">
        <v>58.811</v>
      </c>
      <c r="Y4" s="124">
        <v>69.132999999999996</v>
      </c>
      <c r="Z4" s="124">
        <v>47.811</v>
      </c>
      <c r="AA4" s="124">
        <v>56.432000000000002</v>
      </c>
      <c r="AB4" s="124">
        <v>59.16</v>
      </c>
      <c r="AC4" s="124">
        <v>54.902000000000001</v>
      </c>
      <c r="AD4" s="124">
        <v>58.972000000000001</v>
      </c>
      <c r="AE4" s="124">
        <v>72.194999999999993</v>
      </c>
      <c r="AF4" s="124">
        <v>50.865000000000002</v>
      </c>
      <c r="AG4" s="124">
        <v>70.338999999999999</v>
      </c>
      <c r="AH4" s="125">
        <v>37.576000000000001</v>
      </c>
      <c r="AI4" s="173">
        <v>45.703000000000003</v>
      </c>
      <c r="AJ4" s="173">
        <v>57.210999999999999</v>
      </c>
      <c r="AK4" s="173">
        <v>48.924999999999997</v>
      </c>
      <c r="AL4" s="173">
        <v>49.679000000000002</v>
      </c>
      <c r="AM4" s="173">
        <v>56.86</v>
      </c>
      <c r="AN4" s="173"/>
      <c r="AO4" s="173"/>
      <c r="AP4" s="173"/>
      <c r="AQ4" s="173"/>
      <c r="AR4" s="173"/>
      <c r="AS4" s="173"/>
      <c r="AT4" s="173"/>
      <c r="AU4" s="173"/>
      <c r="AV4" s="173"/>
      <c r="AW4" s="173"/>
      <c r="AX4" s="173"/>
      <c r="AY4" s="173"/>
    </row>
    <row r="5" spans="1:54" ht="14.45" customHeight="1" x14ac:dyDescent="0.25">
      <c r="A5" s="190">
        <v>43983</v>
      </c>
      <c r="B5" s="165"/>
      <c r="C5" s="165"/>
      <c r="D5" s="166">
        <v>40</v>
      </c>
      <c r="E5" s="124">
        <v>61.006</v>
      </c>
      <c r="F5" s="124">
        <v>41.999000000000002</v>
      </c>
      <c r="G5" s="124">
        <v>44.545999999999999</v>
      </c>
      <c r="H5" s="124">
        <v>39.539000000000001</v>
      </c>
      <c r="I5" s="124">
        <v>40.677999999999997</v>
      </c>
      <c r="J5" s="124">
        <v>43.845999999999997</v>
      </c>
      <c r="K5" s="124">
        <v>44.62</v>
      </c>
      <c r="L5" s="124">
        <v>48.552</v>
      </c>
      <c r="M5" s="124">
        <v>29.292999999999999</v>
      </c>
      <c r="N5" s="124">
        <v>40</v>
      </c>
      <c r="O5" s="124">
        <v>46.258000000000003</v>
      </c>
      <c r="P5" s="124">
        <v>42.606000000000002</v>
      </c>
      <c r="Q5" s="124">
        <v>39.128999999999998</v>
      </c>
      <c r="R5" s="124">
        <v>35.868000000000002</v>
      </c>
      <c r="S5" s="124">
        <v>54.023000000000003</v>
      </c>
      <c r="T5" s="124">
        <v>23.067</v>
      </c>
      <c r="U5" s="124">
        <v>47.377000000000002</v>
      </c>
      <c r="V5" s="124">
        <v>28.186</v>
      </c>
      <c r="W5" s="124">
        <v>50.305999999999997</v>
      </c>
      <c r="X5" s="124">
        <v>27.027000000000001</v>
      </c>
      <c r="Y5" s="124">
        <v>25.806000000000001</v>
      </c>
      <c r="Z5" s="124">
        <v>29.699000000000002</v>
      </c>
      <c r="AA5" s="124">
        <v>34.26</v>
      </c>
      <c r="AB5" s="124">
        <v>23.26</v>
      </c>
      <c r="AC5" s="124">
        <v>30.42</v>
      </c>
      <c r="AD5" s="124">
        <v>27.873999999999999</v>
      </c>
      <c r="AE5" s="124">
        <v>40.420999999999999</v>
      </c>
      <c r="AF5" s="124">
        <v>40.866</v>
      </c>
      <c r="AG5" s="124">
        <v>30.574999999999999</v>
      </c>
      <c r="AH5" s="125">
        <v>36.348999999999997</v>
      </c>
      <c r="AI5" s="173">
        <v>49.137999999999998</v>
      </c>
      <c r="AJ5" s="173">
        <v>25.312999999999999</v>
      </c>
      <c r="AK5" s="173">
        <v>35.576000000000001</v>
      </c>
      <c r="AL5" s="173">
        <v>43.552999999999997</v>
      </c>
      <c r="AM5" s="173">
        <v>87.18</v>
      </c>
      <c r="AN5" s="173"/>
      <c r="AO5" s="173"/>
      <c r="AP5" s="173"/>
      <c r="AQ5" s="173"/>
      <c r="AR5" s="173"/>
      <c r="AS5" s="173"/>
      <c r="AT5" s="173"/>
      <c r="AU5" s="173"/>
      <c r="AV5" s="173"/>
      <c r="AW5" s="173"/>
      <c r="AX5" s="173"/>
      <c r="AY5" s="173"/>
    </row>
    <row r="6" spans="1:54" ht="14.45" customHeight="1" x14ac:dyDescent="0.25">
      <c r="A6" s="190">
        <v>44013</v>
      </c>
      <c r="B6" s="165"/>
      <c r="C6" s="165"/>
      <c r="D6" s="166">
        <v>15</v>
      </c>
      <c r="E6" s="124">
        <v>31.366</v>
      </c>
      <c r="F6" s="124">
        <v>20.579000000000001</v>
      </c>
      <c r="G6" s="124">
        <v>19.806000000000001</v>
      </c>
      <c r="H6" s="124">
        <v>16.442</v>
      </c>
      <c r="I6" s="124">
        <v>14.868</v>
      </c>
      <c r="J6" s="124">
        <v>25.658000000000001</v>
      </c>
      <c r="K6" s="124">
        <v>15</v>
      </c>
      <c r="L6" s="124">
        <v>19.632999999999999</v>
      </c>
      <c r="M6" s="124">
        <v>13.04</v>
      </c>
      <c r="N6" s="124">
        <v>23.946999999999999</v>
      </c>
      <c r="O6" s="124">
        <v>19.536999999999999</v>
      </c>
      <c r="P6" s="124">
        <v>20.077999999999999</v>
      </c>
      <c r="Q6" s="124">
        <v>14.536</v>
      </c>
      <c r="R6" s="124">
        <v>12.618</v>
      </c>
      <c r="S6" s="124">
        <v>29.24</v>
      </c>
      <c r="T6" s="124">
        <v>10.385999999999999</v>
      </c>
      <c r="U6" s="124">
        <v>16.420000000000002</v>
      </c>
      <c r="V6" s="124">
        <v>14.904</v>
      </c>
      <c r="W6" s="124">
        <v>33.777999999999999</v>
      </c>
      <c r="X6" s="124">
        <v>10.333</v>
      </c>
      <c r="Y6" s="124">
        <v>10.843</v>
      </c>
      <c r="Z6" s="124">
        <v>10.568</v>
      </c>
      <c r="AA6" s="124">
        <v>12.95</v>
      </c>
      <c r="AB6" s="124">
        <v>10.115</v>
      </c>
      <c r="AC6" s="124">
        <v>12.147</v>
      </c>
      <c r="AD6" s="124">
        <v>15.557</v>
      </c>
      <c r="AE6" s="124">
        <v>17.053000000000001</v>
      </c>
      <c r="AF6" s="124">
        <v>16.734000000000002</v>
      </c>
      <c r="AG6" s="124">
        <v>11.94</v>
      </c>
      <c r="AH6" s="125">
        <v>12.507999999999999</v>
      </c>
      <c r="AI6" s="173">
        <v>17.202999999999999</v>
      </c>
      <c r="AJ6" s="173">
        <v>11.583</v>
      </c>
      <c r="AK6" s="173">
        <v>13.343999999999999</v>
      </c>
      <c r="AL6" s="173">
        <v>14.622</v>
      </c>
      <c r="AM6" s="173">
        <v>31.154</v>
      </c>
      <c r="AN6" s="173"/>
      <c r="AO6" s="173"/>
      <c r="AP6" s="173"/>
      <c r="AQ6" s="173"/>
      <c r="AR6" s="173"/>
      <c r="AS6" s="173"/>
      <c r="AT6" s="173"/>
      <c r="AU6" s="173"/>
      <c r="AV6" s="173"/>
      <c r="AW6" s="173"/>
      <c r="AX6" s="173"/>
      <c r="AY6" s="173"/>
    </row>
    <row r="7" spans="1:54" ht="14.45" customHeight="1" x14ac:dyDescent="0.25">
      <c r="A7" s="190">
        <v>44044</v>
      </c>
      <c r="B7" s="165"/>
      <c r="C7" s="165"/>
      <c r="D7" s="166">
        <v>12</v>
      </c>
      <c r="E7" s="124">
        <v>16.95</v>
      </c>
      <c r="F7" s="124">
        <v>21.152999999999999</v>
      </c>
      <c r="G7" s="124">
        <v>11.804</v>
      </c>
      <c r="H7" s="124">
        <v>17.076000000000001</v>
      </c>
      <c r="I7" s="124">
        <v>8.7210000000000001</v>
      </c>
      <c r="J7" s="124">
        <v>14.711</v>
      </c>
      <c r="K7" s="124">
        <v>12.162000000000001</v>
      </c>
      <c r="L7" s="124">
        <v>27.721</v>
      </c>
      <c r="M7" s="124">
        <v>12.992000000000001</v>
      </c>
      <c r="N7" s="124">
        <v>18.800999999999998</v>
      </c>
      <c r="O7" s="124">
        <v>12.582000000000001</v>
      </c>
      <c r="P7" s="124">
        <v>15.771000000000001</v>
      </c>
      <c r="Q7" s="124">
        <v>11.007</v>
      </c>
      <c r="R7" s="124">
        <v>9.7140000000000004</v>
      </c>
      <c r="S7" s="124">
        <v>14.539</v>
      </c>
      <c r="T7" s="124">
        <v>8.2520000000000007</v>
      </c>
      <c r="U7" s="124">
        <v>15.565</v>
      </c>
      <c r="V7" s="124">
        <v>9.73</v>
      </c>
      <c r="W7" s="124">
        <v>39.033999999999999</v>
      </c>
      <c r="X7" s="124">
        <v>8.6910000000000007</v>
      </c>
      <c r="Y7" s="124">
        <v>15.971</v>
      </c>
      <c r="Z7" s="124">
        <v>6.8029999999999999</v>
      </c>
      <c r="AA7" s="124">
        <v>9.8729999999999993</v>
      </c>
      <c r="AB7" s="124">
        <v>6.5330000000000004</v>
      </c>
      <c r="AC7" s="124">
        <v>11.552</v>
      </c>
      <c r="AD7" s="124">
        <v>12</v>
      </c>
      <c r="AE7" s="124">
        <v>23.349</v>
      </c>
      <c r="AF7" s="124">
        <v>9.3819999999999997</v>
      </c>
      <c r="AG7" s="124">
        <v>7.4109999999999996</v>
      </c>
      <c r="AH7" s="125">
        <v>11.228999999999999</v>
      </c>
      <c r="AI7" s="173">
        <v>9.6820000000000004</v>
      </c>
      <c r="AJ7" s="173">
        <v>6.9269999999999996</v>
      </c>
      <c r="AK7" s="173">
        <v>12.147</v>
      </c>
      <c r="AL7" s="173">
        <v>11.728</v>
      </c>
      <c r="AM7" s="173">
        <v>13.347</v>
      </c>
      <c r="AN7" s="173"/>
      <c r="AO7" s="173"/>
      <c r="AP7" s="173"/>
      <c r="AQ7" s="173"/>
      <c r="AR7" s="173"/>
      <c r="AS7" s="173"/>
      <c r="AT7" s="173"/>
      <c r="AU7" s="173"/>
      <c r="AV7" s="173"/>
      <c r="AW7" s="173"/>
      <c r="AX7" s="173"/>
      <c r="AY7" s="173"/>
    </row>
    <row r="8" spans="1:54" ht="14.45" customHeight="1" x14ac:dyDescent="0.25">
      <c r="A8" s="190">
        <v>44075</v>
      </c>
      <c r="B8" s="165"/>
      <c r="C8" s="165"/>
      <c r="D8" s="166">
        <v>11</v>
      </c>
      <c r="E8" s="124">
        <v>9.4849999999999994</v>
      </c>
      <c r="F8" s="124">
        <v>24.445</v>
      </c>
      <c r="G8" s="124">
        <v>6.9409999999999998</v>
      </c>
      <c r="H8" s="124">
        <v>14.510999999999999</v>
      </c>
      <c r="I8" s="124">
        <v>12.02</v>
      </c>
      <c r="J8" s="124">
        <v>18.038</v>
      </c>
      <c r="K8" s="124">
        <v>8.4410000000000007</v>
      </c>
      <c r="L8" s="124">
        <v>19.741</v>
      </c>
      <c r="M8" s="124">
        <v>7.3630000000000004</v>
      </c>
      <c r="N8" s="124">
        <v>15.233000000000001</v>
      </c>
      <c r="O8" s="124">
        <v>27.015999999999998</v>
      </c>
      <c r="P8" s="124">
        <v>12.94</v>
      </c>
      <c r="Q8" s="124">
        <v>11.787000000000001</v>
      </c>
      <c r="R8" s="124">
        <v>11.811</v>
      </c>
      <c r="S8" s="124">
        <v>11</v>
      </c>
      <c r="T8" s="124">
        <v>8.2059999999999995</v>
      </c>
      <c r="U8" s="124">
        <v>24.052</v>
      </c>
      <c r="V8" s="124">
        <v>9.1539999999999999</v>
      </c>
      <c r="W8" s="124">
        <v>27.831</v>
      </c>
      <c r="X8" s="124">
        <v>6.8920000000000003</v>
      </c>
      <c r="Y8" s="124">
        <v>7.5590000000000002</v>
      </c>
      <c r="Z8" s="124">
        <v>10.621</v>
      </c>
      <c r="AA8" s="124">
        <v>14.154999999999999</v>
      </c>
      <c r="AB8" s="124">
        <v>10.433999999999999</v>
      </c>
      <c r="AC8" s="124">
        <v>10.448</v>
      </c>
      <c r="AD8" s="124">
        <v>11.865</v>
      </c>
      <c r="AE8" s="124">
        <v>15.260999999999999</v>
      </c>
      <c r="AF8" s="124">
        <v>10.76</v>
      </c>
      <c r="AG8" s="124">
        <v>7.0739999999999998</v>
      </c>
      <c r="AH8" s="125">
        <v>8.2279999999999998</v>
      </c>
      <c r="AI8" s="173">
        <v>7.96</v>
      </c>
      <c r="AJ8" s="173">
        <v>5.57</v>
      </c>
      <c r="AK8" s="173">
        <v>25.684999999999999</v>
      </c>
      <c r="AL8" s="173">
        <v>12.085000000000001</v>
      </c>
      <c r="AM8" s="173">
        <v>10.768000000000001</v>
      </c>
      <c r="AN8" s="173"/>
      <c r="AO8" s="173"/>
      <c r="AP8" s="173"/>
      <c r="AQ8" s="173"/>
      <c r="AR8" s="173"/>
      <c r="AS8" s="173"/>
      <c r="AT8" s="173"/>
      <c r="AU8" s="173"/>
      <c r="AV8" s="173"/>
      <c r="AW8" s="173"/>
      <c r="AX8" s="173"/>
      <c r="AY8" s="173"/>
    </row>
    <row r="9" spans="1:54" ht="14.45" customHeight="1" x14ac:dyDescent="0.25">
      <c r="A9" s="190">
        <v>44105</v>
      </c>
      <c r="B9" s="165"/>
      <c r="C9" s="165"/>
      <c r="D9" s="166">
        <v>11.78</v>
      </c>
      <c r="E9" s="124">
        <v>18.277000000000001</v>
      </c>
      <c r="F9" s="124">
        <v>15.981</v>
      </c>
      <c r="G9" s="124">
        <v>12.21</v>
      </c>
      <c r="H9" s="124">
        <v>11.855</v>
      </c>
      <c r="I9" s="124">
        <v>14.194000000000001</v>
      </c>
      <c r="J9" s="124">
        <v>21.25</v>
      </c>
      <c r="K9" s="124">
        <v>7.55</v>
      </c>
      <c r="L9" s="124">
        <v>16.196999999999999</v>
      </c>
      <c r="M9" s="124">
        <v>9.3849999999999998</v>
      </c>
      <c r="N9" s="124">
        <v>17.459</v>
      </c>
      <c r="O9" s="124">
        <v>11.156000000000001</v>
      </c>
      <c r="P9" s="124">
        <v>8.2829999999999995</v>
      </c>
      <c r="Q9" s="124">
        <v>8.0939999999999994</v>
      </c>
      <c r="R9" s="124">
        <v>8.032</v>
      </c>
      <c r="S9" s="124">
        <v>8.9390000000000001</v>
      </c>
      <c r="T9" s="124">
        <v>9.6059999999999999</v>
      </c>
      <c r="U9" s="124">
        <v>19.161999999999999</v>
      </c>
      <c r="V9" s="124">
        <v>7.5019999999999998</v>
      </c>
      <c r="W9" s="124">
        <v>12.336</v>
      </c>
      <c r="X9" s="124">
        <v>7.5229999999999997</v>
      </c>
      <c r="Y9" s="124">
        <v>6.1840000000000002</v>
      </c>
      <c r="Z9" s="124">
        <v>8.3230000000000004</v>
      </c>
      <c r="AA9" s="124">
        <v>9.4160000000000004</v>
      </c>
      <c r="AB9" s="124">
        <v>10.997999999999999</v>
      </c>
      <c r="AC9" s="124">
        <v>15.946</v>
      </c>
      <c r="AD9" s="124">
        <v>37.119</v>
      </c>
      <c r="AE9" s="124">
        <v>13.156000000000001</v>
      </c>
      <c r="AF9" s="124">
        <v>7.9960000000000004</v>
      </c>
      <c r="AG9" s="124">
        <v>7.319</v>
      </c>
      <c r="AH9" s="125">
        <v>9.9640000000000004</v>
      </c>
      <c r="AI9" s="173">
        <v>10.946</v>
      </c>
      <c r="AJ9" s="173">
        <v>5.2110000000000003</v>
      </c>
      <c r="AK9" s="173">
        <v>16.003</v>
      </c>
      <c r="AL9" s="173">
        <v>17.562000000000001</v>
      </c>
      <c r="AM9" s="173">
        <v>8.3469999999999995</v>
      </c>
      <c r="AN9" s="173"/>
      <c r="AO9" s="173"/>
      <c r="AP9" s="173"/>
      <c r="AQ9" s="173"/>
      <c r="AR9" s="173"/>
      <c r="AS9" s="173"/>
      <c r="AT9" s="173"/>
      <c r="AU9" s="173"/>
      <c r="AV9" s="173"/>
      <c r="AW9" s="173"/>
      <c r="AX9" s="173"/>
      <c r="AY9" s="173"/>
    </row>
    <row r="10" spans="1:54" ht="14.45" customHeight="1" x14ac:dyDescent="0.25">
      <c r="A10" s="190">
        <v>44136</v>
      </c>
      <c r="B10" s="165"/>
      <c r="C10" s="165"/>
      <c r="D10" s="166">
        <v>7.7</v>
      </c>
      <c r="E10" s="124">
        <v>9.2959999999999994</v>
      </c>
      <c r="F10" s="124">
        <v>8.7829999999999995</v>
      </c>
      <c r="G10" s="124">
        <v>5.8639999999999999</v>
      </c>
      <c r="H10" s="124">
        <v>7.3070000000000004</v>
      </c>
      <c r="I10" s="124">
        <v>8.3659999999999997</v>
      </c>
      <c r="J10" s="124">
        <v>12.631</v>
      </c>
      <c r="K10" s="124">
        <v>7.4770000000000003</v>
      </c>
      <c r="L10" s="124">
        <v>9.4920000000000009</v>
      </c>
      <c r="M10" s="124">
        <v>5.5789999999999997</v>
      </c>
      <c r="N10" s="124">
        <v>10.845000000000001</v>
      </c>
      <c r="O10" s="124">
        <v>7.1219999999999999</v>
      </c>
      <c r="P10" s="124">
        <v>6.5229999999999997</v>
      </c>
      <c r="Q10" s="124">
        <v>5.8959999999999999</v>
      </c>
      <c r="R10" s="124">
        <v>6.2850000000000001</v>
      </c>
      <c r="S10" s="124">
        <v>6.1369999999999996</v>
      </c>
      <c r="T10" s="124">
        <v>6.0330000000000004</v>
      </c>
      <c r="U10" s="124">
        <v>8.9979999999999993</v>
      </c>
      <c r="V10" s="124">
        <v>6.9489999999999998</v>
      </c>
      <c r="W10" s="124">
        <v>8.032</v>
      </c>
      <c r="X10" s="124">
        <v>6.0430000000000001</v>
      </c>
      <c r="Y10" s="124">
        <v>5.1559999999999997</v>
      </c>
      <c r="Z10" s="124">
        <v>5.6079999999999997</v>
      </c>
      <c r="AA10" s="124">
        <v>6.3680000000000003</v>
      </c>
      <c r="AB10" s="124">
        <v>7.74</v>
      </c>
      <c r="AC10" s="124">
        <v>9.1180000000000003</v>
      </c>
      <c r="AD10" s="124">
        <v>13.973000000000001</v>
      </c>
      <c r="AE10" s="124">
        <v>7.55</v>
      </c>
      <c r="AF10" s="124">
        <v>6.1890000000000001</v>
      </c>
      <c r="AG10" s="124">
        <v>5.67</v>
      </c>
      <c r="AH10" s="125">
        <v>6.19</v>
      </c>
      <c r="AI10" s="173">
        <v>6.9450000000000003</v>
      </c>
      <c r="AJ10" s="173">
        <v>4.3579999999999997</v>
      </c>
      <c r="AK10" s="173">
        <v>8.202</v>
      </c>
      <c r="AL10" s="173">
        <v>9.2569999999999997</v>
      </c>
      <c r="AM10" s="173">
        <v>7.3550000000000004</v>
      </c>
      <c r="AN10" s="173"/>
      <c r="AO10" s="173"/>
      <c r="AP10" s="173"/>
      <c r="AQ10" s="173"/>
      <c r="AR10" s="173"/>
      <c r="AS10" s="173"/>
      <c r="AT10" s="173"/>
      <c r="AU10" s="173"/>
      <c r="AV10" s="173"/>
      <c r="AW10" s="173"/>
      <c r="AX10" s="173"/>
      <c r="AY10" s="173"/>
    </row>
    <row r="11" spans="1:54" ht="14.45" customHeight="1" x14ac:dyDescent="0.25">
      <c r="A11" s="190">
        <v>44166</v>
      </c>
      <c r="B11" s="165"/>
      <c r="C11" s="165"/>
      <c r="D11" s="166">
        <v>6.34</v>
      </c>
      <c r="E11" s="124">
        <v>6.6150000000000002</v>
      </c>
      <c r="F11" s="124">
        <v>6.5720000000000001</v>
      </c>
      <c r="G11" s="124">
        <v>4.8769999999999998</v>
      </c>
      <c r="H11" s="124">
        <v>5.9409999999999998</v>
      </c>
      <c r="I11" s="124">
        <v>5.89</v>
      </c>
      <c r="J11" s="124">
        <v>8.6379999999999999</v>
      </c>
      <c r="K11" s="124">
        <v>5.48</v>
      </c>
      <c r="L11" s="124">
        <v>6.681</v>
      </c>
      <c r="M11" s="124">
        <v>4.548</v>
      </c>
      <c r="N11" s="124">
        <v>7.2549999999999999</v>
      </c>
      <c r="O11" s="124">
        <v>5.8810000000000002</v>
      </c>
      <c r="P11" s="124">
        <v>5.4370000000000003</v>
      </c>
      <c r="Q11" s="124">
        <v>4.9269999999999996</v>
      </c>
      <c r="R11" s="124">
        <v>4.923</v>
      </c>
      <c r="S11" s="124">
        <v>5.3440000000000003</v>
      </c>
      <c r="T11" s="124">
        <v>5.0010000000000003</v>
      </c>
      <c r="U11" s="124">
        <v>6.5430000000000001</v>
      </c>
      <c r="V11" s="124">
        <v>5.6210000000000004</v>
      </c>
      <c r="W11" s="124">
        <v>6.83</v>
      </c>
      <c r="X11" s="124">
        <v>4.5789999999999997</v>
      </c>
      <c r="Y11" s="124">
        <v>4.4800000000000004</v>
      </c>
      <c r="Z11" s="124">
        <v>4.6260000000000003</v>
      </c>
      <c r="AA11" s="124">
        <v>5.3369999999999997</v>
      </c>
      <c r="AB11" s="124">
        <v>5.2539999999999996</v>
      </c>
      <c r="AC11" s="124">
        <v>5.78</v>
      </c>
      <c r="AD11" s="124">
        <v>7.9210000000000003</v>
      </c>
      <c r="AE11" s="124">
        <v>6.3460000000000001</v>
      </c>
      <c r="AF11" s="124">
        <v>4.9219999999999997</v>
      </c>
      <c r="AG11" s="124">
        <v>4.5460000000000003</v>
      </c>
      <c r="AH11" s="125">
        <v>4.7089999999999996</v>
      </c>
      <c r="AI11" s="173">
        <v>5.5049999999999999</v>
      </c>
      <c r="AJ11" s="173">
        <v>3.9510000000000001</v>
      </c>
      <c r="AK11" s="173">
        <v>6.266</v>
      </c>
      <c r="AL11" s="173">
        <v>6.2270000000000003</v>
      </c>
      <c r="AM11" s="173">
        <v>6.41</v>
      </c>
      <c r="AN11" s="173"/>
      <c r="AO11" s="173"/>
      <c r="AP11" s="173"/>
      <c r="AQ11" s="173"/>
      <c r="AR11" s="173"/>
      <c r="AS11" s="173"/>
      <c r="AT11" s="173"/>
      <c r="AU11" s="173"/>
      <c r="AV11" s="173"/>
      <c r="AW11" s="173"/>
      <c r="AX11" s="173"/>
      <c r="AY11" s="173"/>
    </row>
    <row r="12" spans="1:54" ht="14.45" customHeight="1" x14ac:dyDescent="0.25">
      <c r="A12" s="190">
        <v>44197</v>
      </c>
      <c r="B12" s="165"/>
      <c r="C12" s="165"/>
      <c r="D12" s="166">
        <v>5.39</v>
      </c>
      <c r="E12" s="124">
        <v>5.3710000000000004</v>
      </c>
      <c r="F12" s="124">
        <v>5.4320000000000004</v>
      </c>
      <c r="G12" s="124">
        <v>4.1509999999999998</v>
      </c>
      <c r="H12" s="124">
        <v>5.0960000000000001</v>
      </c>
      <c r="I12" s="124">
        <v>4.9059999999999997</v>
      </c>
      <c r="J12" s="124">
        <v>6.1710000000000003</v>
      </c>
      <c r="K12" s="124">
        <v>4.4089999999999998</v>
      </c>
      <c r="L12" s="124">
        <v>5.4189999999999996</v>
      </c>
      <c r="M12" s="124">
        <v>3.8450000000000002</v>
      </c>
      <c r="N12" s="124">
        <v>5.492</v>
      </c>
      <c r="O12" s="124">
        <v>4.9379999999999997</v>
      </c>
      <c r="P12" s="124">
        <v>4.601</v>
      </c>
      <c r="Q12" s="124">
        <v>4.25</v>
      </c>
      <c r="R12" s="124">
        <v>4.173</v>
      </c>
      <c r="S12" s="124">
        <v>4.5910000000000002</v>
      </c>
      <c r="T12" s="124">
        <v>4.0720000000000001</v>
      </c>
      <c r="U12" s="124">
        <v>5.4320000000000004</v>
      </c>
      <c r="V12" s="124">
        <v>4.2270000000000003</v>
      </c>
      <c r="W12" s="124">
        <v>5.8540000000000001</v>
      </c>
      <c r="X12" s="124">
        <v>3.8490000000000002</v>
      </c>
      <c r="Y12" s="124">
        <v>3.8450000000000002</v>
      </c>
      <c r="Z12" s="124">
        <v>3.9409999999999998</v>
      </c>
      <c r="AA12" s="124">
        <v>4.3550000000000004</v>
      </c>
      <c r="AB12" s="124">
        <v>4.9480000000000004</v>
      </c>
      <c r="AC12" s="124">
        <v>4.6509999999999998</v>
      </c>
      <c r="AD12" s="124">
        <v>6.0579999999999998</v>
      </c>
      <c r="AE12" s="124">
        <v>5.133</v>
      </c>
      <c r="AF12" s="124">
        <v>4.157</v>
      </c>
      <c r="AG12" s="124">
        <v>3.843</v>
      </c>
      <c r="AH12" s="125">
        <v>3.9769999999999999</v>
      </c>
      <c r="AI12" s="173">
        <v>4.6109999999999998</v>
      </c>
      <c r="AJ12" s="173">
        <v>3.3959999999999999</v>
      </c>
      <c r="AK12" s="173">
        <v>5.1849999999999996</v>
      </c>
      <c r="AL12" s="173">
        <v>5.1079999999999997</v>
      </c>
      <c r="AM12" s="173">
        <v>5.6639999999999997</v>
      </c>
      <c r="AN12" s="173"/>
      <c r="AO12" s="173"/>
      <c r="AP12" s="173"/>
      <c r="AQ12" s="173"/>
      <c r="AR12" s="173"/>
      <c r="AS12" s="173"/>
      <c r="AT12" s="173"/>
      <c r="AU12" s="173"/>
      <c r="AV12" s="173"/>
      <c r="AW12" s="173"/>
      <c r="AX12" s="173"/>
      <c r="AY12" s="173"/>
    </row>
    <row r="13" spans="1:54" ht="14.45" customHeight="1" x14ac:dyDescent="0.25">
      <c r="A13" s="190">
        <v>44228</v>
      </c>
      <c r="B13" s="165"/>
      <c r="C13" s="165"/>
      <c r="D13" s="166">
        <v>4.74</v>
      </c>
      <c r="E13" s="124">
        <v>4.1639999999999997</v>
      </c>
      <c r="F13" s="124">
        <v>4.2720000000000002</v>
      </c>
      <c r="G13" s="124">
        <v>3.2930000000000001</v>
      </c>
      <c r="H13" s="124">
        <v>3.9340000000000002</v>
      </c>
      <c r="I13" s="124">
        <v>4.5940000000000003</v>
      </c>
      <c r="J13" s="124">
        <v>7.2220000000000004</v>
      </c>
      <c r="K13" s="124">
        <v>3.4449999999999998</v>
      </c>
      <c r="L13" s="124">
        <v>4.2450000000000001</v>
      </c>
      <c r="M13" s="124">
        <v>3.0209999999999999</v>
      </c>
      <c r="N13" s="124">
        <v>4.4409999999999998</v>
      </c>
      <c r="O13" s="124">
        <v>3.9950000000000001</v>
      </c>
      <c r="P13" s="124">
        <v>3.5960000000000001</v>
      </c>
      <c r="Q13" s="124">
        <v>3.3769999999999998</v>
      </c>
      <c r="R13" s="124">
        <v>4.03</v>
      </c>
      <c r="S13" s="124">
        <v>4.609</v>
      </c>
      <c r="T13" s="124">
        <v>3.1659999999999999</v>
      </c>
      <c r="U13" s="124">
        <v>4.28</v>
      </c>
      <c r="V13" s="124">
        <v>3.782</v>
      </c>
      <c r="W13" s="124">
        <v>4.8579999999999997</v>
      </c>
      <c r="X13" s="124">
        <v>3.0419999999999998</v>
      </c>
      <c r="Y13" s="124">
        <v>3.0539999999999998</v>
      </c>
      <c r="Z13" s="124">
        <v>3.4359999999999999</v>
      </c>
      <c r="AA13" s="124">
        <v>3.44</v>
      </c>
      <c r="AB13" s="124">
        <v>4.2699999999999996</v>
      </c>
      <c r="AC13" s="124">
        <v>3.7080000000000002</v>
      </c>
      <c r="AD13" s="124">
        <v>5.0709999999999997</v>
      </c>
      <c r="AE13" s="124">
        <v>3.9660000000000002</v>
      </c>
      <c r="AF13" s="124">
        <v>3.5019999999999998</v>
      </c>
      <c r="AG13" s="124">
        <v>3.0009999999999999</v>
      </c>
      <c r="AH13" s="125">
        <v>3.1749999999999998</v>
      </c>
      <c r="AI13" s="173">
        <v>3.4990000000000001</v>
      </c>
      <c r="AJ13" s="173">
        <v>2.8159999999999998</v>
      </c>
      <c r="AK13" s="173">
        <v>4.5880000000000001</v>
      </c>
      <c r="AL13" s="173">
        <v>5.2939999999999996</v>
      </c>
      <c r="AM13" s="173">
        <v>4.4340000000000002</v>
      </c>
      <c r="AN13" s="173"/>
      <c r="AO13" s="173"/>
      <c r="AP13" s="173"/>
      <c r="AQ13" s="173"/>
      <c r="AR13" s="173"/>
      <c r="AS13" s="173"/>
      <c r="AT13" s="173"/>
      <c r="AU13" s="173"/>
      <c r="AV13" s="173"/>
      <c r="AW13" s="173"/>
      <c r="AX13" s="173"/>
      <c r="AY13" s="173"/>
    </row>
    <row r="14" spans="1:54" ht="14.45" customHeight="1" x14ac:dyDescent="0.25">
      <c r="A14" s="190">
        <v>44256</v>
      </c>
      <c r="B14" s="165"/>
      <c r="C14" s="165"/>
      <c r="D14" s="166">
        <v>8.6</v>
      </c>
      <c r="E14" s="124">
        <v>4.9189999999999996</v>
      </c>
      <c r="F14" s="124">
        <v>6.0579999999999998</v>
      </c>
      <c r="G14" s="124">
        <v>4.4349999999999996</v>
      </c>
      <c r="H14" s="124">
        <v>12.25</v>
      </c>
      <c r="I14" s="124">
        <v>11.911</v>
      </c>
      <c r="J14" s="124">
        <v>10.927</v>
      </c>
      <c r="K14" s="124">
        <v>4.6719999999999997</v>
      </c>
      <c r="L14" s="124">
        <v>11.22</v>
      </c>
      <c r="M14" s="124">
        <v>4.9050000000000002</v>
      </c>
      <c r="N14" s="124">
        <v>4.798</v>
      </c>
      <c r="O14" s="124">
        <v>5.5460000000000003</v>
      </c>
      <c r="P14" s="124">
        <v>6.1740000000000004</v>
      </c>
      <c r="Q14" s="124">
        <v>5.9809999999999999</v>
      </c>
      <c r="R14" s="124">
        <v>12.551</v>
      </c>
      <c r="S14" s="124">
        <v>5.476</v>
      </c>
      <c r="T14" s="124">
        <v>13.739000000000001</v>
      </c>
      <c r="U14" s="124">
        <v>6.7359999999999998</v>
      </c>
      <c r="V14" s="124">
        <v>6.2510000000000003</v>
      </c>
      <c r="W14" s="124">
        <v>5.9560000000000004</v>
      </c>
      <c r="X14" s="124">
        <v>5.8769999999999998</v>
      </c>
      <c r="Y14" s="124">
        <v>3.7210000000000001</v>
      </c>
      <c r="Z14" s="124">
        <v>5.242</v>
      </c>
      <c r="AA14" s="124">
        <v>11.206</v>
      </c>
      <c r="AB14" s="124">
        <v>10.002000000000001</v>
      </c>
      <c r="AC14" s="124">
        <v>4.875</v>
      </c>
      <c r="AD14" s="124">
        <v>17.395</v>
      </c>
      <c r="AE14" s="124">
        <v>4.8869999999999996</v>
      </c>
      <c r="AF14" s="124">
        <v>6.1180000000000003</v>
      </c>
      <c r="AG14" s="124">
        <v>3.4279999999999999</v>
      </c>
      <c r="AH14" s="125">
        <v>5.31</v>
      </c>
      <c r="AI14" s="173">
        <v>7.1239999999999997</v>
      </c>
      <c r="AJ14" s="173">
        <v>4.0090000000000003</v>
      </c>
      <c r="AK14" s="173">
        <v>10.032999999999999</v>
      </c>
      <c r="AL14" s="173">
        <v>10.731</v>
      </c>
      <c r="AM14" s="173">
        <v>5.4109999999999996</v>
      </c>
      <c r="AN14" s="173"/>
      <c r="AO14" s="173"/>
      <c r="AP14" s="173"/>
      <c r="AQ14" s="173"/>
      <c r="AR14" s="173"/>
      <c r="AS14" s="173"/>
      <c r="AT14" s="173"/>
      <c r="AU14" s="173"/>
      <c r="AV14" s="173"/>
      <c r="AW14" s="173"/>
      <c r="AX14" s="173"/>
      <c r="AY14" s="173"/>
    </row>
    <row r="15" spans="1:54" ht="14.45" customHeight="1" x14ac:dyDescent="0.25">
      <c r="A15" s="190">
        <v>44287</v>
      </c>
      <c r="B15" s="165"/>
      <c r="C15" s="165"/>
      <c r="D15" s="166">
        <v>23.32</v>
      </c>
      <c r="E15" s="124">
        <v>10.314</v>
      </c>
      <c r="F15" s="124">
        <v>13.509</v>
      </c>
      <c r="G15" s="124">
        <v>14.651</v>
      </c>
      <c r="H15" s="124">
        <v>33.465000000000003</v>
      </c>
      <c r="I15" s="124">
        <v>33.802</v>
      </c>
      <c r="J15" s="124">
        <v>35.993000000000002</v>
      </c>
      <c r="K15" s="124">
        <v>12.715</v>
      </c>
      <c r="L15" s="124">
        <v>42.145000000000003</v>
      </c>
      <c r="M15" s="124">
        <v>15.906000000000001</v>
      </c>
      <c r="N15" s="124">
        <v>16.475000000000001</v>
      </c>
      <c r="O15" s="124">
        <v>30.096</v>
      </c>
      <c r="P15" s="124">
        <v>26.507999999999999</v>
      </c>
      <c r="Q15" s="124">
        <v>19.834</v>
      </c>
      <c r="R15" s="124">
        <v>20.481000000000002</v>
      </c>
      <c r="S15" s="124">
        <v>9.4949999999999992</v>
      </c>
      <c r="T15" s="124">
        <v>25.890999999999998</v>
      </c>
      <c r="U15" s="124">
        <v>17.635000000000002</v>
      </c>
      <c r="V15" s="124">
        <v>10.423999999999999</v>
      </c>
      <c r="W15" s="124">
        <v>21.012</v>
      </c>
      <c r="X15" s="124">
        <v>24.460999999999999</v>
      </c>
      <c r="Y15" s="124">
        <v>7.8109999999999999</v>
      </c>
      <c r="Z15" s="124">
        <v>10.356999999999999</v>
      </c>
      <c r="AA15" s="124">
        <v>37.783000000000001</v>
      </c>
      <c r="AB15" s="124">
        <v>32.340000000000003</v>
      </c>
      <c r="AC15" s="124">
        <v>19.178000000000001</v>
      </c>
      <c r="AD15" s="124">
        <v>25.254000000000001</v>
      </c>
      <c r="AE15" s="124">
        <v>20.562000000000001</v>
      </c>
      <c r="AF15" s="124">
        <v>11.965999999999999</v>
      </c>
      <c r="AG15" s="124">
        <v>12.339</v>
      </c>
      <c r="AH15" s="125">
        <v>14.513</v>
      </c>
      <c r="AI15" s="173">
        <v>24.376999999999999</v>
      </c>
      <c r="AJ15" s="173">
        <v>7.57</v>
      </c>
      <c r="AK15" s="173">
        <v>20.408000000000001</v>
      </c>
      <c r="AL15" s="173">
        <v>14.449</v>
      </c>
      <c r="AM15" s="173">
        <v>12.875999999999999</v>
      </c>
      <c r="AN15" s="173"/>
      <c r="AO15" s="173"/>
      <c r="AP15" s="173"/>
      <c r="AQ15" s="173"/>
      <c r="AR15" s="173"/>
      <c r="AS15" s="173"/>
      <c r="AT15" s="173"/>
      <c r="AU15" s="173"/>
      <c r="AV15" s="173"/>
      <c r="AW15" s="173"/>
      <c r="AX15" s="173"/>
      <c r="AY15" s="173"/>
    </row>
    <row r="16" spans="1:54" ht="14.45" customHeight="1" x14ac:dyDescent="0.25">
      <c r="A16" s="190">
        <v>44317</v>
      </c>
      <c r="B16" s="165"/>
      <c r="C16" s="165"/>
      <c r="D16" s="166">
        <v>71.430000000000007</v>
      </c>
      <c r="E16" s="124">
        <v>56.856999999999999</v>
      </c>
      <c r="F16" s="124">
        <v>55.457000000000001</v>
      </c>
      <c r="G16" s="124">
        <v>85.501000000000005</v>
      </c>
      <c r="H16" s="124">
        <v>98.486000000000004</v>
      </c>
      <c r="I16" s="124">
        <v>79.400000000000006</v>
      </c>
      <c r="J16" s="124">
        <v>101.729</v>
      </c>
      <c r="K16" s="124">
        <v>38.271999999999998</v>
      </c>
      <c r="L16" s="124">
        <v>68.998999999999995</v>
      </c>
      <c r="M16" s="124">
        <v>54.396999999999998</v>
      </c>
      <c r="N16" s="124">
        <v>56.715000000000003</v>
      </c>
      <c r="O16" s="124">
        <v>83.283000000000001</v>
      </c>
      <c r="P16" s="124">
        <v>89.741</v>
      </c>
      <c r="Q16" s="124">
        <v>69.412000000000006</v>
      </c>
      <c r="R16" s="124">
        <v>57.737000000000002</v>
      </c>
      <c r="S16" s="124">
        <v>52.002000000000002</v>
      </c>
      <c r="T16" s="124">
        <v>94.078999999999994</v>
      </c>
      <c r="U16" s="124">
        <v>67.284999999999997</v>
      </c>
      <c r="V16" s="124">
        <v>58.837000000000003</v>
      </c>
      <c r="W16" s="124">
        <v>56.975000000000001</v>
      </c>
      <c r="X16" s="124">
        <v>111.40600000000001</v>
      </c>
      <c r="Y16" s="124">
        <v>16.109000000000002</v>
      </c>
      <c r="Z16" s="124">
        <v>49.322000000000003</v>
      </c>
      <c r="AA16" s="124">
        <v>89.426000000000002</v>
      </c>
      <c r="AB16" s="124">
        <v>105.432</v>
      </c>
      <c r="AC16" s="124">
        <v>53.624000000000002</v>
      </c>
      <c r="AD16" s="124">
        <v>76.682000000000002</v>
      </c>
      <c r="AE16" s="124">
        <v>77.116</v>
      </c>
      <c r="AF16" s="124">
        <v>84.35</v>
      </c>
      <c r="AG16" s="124">
        <v>35.344000000000001</v>
      </c>
      <c r="AH16" s="125">
        <v>45.267000000000003</v>
      </c>
      <c r="AI16" s="173">
        <v>53.207000000000001</v>
      </c>
      <c r="AJ16" s="173">
        <v>21.169</v>
      </c>
      <c r="AK16" s="173">
        <v>57.356999999999999</v>
      </c>
      <c r="AL16" s="173">
        <v>45.442999999999998</v>
      </c>
      <c r="AM16" s="173">
        <v>41.064999999999998</v>
      </c>
      <c r="AN16" s="173"/>
      <c r="AO16" s="173"/>
      <c r="AP16" s="173"/>
      <c r="AQ16" s="173"/>
      <c r="AR16" s="173"/>
      <c r="AS16" s="173"/>
      <c r="AT16" s="173"/>
      <c r="AU16" s="173"/>
      <c r="AV16" s="173"/>
      <c r="AW16" s="173"/>
      <c r="AX16" s="173"/>
      <c r="AY16" s="173"/>
    </row>
    <row r="17" spans="1:51" ht="14.45" customHeight="1" x14ac:dyDescent="0.25">
      <c r="A17" s="190">
        <v>44348</v>
      </c>
      <c r="B17" s="165"/>
      <c r="C17" s="165"/>
      <c r="D17" s="166">
        <v>70.349999999999994</v>
      </c>
      <c r="E17" s="124">
        <v>91.114000000000004</v>
      </c>
      <c r="F17" s="124">
        <v>127.10899999999999</v>
      </c>
      <c r="G17" s="124">
        <v>108.949</v>
      </c>
      <c r="H17" s="124">
        <v>152.28899999999999</v>
      </c>
      <c r="I17" s="124">
        <v>128.53200000000001</v>
      </c>
      <c r="J17" s="124">
        <v>124.23</v>
      </c>
      <c r="K17" s="124">
        <v>74.950999999999993</v>
      </c>
      <c r="L17" s="124">
        <v>52.843000000000004</v>
      </c>
      <c r="M17" s="124">
        <v>66.399000000000001</v>
      </c>
      <c r="N17" s="124">
        <v>93.441000000000003</v>
      </c>
      <c r="O17" s="124">
        <v>54.750999999999998</v>
      </c>
      <c r="P17" s="124">
        <v>121.599</v>
      </c>
      <c r="Q17" s="124">
        <v>63.048999999999999</v>
      </c>
      <c r="R17" s="124">
        <v>130.648</v>
      </c>
      <c r="S17" s="124">
        <v>27.405999999999999</v>
      </c>
      <c r="T17" s="124">
        <v>136.88300000000001</v>
      </c>
      <c r="U17" s="124">
        <v>60.005000000000003</v>
      </c>
      <c r="V17" s="124">
        <v>109.96299999999999</v>
      </c>
      <c r="W17" s="124">
        <v>30.91</v>
      </c>
      <c r="X17" s="124">
        <v>60.018000000000001</v>
      </c>
      <c r="Y17" s="124">
        <v>8.4359999999999999</v>
      </c>
      <c r="Z17" s="124">
        <v>42.78</v>
      </c>
      <c r="AA17" s="124">
        <v>48.232999999999997</v>
      </c>
      <c r="AB17" s="124">
        <v>126.929</v>
      </c>
      <c r="AC17" s="124">
        <v>28.968</v>
      </c>
      <c r="AD17" s="124">
        <v>50.661000000000001</v>
      </c>
      <c r="AE17" s="124">
        <v>106.02500000000001</v>
      </c>
      <c r="AF17" s="124">
        <v>46.692999999999998</v>
      </c>
      <c r="AG17" s="124">
        <v>60.26</v>
      </c>
      <c r="AH17" s="125">
        <v>91.233000000000004</v>
      </c>
      <c r="AI17" s="173">
        <v>29.434000000000001</v>
      </c>
      <c r="AJ17" s="173">
        <v>28.853999999999999</v>
      </c>
      <c r="AK17" s="173">
        <v>73.674999999999997</v>
      </c>
      <c r="AL17" s="173">
        <v>87.281999999999996</v>
      </c>
      <c r="AM17" s="173">
        <v>50.06</v>
      </c>
      <c r="AN17" s="173"/>
      <c r="AO17" s="173"/>
      <c r="AP17" s="173"/>
      <c r="AQ17" s="173"/>
      <c r="AR17" s="173"/>
      <c r="AS17" s="173"/>
      <c r="AT17" s="173"/>
      <c r="AU17" s="173"/>
      <c r="AV17" s="173"/>
      <c r="AW17" s="173"/>
      <c r="AX17" s="173"/>
      <c r="AY17" s="173"/>
    </row>
    <row r="18" spans="1:51" ht="14.45" customHeight="1" x14ac:dyDescent="0.25">
      <c r="A18" s="190">
        <v>44378</v>
      </c>
      <c r="B18" s="165"/>
      <c r="C18" s="165"/>
      <c r="D18" s="166">
        <v>29.01</v>
      </c>
      <c r="E18" s="124">
        <v>39.314999999999998</v>
      </c>
      <c r="F18" s="124">
        <v>69.009</v>
      </c>
      <c r="G18" s="124">
        <v>38.837000000000003</v>
      </c>
      <c r="H18" s="124">
        <v>41.871000000000002</v>
      </c>
      <c r="I18" s="124">
        <v>58.723999999999997</v>
      </c>
      <c r="J18" s="124">
        <v>37.917999999999999</v>
      </c>
      <c r="K18" s="124">
        <v>28.178000000000001</v>
      </c>
      <c r="L18" s="124">
        <v>19.648</v>
      </c>
      <c r="M18" s="124">
        <v>32.24</v>
      </c>
      <c r="N18" s="124">
        <v>35.548000000000002</v>
      </c>
      <c r="O18" s="124">
        <v>23.869</v>
      </c>
      <c r="P18" s="124">
        <v>37.968000000000004</v>
      </c>
      <c r="Q18" s="124">
        <v>18.379000000000001</v>
      </c>
      <c r="R18" s="124">
        <v>82.388000000000005</v>
      </c>
      <c r="S18" s="124">
        <v>11.353</v>
      </c>
      <c r="T18" s="124">
        <v>35.314999999999998</v>
      </c>
      <c r="U18" s="124">
        <v>27.087</v>
      </c>
      <c r="V18" s="124">
        <v>62.481999999999999</v>
      </c>
      <c r="W18" s="124">
        <v>11.36</v>
      </c>
      <c r="X18" s="124">
        <v>18.262</v>
      </c>
      <c r="Y18" s="124">
        <v>4.3109999999999999</v>
      </c>
      <c r="Z18" s="124">
        <v>14.122999999999999</v>
      </c>
      <c r="AA18" s="124">
        <v>16.759</v>
      </c>
      <c r="AB18" s="124">
        <v>43.185000000000002</v>
      </c>
      <c r="AC18" s="124">
        <v>15.894</v>
      </c>
      <c r="AD18" s="124">
        <v>19.603999999999999</v>
      </c>
      <c r="AE18" s="124">
        <v>32.338000000000001</v>
      </c>
      <c r="AF18" s="124">
        <v>15.769</v>
      </c>
      <c r="AG18" s="124">
        <v>17.129000000000001</v>
      </c>
      <c r="AH18" s="125">
        <v>28.003</v>
      </c>
      <c r="AI18" s="173">
        <v>12.565</v>
      </c>
      <c r="AJ18" s="173">
        <v>10.269</v>
      </c>
      <c r="AK18" s="173">
        <v>20.524999999999999</v>
      </c>
      <c r="AL18" s="173">
        <v>29.808</v>
      </c>
      <c r="AM18" s="173">
        <v>25.904</v>
      </c>
      <c r="AN18" s="173"/>
      <c r="AO18" s="173"/>
      <c r="AP18" s="173"/>
      <c r="AQ18" s="173"/>
      <c r="AR18" s="173"/>
      <c r="AS18" s="173"/>
      <c r="AT18" s="173"/>
      <c r="AU18" s="173"/>
      <c r="AV18" s="173"/>
      <c r="AW18" s="173"/>
      <c r="AX18" s="173"/>
      <c r="AY18" s="173"/>
    </row>
    <row r="19" spans="1:51" ht="14.45" customHeight="1" x14ac:dyDescent="0.25">
      <c r="A19" s="190">
        <v>44409</v>
      </c>
      <c r="B19" s="165"/>
      <c r="C19" s="165"/>
      <c r="D19" s="166">
        <v>19.8</v>
      </c>
      <c r="E19" s="124">
        <v>32.22</v>
      </c>
      <c r="F19" s="124">
        <v>25.952999999999999</v>
      </c>
      <c r="G19" s="124">
        <v>28.027999999999999</v>
      </c>
      <c r="H19" s="124">
        <v>16.995999999999999</v>
      </c>
      <c r="I19" s="124">
        <v>23.727</v>
      </c>
      <c r="J19" s="124">
        <v>20.773</v>
      </c>
      <c r="K19" s="124">
        <v>32.152999999999999</v>
      </c>
      <c r="L19" s="124">
        <v>17.878</v>
      </c>
      <c r="M19" s="124">
        <v>23.117000000000001</v>
      </c>
      <c r="N19" s="124">
        <v>18.462</v>
      </c>
      <c r="O19" s="124">
        <v>18.891999999999999</v>
      </c>
      <c r="P19" s="124">
        <v>19.75</v>
      </c>
      <c r="Q19" s="124">
        <v>12.984</v>
      </c>
      <c r="R19" s="124">
        <v>27.335000000000001</v>
      </c>
      <c r="S19" s="124">
        <v>8.6300000000000008</v>
      </c>
      <c r="T19" s="124">
        <v>26.759</v>
      </c>
      <c r="U19" s="124">
        <v>15.053000000000001</v>
      </c>
      <c r="V19" s="124">
        <v>50.893999999999998</v>
      </c>
      <c r="W19" s="124">
        <v>9.73</v>
      </c>
      <c r="X19" s="124">
        <v>23.710999999999999</v>
      </c>
      <c r="Y19" s="124">
        <v>3.3359999999999999</v>
      </c>
      <c r="Z19" s="124">
        <v>10.776</v>
      </c>
      <c r="AA19" s="124">
        <v>10.255000000000001</v>
      </c>
      <c r="AB19" s="124">
        <v>22.658999999999999</v>
      </c>
      <c r="AC19" s="124">
        <v>12.911</v>
      </c>
      <c r="AD19" s="124">
        <v>26.742000000000001</v>
      </c>
      <c r="AE19" s="124">
        <v>15.420999999999999</v>
      </c>
      <c r="AF19" s="124">
        <v>9.3249999999999993</v>
      </c>
      <c r="AG19" s="124">
        <v>14.18</v>
      </c>
      <c r="AH19" s="125">
        <v>13.37</v>
      </c>
      <c r="AI19" s="173">
        <v>7.7279999999999998</v>
      </c>
      <c r="AJ19" s="173">
        <v>10.374000000000001</v>
      </c>
      <c r="AK19" s="173">
        <v>15.278</v>
      </c>
      <c r="AL19" s="173">
        <v>13.340999999999999</v>
      </c>
      <c r="AM19" s="173">
        <v>16.172999999999998</v>
      </c>
      <c r="AN19" s="173"/>
      <c r="AO19" s="173"/>
      <c r="AP19" s="173"/>
      <c r="AQ19" s="173"/>
      <c r="AR19" s="173"/>
      <c r="AS19" s="173"/>
      <c r="AT19" s="173"/>
      <c r="AU19" s="173"/>
      <c r="AV19" s="173"/>
      <c r="AW19" s="173"/>
      <c r="AX19" s="173"/>
      <c r="AY19" s="173"/>
    </row>
    <row r="20" spans="1:51" ht="14.45" customHeight="1" x14ac:dyDescent="0.25">
      <c r="A20" s="190">
        <v>44440</v>
      </c>
      <c r="B20" s="165"/>
      <c r="C20" s="165"/>
      <c r="D20" s="166">
        <v>17.47</v>
      </c>
      <c r="E20" s="124">
        <v>32.520000000000003</v>
      </c>
      <c r="F20" s="124">
        <v>12.65</v>
      </c>
      <c r="G20" s="124">
        <v>20.581</v>
      </c>
      <c r="H20" s="124">
        <v>19.506</v>
      </c>
      <c r="I20" s="124">
        <v>24.158000000000001</v>
      </c>
      <c r="J20" s="124">
        <v>12.840999999999999</v>
      </c>
      <c r="K20" s="124">
        <v>22.596</v>
      </c>
      <c r="L20" s="124">
        <v>10.058999999999999</v>
      </c>
      <c r="M20" s="124">
        <v>17.696999999999999</v>
      </c>
      <c r="N20" s="124">
        <v>32.9</v>
      </c>
      <c r="O20" s="124">
        <v>15.503</v>
      </c>
      <c r="P20" s="124">
        <v>17.609000000000002</v>
      </c>
      <c r="Q20" s="124">
        <v>14.566000000000001</v>
      </c>
      <c r="R20" s="124">
        <v>16.48</v>
      </c>
      <c r="S20" s="124">
        <v>8.4320000000000004</v>
      </c>
      <c r="T20" s="124">
        <v>33.628999999999998</v>
      </c>
      <c r="U20" s="124">
        <v>12.581</v>
      </c>
      <c r="V20" s="124">
        <v>33.130000000000003</v>
      </c>
      <c r="W20" s="124">
        <v>7.9740000000000002</v>
      </c>
      <c r="X20" s="124">
        <v>11.163</v>
      </c>
      <c r="Y20" s="124">
        <v>7.1740000000000004</v>
      </c>
      <c r="Z20" s="124">
        <v>15.292</v>
      </c>
      <c r="AA20" s="124">
        <v>14.058999999999999</v>
      </c>
      <c r="AB20" s="124">
        <v>16.96</v>
      </c>
      <c r="AC20" s="124">
        <v>12.382</v>
      </c>
      <c r="AD20" s="124">
        <v>17.013000000000002</v>
      </c>
      <c r="AE20" s="124">
        <v>15.438000000000001</v>
      </c>
      <c r="AF20" s="124">
        <v>8.4819999999999993</v>
      </c>
      <c r="AG20" s="124">
        <v>9.9280000000000008</v>
      </c>
      <c r="AH20" s="125">
        <v>10.122999999999999</v>
      </c>
      <c r="AI20" s="173">
        <v>6.0579999999999998</v>
      </c>
      <c r="AJ20" s="173">
        <v>24.314</v>
      </c>
      <c r="AK20" s="173">
        <v>14.884</v>
      </c>
      <c r="AL20" s="173">
        <v>10.606999999999999</v>
      </c>
      <c r="AM20" s="173">
        <v>8.7629999999999999</v>
      </c>
      <c r="AN20" s="173"/>
      <c r="AO20" s="173"/>
      <c r="AP20" s="173"/>
      <c r="AQ20" s="173"/>
      <c r="AR20" s="173"/>
      <c r="AS20" s="173"/>
      <c r="AT20" s="173"/>
      <c r="AU20" s="173"/>
      <c r="AV20" s="173"/>
      <c r="AW20" s="173"/>
      <c r="AX20" s="173"/>
      <c r="AY20" s="173"/>
    </row>
    <row r="21" spans="1:51" ht="14.45" customHeight="1" x14ac:dyDescent="0.25">
      <c r="A21" s="190">
        <v>44470</v>
      </c>
      <c r="B21" s="165"/>
      <c r="C21" s="165"/>
      <c r="D21" s="166">
        <v>15.64</v>
      </c>
      <c r="E21" s="124">
        <v>19.05</v>
      </c>
      <c r="F21" s="124">
        <v>17.626000000000001</v>
      </c>
      <c r="G21" s="124">
        <v>15.167</v>
      </c>
      <c r="H21" s="124">
        <v>21.827999999999999</v>
      </c>
      <c r="I21" s="124">
        <v>25.632000000000001</v>
      </c>
      <c r="J21" s="124">
        <v>10.631</v>
      </c>
      <c r="K21" s="124">
        <v>17.012</v>
      </c>
      <c r="L21" s="124">
        <v>11.395</v>
      </c>
      <c r="M21" s="124">
        <v>18.513999999999999</v>
      </c>
      <c r="N21" s="124">
        <v>12.872999999999999</v>
      </c>
      <c r="O21" s="124">
        <v>9.3330000000000002</v>
      </c>
      <c r="P21" s="124">
        <v>11.353999999999999</v>
      </c>
      <c r="Q21" s="124">
        <v>9.3160000000000007</v>
      </c>
      <c r="R21" s="124">
        <v>12.189</v>
      </c>
      <c r="S21" s="124">
        <v>9.2729999999999997</v>
      </c>
      <c r="T21" s="124">
        <v>23.125</v>
      </c>
      <c r="U21" s="124">
        <v>9.7119999999999997</v>
      </c>
      <c r="V21" s="124">
        <v>13.675000000000001</v>
      </c>
      <c r="W21" s="124">
        <v>7.7560000000000002</v>
      </c>
      <c r="X21" s="124">
        <v>8.3840000000000003</v>
      </c>
      <c r="Y21" s="124">
        <v>5.226</v>
      </c>
      <c r="Z21" s="124">
        <v>9.4280000000000008</v>
      </c>
      <c r="AA21" s="124">
        <v>13.637</v>
      </c>
      <c r="AB21" s="124">
        <v>22.972000000000001</v>
      </c>
      <c r="AC21" s="124">
        <v>36.569000000000003</v>
      </c>
      <c r="AD21" s="124">
        <v>13.569000000000001</v>
      </c>
      <c r="AE21" s="124">
        <v>10.784000000000001</v>
      </c>
      <c r="AF21" s="124">
        <v>8.0380000000000003</v>
      </c>
      <c r="AG21" s="124">
        <v>11.028</v>
      </c>
      <c r="AH21" s="125">
        <v>12.247999999999999</v>
      </c>
      <c r="AI21" s="173">
        <v>5.2539999999999996</v>
      </c>
      <c r="AJ21" s="173">
        <v>14.031000000000001</v>
      </c>
      <c r="AK21" s="173">
        <v>20.158999999999999</v>
      </c>
      <c r="AL21" s="173">
        <v>7.55</v>
      </c>
      <c r="AM21" s="173">
        <v>16.584</v>
      </c>
      <c r="AN21" s="173"/>
      <c r="AO21" s="173"/>
      <c r="AP21" s="173"/>
      <c r="AQ21" s="173"/>
      <c r="AR21" s="173"/>
      <c r="AS21" s="173"/>
      <c r="AT21" s="173"/>
      <c r="AU21" s="173"/>
      <c r="AV21" s="173"/>
      <c r="AW21" s="173"/>
      <c r="AX21" s="173"/>
      <c r="AY21" s="173"/>
    </row>
    <row r="22" spans="1:51" ht="14.45" customHeight="1" x14ac:dyDescent="0.25">
      <c r="A22" s="190">
        <v>44501</v>
      </c>
      <c r="B22" s="165"/>
      <c r="C22" s="165"/>
      <c r="D22" s="166">
        <v>8.7799999999999994</v>
      </c>
      <c r="E22" s="124">
        <v>10.49</v>
      </c>
      <c r="F22" s="124">
        <v>9.0670000000000002</v>
      </c>
      <c r="G22" s="124">
        <v>9.5489999999999995</v>
      </c>
      <c r="H22" s="124">
        <v>12.222</v>
      </c>
      <c r="I22" s="124">
        <v>15.044</v>
      </c>
      <c r="J22" s="124">
        <v>10.071</v>
      </c>
      <c r="K22" s="124">
        <v>10.067</v>
      </c>
      <c r="L22" s="124">
        <v>6.9619999999999997</v>
      </c>
      <c r="M22" s="124">
        <v>11.46</v>
      </c>
      <c r="N22" s="124">
        <v>8.3529999999999998</v>
      </c>
      <c r="O22" s="124">
        <v>7.3390000000000004</v>
      </c>
      <c r="P22" s="124">
        <v>8.3889999999999993</v>
      </c>
      <c r="Q22" s="124">
        <v>7.29</v>
      </c>
      <c r="R22" s="124">
        <v>8.5020000000000007</v>
      </c>
      <c r="S22" s="124">
        <v>5.6749999999999998</v>
      </c>
      <c r="T22" s="124">
        <v>11.242000000000001</v>
      </c>
      <c r="U22" s="124">
        <v>8.7829999999999995</v>
      </c>
      <c r="V22" s="124">
        <v>8.9770000000000003</v>
      </c>
      <c r="W22" s="124">
        <v>6.37</v>
      </c>
      <c r="X22" s="124">
        <v>6.9349999999999996</v>
      </c>
      <c r="Y22" s="124">
        <v>3.282</v>
      </c>
      <c r="Z22" s="124">
        <v>6.2359999999999998</v>
      </c>
      <c r="AA22" s="124">
        <v>9.6639999999999997</v>
      </c>
      <c r="AB22" s="124">
        <v>12.882</v>
      </c>
      <c r="AC22" s="124">
        <v>13.696</v>
      </c>
      <c r="AD22" s="124">
        <v>7.8049999999999997</v>
      </c>
      <c r="AE22" s="124">
        <v>8.4489999999999998</v>
      </c>
      <c r="AF22" s="124">
        <v>6.2240000000000002</v>
      </c>
      <c r="AG22" s="124">
        <v>7.3949999999999996</v>
      </c>
      <c r="AH22" s="125">
        <v>7.8639999999999999</v>
      </c>
      <c r="AI22" s="173">
        <v>4.3789999999999996</v>
      </c>
      <c r="AJ22" s="173">
        <v>6.85</v>
      </c>
      <c r="AK22" s="173">
        <v>10.377000000000001</v>
      </c>
      <c r="AL22" s="173">
        <v>6.665</v>
      </c>
      <c r="AM22" s="173">
        <v>8.4309999999999992</v>
      </c>
      <c r="AN22" s="173"/>
      <c r="AO22" s="173"/>
      <c r="AP22" s="173"/>
      <c r="AQ22" s="173"/>
      <c r="AR22" s="173"/>
      <c r="AS22" s="173"/>
      <c r="AT22" s="173"/>
      <c r="AU22" s="173"/>
      <c r="AV22" s="173"/>
      <c r="AW22" s="173"/>
      <c r="AX22" s="173"/>
      <c r="AY22" s="173"/>
    </row>
    <row r="23" spans="1:51" ht="14.45" customHeight="1" x14ac:dyDescent="0.25">
      <c r="A23" s="190">
        <v>44531</v>
      </c>
      <c r="B23" s="165"/>
      <c r="C23" s="165"/>
      <c r="D23" s="166">
        <v>6.34</v>
      </c>
      <c r="E23" s="124">
        <v>7.9320000000000004</v>
      </c>
      <c r="F23" s="124">
        <v>7.5330000000000004</v>
      </c>
      <c r="G23" s="124">
        <v>7.819</v>
      </c>
      <c r="H23" s="124">
        <v>8.5860000000000003</v>
      </c>
      <c r="I23" s="124">
        <v>10.342000000000001</v>
      </c>
      <c r="J23" s="124">
        <v>7.5880000000000001</v>
      </c>
      <c r="K23" s="124">
        <v>6.9870000000000001</v>
      </c>
      <c r="L23" s="124">
        <v>5.7439999999999998</v>
      </c>
      <c r="M23" s="124">
        <v>7.6920000000000002</v>
      </c>
      <c r="N23" s="124">
        <v>6.944</v>
      </c>
      <c r="O23" s="124">
        <v>6.1369999999999996</v>
      </c>
      <c r="P23" s="124">
        <v>7.0960000000000001</v>
      </c>
      <c r="Q23" s="124">
        <v>5.7830000000000004</v>
      </c>
      <c r="R23" s="124">
        <v>7.4260000000000002</v>
      </c>
      <c r="S23" s="124">
        <v>4.742</v>
      </c>
      <c r="T23" s="124">
        <v>8.3710000000000004</v>
      </c>
      <c r="U23" s="124">
        <v>7.1520000000000001</v>
      </c>
      <c r="V23" s="124">
        <v>7.6449999999999996</v>
      </c>
      <c r="W23" s="124">
        <v>4.8019999999999996</v>
      </c>
      <c r="X23" s="124">
        <v>6.0430000000000001</v>
      </c>
      <c r="Y23" s="124">
        <v>2.6080000000000001</v>
      </c>
      <c r="Z23" s="124">
        <v>5.21</v>
      </c>
      <c r="AA23" s="124">
        <v>6.7119999999999997</v>
      </c>
      <c r="AB23" s="124">
        <v>8.4710000000000001</v>
      </c>
      <c r="AC23" s="124">
        <v>7.718</v>
      </c>
      <c r="AD23" s="124">
        <v>6.5359999999999996</v>
      </c>
      <c r="AE23" s="124">
        <v>6.79</v>
      </c>
      <c r="AF23" s="124">
        <v>5.0039999999999996</v>
      </c>
      <c r="AG23" s="124">
        <v>5.407</v>
      </c>
      <c r="AH23" s="125">
        <v>6.2880000000000003</v>
      </c>
      <c r="AI23" s="173">
        <v>3.9710000000000001</v>
      </c>
      <c r="AJ23" s="173">
        <v>5.1189999999999998</v>
      </c>
      <c r="AK23" s="173">
        <v>7.0289999999999999</v>
      </c>
      <c r="AL23" s="173">
        <v>5.8010000000000002</v>
      </c>
      <c r="AM23" s="173">
        <v>5.782</v>
      </c>
      <c r="AN23" s="173"/>
      <c r="AO23" s="173"/>
      <c r="AP23" s="173"/>
      <c r="AQ23" s="173"/>
      <c r="AR23" s="173"/>
      <c r="AS23" s="173"/>
      <c r="AT23" s="173"/>
      <c r="AU23" s="173"/>
      <c r="AV23" s="173"/>
      <c r="AW23" s="173"/>
      <c r="AX23" s="173"/>
      <c r="AY23" s="173"/>
    </row>
    <row r="24" spans="1:51" ht="14.45" customHeight="1" x14ac:dyDescent="0.25">
      <c r="A24" s="190">
        <v>44562</v>
      </c>
      <c r="B24" s="165"/>
      <c r="C24" s="165"/>
      <c r="D24" s="166">
        <v>5.39</v>
      </c>
      <c r="E24" s="124">
        <v>6.5789999999999997</v>
      </c>
      <c r="F24" s="124">
        <v>6.41</v>
      </c>
      <c r="G24" s="124">
        <v>6.7130000000000001</v>
      </c>
      <c r="H24" s="124">
        <v>7.12</v>
      </c>
      <c r="I24" s="124">
        <v>7.5419999999999998</v>
      </c>
      <c r="J24" s="124">
        <v>6.1779999999999999</v>
      </c>
      <c r="K24" s="124">
        <v>5.6520000000000001</v>
      </c>
      <c r="L24" s="124">
        <v>4.867</v>
      </c>
      <c r="M24" s="124">
        <v>5.8869999999999996</v>
      </c>
      <c r="N24" s="124">
        <v>5.8440000000000003</v>
      </c>
      <c r="O24" s="124">
        <v>5.194</v>
      </c>
      <c r="P24" s="124">
        <v>6.1180000000000003</v>
      </c>
      <c r="Q24" s="124">
        <v>4.907</v>
      </c>
      <c r="R24" s="124">
        <v>6.383</v>
      </c>
      <c r="S24" s="124">
        <v>3.8460000000000001</v>
      </c>
      <c r="T24" s="124">
        <v>6.9859999999999998</v>
      </c>
      <c r="U24" s="124">
        <v>5.4859999999999998</v>
      </c>
      <c r="V24" s="124">
        <v>6.548</v>
      </c>
      <c r="W24" s="124">
        <v>4.032</v>
      </c>
      <c r="X24" s="124">
        <v>5.1890000000000001</v>
      </c>
      <c r="Y24" s="124">
        <v>2.2120000000000002</v>
      </c>
      <c r="Z24" s="124">
        <v>4.2519999999999998</v>
      </c>
      <c r="AA24" s="124">
        <v>6.2569999999999997</v>
      </c>
      <c r="AB24" s="124">
        <v>6.8739999999999997</v>
      </c>
      <c r="AC24" s="124">
        <v>5.8840000000000003</v>
      </c>
      <c r="AD24" s="124">
        <v>5.3019999999999996</v>
      </c>
      <c r="AE24" s="124">
        <v>5.7450000000000001</v>
      </c>
      <c r="AF24" s="124">
        <v>4.2279999999999998</v>
      </c>
      <c r="AG24" s="124">
        <v>4.4859999999999998</v>
      </c>
      <c r="AH24" s="125">
        <v>5.2709999999999999</v>
      </c>
      <c r="AI24" s="173">
        <v>3.395</v>
      </c>
      <c r="AJ24" s="173">
        <v>4.2110000000000003</v>
      </c>
      <c r="AK24" s="173">
        <v>5.7629999999999999</v>
      </c>
      <c r="AL24" s="173">
        <v>5.14</v>
      </c>
      <c r="AM24" s="173">
        <v>4.6269999999999998</v>
      </c>
      <c r="AN24" s="173"/>
      <c r="AO24" s="173"/>
      <c r="AP24" s="173"/>
      <c r="AQ24" s="173"/>
      <c r="AR24" s="173"/>
      <c r="AS24" s="173"/>
      <c r="AT24" s="173"/>
      <c r="AU24" s="173"/>
      <c r="AV24" s="173"/>
      <c r="AW24" s="173"/>
      <c r="AX24" s="173"/>
      <c r="AY24" s="173"/>
    </row>
    <row r="25" spans="1:51" ht="14.45" customHeight="1" x14ac:dyDescent="0.25">
      <c r="A25" s="190">
        <v>44593</v>
      </c>
      <c r="B25" s="165"/>
      <c r="C25" s="165"/>
      <c r="D25" s="166">
        <v>4.74</v>
      </c>
      <c r="E25" s="124">
        <v>5.1680000000000001</v>
      </c>
      <c r="F25" s="124">
        <v>5.0650000000000004</v>
      </c>
      <c r="G25" s="124">
        <v>5.1710000000000003</v>
      </c>
      <c r="H25" s="124">
        <v>6.4480000000000004</v>
      </c>
      <c r="I25" s="124">
        <v>8.4160000000000004</v>
      </c>
      <c r="J25" s="124">
        <v>4.8289999999999997</v>
      </c>
      <c r="K25" s="124">
        <v>4.3940000000000001</v>
      </c>
      <c r="L25" s="124">
        <v>3.819</v>
      </c>
      <c r="M25" s="124">
        <v>4.7489999999999997</v>
      </c>
      <c r="N25" s="124">
        <v>4.7009999999999996</v>
      </c>
      <c r="O25" s="124">
        <v>4.0620000000000003</v>
      </c>
      <c r="P25" s="124">
        <v>4.8460000000000001</v>
      </c>
      <c r="Q25" s="124">
        <v>4.6399999999999997</v>
      </c>
      <c r="R25" s="124">
        <v>6.1219999999999999</v>
      </c>
      <c r="S25" s="124">
        <v>2.9809999999999999</v>
      </c>
      <c r="T25" s="124">
        <v>5.5</v>
      </c>
      <c r="U25" s="124">
        <v>4.8339999999999996</v>
      </c>
      <c r="V25" s="124">
        <v>5.3979999999999997</v>
      </c>
      <c r="W25" s="124">
        <v>3.1749999999999998</v>
      </c>
      <c r="X25" s="124">
        <v>4.1100000000000003</v>
      </c>
      <c r="Y25" s="124">
        <v>2.06</v>
      </c>
      <c r="Z25" s="124">
        <v>3.355</v>
      </c>
      <c r="AA25" s="124">
        <v>5.3049999999999997</v>
      </c>
      <c r="AB25" s="124">
        <v>5.4480000000000004</v>
      </c>
      <c r="AC25" s="124">
        <v>4.9089999999999998</v>
      </c>
      <c r="AD25" s="124">
        <v>4.0960000000000001</v>
      </c>
      <c r="AE25" s="124">
        <v>4.7549999999999999</v>
      </c>
      <c r="AF25" s="124">
        <v>3.2970000000000002</v>
      </c>
      <c r="AG25" s="124">
        <v>3.56</v>
      </c>
      <c r="AH25" s="125">
        <v>4.0119999999999996</v>
      </c>
      <c r="AI25" s="173">
        <v>2.8290000000000002</v>
      </c>
      <c r="AJ25" s="173">
        <v>3.7570000000000001</v>
      </c>
      <c r="AK25" s="173">
        <v>5.8109999999999999</v>
      </c>
      <c r="AL25" s="173">
        <v>4.0190000000000001</v>
      </c>
      <c r="AM25" s="173">
        <v>3.5739999999999998</v>
      </c>
      <c r="AN25" s="173"/>
      <c r="AO25" s="173"/>
      <c r="AP25" s="173"/>
      <c r="AQ25" s="173"/>
      <c r="AR25" s="173"/>
      <c r="AS25" s="173"/>
      <c r="AT25" s="173"/>
      <c r="AU25" s="173"/>
      <c r="AV25" s="173"/>
      <c r="AW25" s="173"/>
      <c r="AX25" s="173"/>
      <c r="AY25" s="173"/>
    </row>
    <row r="26" spans="1:51" ht="14.45" customHeight="1" x14ac:dyDescent="0.25">
      <c r="A26" s="190">
        <v>44621</v>
      </c>
      <c r="B26" s="165"/>
      <c r="C26" s="165"/>
      <c r="D26" s="166">
        <v>8.6</v>
      </c>
      <c r="E26" s="124">
        <v>7.02</v>
      </c>
      <c r="F26" s="124">
        <v>6.3550000000000004</v>
      </c>
      <c r="G26" s="124">
        <v>14.006</v>
      </c>
      <c r="H26" s="124">
        <v>14.957000000000001</v>
      </c>
      <c r="I26" s="124">
        <v>12.170999999999999</v>
      </c>
      <c r="J26" s="124">
        <v>6.1449999999999996</v>
      </c>
      <c r="K26" s="124">
        <v>11.047000000000001</v>
      </c>
      <c r="L26" s="124">
        <v>5.7160000000000002</v>
      </c>
      <c r="M26" s="124">
        <v>5.093</v>
      </c>
      <c r="N26" s="124">
        <v>6.2560000000000002</v>
      </c>
      <c r="O26" s="124">
        <v>6.5529999999999999</v>
      </c>
      <c r="P26" s="124">
        <v>7.6909999999999998</v>
      </c>
      <c r="Q26" s="124">
        <v>13.319000000000001</v>
      </c>
      <c r="R26" s="124">
        <v>6.9850000000000003</v>
      </c>
      <c r="S26" s="124">
        <v>12.449</v>
      </c>
      <c r="T26" s="124">
        <v>8.18</v>
      </c>
      <c r="U26" s="124">
        <v>7.3419999999999996</v>
      </c>
      <c r="V26" s="124">
        <v>6.4960000000000004</v>
      </c>
      <c r="W26" s="124">
        <v>5.7759999999999998</v>
      </c>
      <c r="X26" s="124">
        <v>4.782</v>
      </c>
      <c r="Y26" s="124">
        <v>3.6760000000000002</v>
      </c>
      <c r="Z26" s="124">
        <v>10.874000000000001</v>
      </c>
      <c r="AA26" s="124">
        <v>11.05</v>
      </c>
      <c r="AB26" s="124">
        <v>6.6829999999999998</v>
      </c>
      <c r="AC26" s="124">
        <v>16.984000000000002</v>
      </c>
      <c r="AD26" s="124">
        <v>4.9740000000000002</v>
      </c>
      <c r="AE26" s="124">
        <v>7.5380000000000003</v>
      </c>
      <c r="AF26" s="124">
        <v>3.6880000000000002</v>
      </c>
      <c r="AG26" s="124">
        <v>5.702</v>
      </c>
      <c r="AH26" s="125">
        <v>7.657</v>
      </c>
      <c r="AI26" s="173">
        <v>3.8839999999999999</v>
      </c>
      <c r="AJ26" s="173">
        <v>8.5690000000000008</v>
      </c>
      <c r="AK26" s="173">
        <v>11.368</v>
      </c>
      <c r="AL26" s="173">
        <v>4.9560000000000004</v>
      </c>
      <c r="AM26" s="173">
        <v>4.2539999999999996</v>
      </c>
      <c r="AN26" s="173"/>
      <c r="AO26" s="173"/>
      <c r="AP26" s="173"/>
      <c r="AQ26" s="173"/>
      <c r="AR26" s="173"/>
      <c r="AS26" s="173"/>
      <c r="AT26" s="173"/>
      <c r="AU26" s="173"/>
      <c r="AV26" s="173"/>
      <c r="AW26" s="173"/>
      <c r="AX26" s="173"/>
      <c r="AY26" s="173"/>
    </row>
    <row r="27" spans="1:51" ht="15" x14ac:dyDescent="0.25">
      <c r="A27" s="190">
        <v>44652</v>
      </c>
      <c r="B27" s="165"/>
      <c r="C27" s="165"/>
      <c r="D27" s="166">
        <v>23.32</v>
      </c>
      <c r="E27" s="124">
        <v>14.622</v>
      </c>
      <c r="F27" s="124">
        <v>17.391999999999999</v>
      </c>
      <c r="G27" s="124">
        <v>34.97</v>
      </c>
      <c r="H27" s="124">
        <v>37.402999999999999</v>
      </c>
      <c r="I27" s="124">
        <v>37.771999999999998</v>
      </c>
      <c r="J27" s="124">
        <v>14.646000000000001</v>
      </c>
      <c r="K27" s="124">
        <v>42.442</v>
      </c>
      <c r="L27" s="124">
        <v>17.071999999999999</v>
      </c>
      <c r="M27" s="124">
        <v>16.797999999999998</v>
      </c>
      <c r="N27" s="124">
        <v>31.35</v>
      </c>
      <c r="O27" s="124">
        <v>26.425000000000001</v>
      </c>
      <c r="P27" s="124">
        <v>23.285</v>
      </c>
      <c r="Q27" s="124">
        <v>21.297000000000001</v>
      </c>
      <c r="R27" s="124">
        <v>11.433999999999999</v>
      </c>
      <c r="S27" s="124">
        <v>24.888000000000002</v>
      </c>
      <c r="T27" s="124">
        <v>19.350999999999999</v>
      </c>
      <c r="U27" s="124">
        <v>11.914999999999999</v>
      </c>
      <c r="V27" s="124">
        <v>21.751000000000001</v>
      </c>
      <c r="W27" s="124">
        <v>22.794</v>
      </c>
      <c r="X27" s="124">
        <v>8.9149999999999991</v>
      </c>
      <c r="Y27" s="124">
        <v>8.3979999999999997</v>
      </c>
      <c r="Z27" s="124">
        <v>37.444000000000003</v>
      </c>
      <c r="AA27" s="124">
        <v>33.314999999999998</v>
      </c>
      <c r="AB27" s="124">
        <v>22.701000000000001</v>
      </c>
      <c r="AC27" s="124">
        <v>25.02</v>
      </c>
      <c r="AD27" s="124">
        <v>20.3</v>
      </c>
      <c r="AE27" s="124">
        <v>13.535</v>
      </c>
      <c r="AF27" s="124">
        <v>12.475</v>
      </c>
      <c r="AG27" s="124">
        <v>15.205</v>
      </c>
      <c r="AH27" s="125">
        <v>25.614000000000001</v>
      </c>
      <c r="AI27" s="173">
        <v>7.3609999999999998</v>
      </c>
      <c r="AJ27" s="173">
        <v>19.152000000000001</v>
      </c>
      <c r="AK27" s="173">
        <v>15.054</v>
      </c>
      <c r="AL27" s="173">
        <v>12.208</v>
      </c>
      <c r="AM27" s="173">
        <v>8.94</v>
      </c>
      <c r="AN27" s="173"/>
      <c r="AO27" s="173"/>
      <c r="AP27" s="173"/>
      <c r="AQ27" s="173"/>
      <c r="AR27" s="173"/>
      <c r="AS27" s="173"/>
      <c r="AT27" s="173"/>
      <c r="AU27" s="173"/>
      <c r="AV27" s="173"/>
      <c r="AW27" s="173"/>
      <c r="AX27" s="173"/>
      <c r="AY27" s="173"/>
    </row>
    <row r="28" spans="1:51" ht="14.45" customHeight="1" x14ac:dyDescent="0.25">
      <c r="A28" s="190">
        <v>44682</v>
      </c>
      <c r="B28" s="165"/>
      <c r="C28" s="165"/>
      <c r="D28" s="166">
        <v>71.430000000000007</v>
      </c>
      <c r="E28" s="124">
        <v>58.222999999999999</v>
      </c>
      <c r="F28" s="124">
        <v>92.168000000000006</v>
      </c>
      <c r="G28" s="124">
        <v>100.169</v>
      </c>
      <c r="H28" s="124">
        <v>83.224999999999994</v>
      </c>
      <c r="I28" s="124">
        <v>104.139</v>
      </c>
      <c r="J28" s="124">
        <v>42.008000000000003</v>
      </c>
      <c r="K28" s="124">
        <v>68.316999999999993</v>
      </c>
      <c r="L28" s="124">
        <v>56.466000000000001</v>
      </c>
      <c r="M28" s="124">
        <v>57.344000000000001</v>
      </c>
      <c r="N28" s="124">
        <v>84.988</v>
      </c>
      <c r="O28" s="124">
        <v>87.569000000000003</v>
      </c>
      <c r="P28" s="124">
        <v>74.787000000000006</v>
      </c>
      <c r="Q28" s="124">
        <v>58.798999999999999</v>
      </c>
      <c r="R28" s="124">
        <v>56.515999999999998</v>
      </c>
      <c r="S28" s="124">
        <v>91.754999999999995</v>
      </c>
      <c r="T28" s="124">
        <v>69.698999999999998</v>
      </c>
      <c r="U28" s="124">
        <v>61.265000000000001</v>
      </c>
      <c r="V28" s="124">
        <v>57.948</v>
      </c>
      <c r="W28" s="124">
        <v>110.708</v>
      </c>
      <c r="X28" s="124">
        <v>17.189</v>
      </c>
      <c r="Y28" s="124">
        <v>44.518999999999998</v>
      </c>
      <c r="Z28" s="124">
        <v>89.566000000000003</v>
      </c>
      <c r="AA28" s="124">
        <v>104.569</v>
      </c>
      <c r="AB28" s="124">
        <v>56.945999999999998</v>
      </c>
      <c r="AC28" s="124">
        <v>76.602999999999994</v>
      </c>
      <c r="AD28" s="124">
        <v>77.070999999999998</v>
      </c>
      <c r="AE28" s="124">
        <v>88.245000000000005</v>
      </c>
      <c r="AF28" s="124">
        <v>36.106000000000002</v>
      </c>
      <c r="AG28" s="124">
        <v>46.52</v>
      </c>
      <c r="AH28" s="125">
        <v>54.929000000000002</v>
      </c>
      <c r="AI28" s="173">
        <v>20.356000000000002</v>
      </c>
      <c r="AJ28" s="173">
        <v>56.097999999999999</v>
      </c>
      <c r="AK28" s="173">
        <v>46.381999999999998</v>
      </c>
      <c r="AL28" s="173">
        <v>40.46</v>
      </c>
      <c r="AM28" s="173">
        <v>53.411999999999999</v>
      </c>
      <c r="AN28" s="173"/>
      <c r="AO28" s="173"/>
      <c r="AP28" s="173"/>
      <c r="AQ28" s="173"/>
      <c r="AR28" s="173"/>
      <c r="AS28" s="173"/>
      <c r="AT28" s="173"/>
      <c r="AU28" s="173"/>
      <c r="AV28" s="173"/>
      <c r="AW28" s="173"/>
      <c r="AX28" s="173"/>
      <c r="AY28" s="173"/>
    </row>
    <row r="29" spans="1:51" ht="14.45" customHeight="1" x14ac:dyDescent="0.25">
      <c r="A29" s="190">
        <v>44713</v>
      </c>
      <c r="B29" s="165"/>
      <c r="C29" s="165"/>
      <c r="D29" s="166">
        <v>70.349999999999994</v>
      </c>
      <c r="E29" s="124">
        <v>129.18799999999999</v>
      </c>
      <c r="F29" s="124">
        <v>111.949</v>
      </c>
      <c r="G29" s="124">
        <v>155.441</v>
      </c>
      <c r="H29" s="124">
        <v>130.83799999999999</v>
      </c>
      <c r="I29" s="124">
        <v>125.419</v>
      </c>
      <c r="J29" s="124">
        <v>78.099999999999994</v>
      </c>
      <c r="K29" s="124">
        <v>54.09</v>
      </c>
      <c r="L29" s="124">
        <v>67.643000000000001</v>
      </c>
      <c r="M29" s="124">
        <v>93.995000000000005</v>
      </c>
      <c r="N29" s="124">
        <v>55.335999999999999</v>
      </c>
      <c r="O29" s="124">
        <v>123.642</v>
      </c>
      <c r="P29" s="124">
        <v>65.176000000000002</v>
      </c>
      <c r="Q29" s="124">
        <v>131.72999999999999</v>
      </c>
      <c r="R29" s="124">
        <v>28.907</v>
      </c>
      <c r="S29" s="124">
        <v>138.25700000000001</v>
      </c>
      <c r="T29" s="124">
        <v>61.09</v>
      </c>
      <c r="U29" s="124">
        <v>111.56100000000001</v>
      </c>
      <c r="V29" s="124">
        <v>31.285</v>
      </c>
      <c r="W29" s="124">
        <v>62.088999999999999</v>
      </c>
      <c r="X29" s="124">
        <v>9.0879999999999992</v>
      </c>
      <c r="Y29" s="124">
        <v>40.463999999999999</v>
      </c>
      <c r="Z29" s="124">
        <v>48.261000000000003</v>
      </c>
      <c r="AA29" s="124">
        <v>131.059</v>
      </c>
      <c r="AB29" s="124">
        <v>30.26</v>
      </c>
      <c r="AC29" s="124">
        <v>50.613</v>
      </c>
      <c r="AD29" s="124">
        <v>106.304</v>
      </c>
      <c r="AE29" s="124">
        <v>49.125999999999998</v>
      </c>
      <c r="AF29" s="124">
        <v>61.058999999999997</v>
      </c>
      <c r="AG29" s="124">
        <v>92.292000000000002</v>
      </c>
      <c r="AH29" s="125">
        <v>29.974</v>
      </c>
      <c r="AI29" s="173">
        <v>29.119</v>
      </c>
      <c r="AJ29" s="173">
        <v>72.906999999999996</v>
      </c>
      <c r="AK29" s="173">
        <v>88.149000000000001</v>
      </c>
      <c r="AL29" s="173">
        <v>49.777999999999999</v>
      </c>
      <c r="AM29" s="173">
        <v>90.048000000000002</v>
      </c>
      <c r="AN29" s="173"/>
      <c r="AO29" s="173"/>
      <c r="AP29" s="173"/>
      <c r="AQ29" s="173"/>
      <c r="AR29" s="173"/>
      <c r="AS29" s="173"/>
      <c r="AT29" s="173"/>
      <c r="AU29" s="173"/>
      <c r="AV29" s="173"/>
      <c r="AW29" s="173"/>
      <c r="AX29" s="173"/>
      <c r="AY29" s="173"/>
    </row>
    <row r="30" spans="1:51" ht="14.45" customHeight="1" x14ac:dyDescent="0.25">
      <c r="A30" s="190">
        <v>44743</v>
      </c>
      <c r="B30" s="165"/>
      <c r="C30" s="165"/>
      <c r="D30" s="166">
        <v>29.01</v>
      </c>
      <c r="E30" s="124">
        <v>69.445999999999998</v>
      </c>
      <c r="F30" s="124">
        <v>39.442999999999998</v>
      </c>
      <c r="G30" s="124">
        <v>43.478000000000002</v>
      </c>
      <c r="H30" s="124">
        <v>59.222000000000001</v>
      </c>
      <c r="I30" s="124">
        <v>38.110999999999997</v>
      </c>
      <c r="J30" s="124">
        <v>29.015000000000001</v>
      </c>
      <c r="K30" s="124">
        <v>19.774000000000001</v>
      </c>
      <c r="L30" s="124">
        <v>32.64</v>
      </c>
      <c r="M30" s="124">
        <v>35.664000000000001</v>
      </c>
      <c r="N30" s="124">
        <v>24.071000000000002</v>
      </c>
      <c r="O30" s="124">
        <v>40.206000000000003</v>
      </c>
      <c r="P30" s="124">
        <v>18.994</v>
      </c>
      <c r="Q30" s="124">
        <v>82.665000000000006</v>
      </c>
      <c r="R30" s="124">
        <v>12.109</v>
      </c>
      <c r="S30" s="124">
        <v>35.697000000000003</v>
      </c>
      <c r="T30" s="124">
        <v>27.501999999999999</v>
      </c>
      <c r="U30" s="124">
        <v>62.953000000000003</v>
      </c>
      <c r="V30" s="124">
        <v>11.535</v>
      </c>
      <c r="W30" s="124">
        <v>18.597999999999999</v>
      </c>
      <c r="X30" s="124">
        <v>4.8259999999999996</v>
      </c>
      <c r="Y30" s="124">
        <v>13.244999999999999</v>
      </c>
      <c r="Z30" s="124">
        <v>16.736000000000001</v>
      </c>
      <c r="AA30" s="124">
        <v>45.491999999999997</v>
      </c>
      <c r="AB30" s="124">
        <v>16.718</v>
      </c>
      <c r="AC30" s="124">
        <v>19.541</v>
      </c>
      <c r="AD30" s="124">
        <v>32.36</v>
      </c>
      <c r="AE30" s="124">
        <v>16.600000000000001</v>
      </c>
      <c r="AF30" s="124">
        <v>17.283999999999999</v>
      </c>
      <c r="AG30" s="124">
        <v>28.201000000000001</v>
      </c>
      <c r="AH30" s="125">
        <v>12.798999999999999</v>
      </c>
      <c r="AI30" s="173">
        <v>10.356</v>
      </c>
      <c r="AJ30" s="173">
        <v>20.257999999999999</v>
      </c>
      <c r="AK30" s="173">
        <v>29.981000000000002</v>
      </c>
      <c r="AL30" s="173">
        <v>25.664000000000001</v>
      </c>
      <c r="AM30" s="173">
        <v>40.893999999999998</v>
      </c>
      <c r="AN30" s="173"/>
      <c r="AO30" s="173"/>
      <c r="AP30" s="173"/>
      <c r="AQ30" s="173"/>
      <c r="AR30" s="173"/>
      <c r="AS30" s="173"/>
      <c r="AT30" s="173"/>
      <c r="AU30" s="173"/>
      <c r="AV30" s="173"/>
      <c r="AW30" s="173"/>
      <c r="AX30" s="173"/>
      <c r="AY30" s="173"/>
    </row>
    <row r="31" spans="1:51" ht="14.45" customHeight="1" x14ac:dyDescent="0.25">
      <c r="A31" s="190">
        <v>44774</v>
      </c>
      <c r="B31" s="165"/>
      <c r="C31" s="165"/>
      <c r="D31" s="166">
        <v>19.8</v>
      </c>
      <c r="E31" s="124">
        <v>26.099</v>
      </c>
      <c r="F31" s="124">
        <v>28.393000000000001</v>
      </c>
      <c r="G31" s="124">
        <v>17.504000000000001</v>
      </c>
      <c r="H31" s="124">
        <v>23.93</v>
      </c>
      <c r="I31" s="124">
        <v>20.867000000000001</v>
      </c>
      <c r="J31" s="124">
        <v>32.82</v>
      </c>
      <c r="K31" s="124">
        <v>18.280999999999999</v>
      </c>
      <c r="L31" s="124">
        <v>23.366</v>
      </c>
      <c r="M31" s="124">
        <v>18.513000000000002</v>
      </c>
      <c r="N31" s="124">
        <v>19.042999999999999</v>
      </c>
      <c r="O31" s="124">
        <v>19.11</v>
      </c>
      <c r="P31" s="124">
        <v>13.436</v>
      </c>
      <c r="Q31" s="124">
        <v>27.399000000000001</v>
      </c>
      <c r="R31" s="124">
        <v>9.23</v>
      </c>
      <c r="S31" s="124">
        <v>27.762</v>
      </c>
      <c r="T31" s="124">
        <v>15.314</v>
      </c>
      <c r="U31" s="124">
        <v>51.182000000000002</v>
      </c>
      <c r="V31" s="124">
        <v>9.875</v>
      </c>
      <c r="W31" s="124">
        <v>23.66</v>
      </c>
      <c r="X31" s="124">
        <v>3.7719999999999998</v>
      </c>
      <c r="Y31" s="124">
        <v>10.127000000000001</v>
      </c>
      <c r="Z31" s="124">
        <v>10.228999999999999</v>
      </c>
      <c r="AA31" s="124">
        <v>22.908000000000001</v>
      </c>
      <c r="AB31" s="124">
        <v>13.552</v>
      </c>
      <c r="AC31" s="124">
        <v>26.664999999999999</v>
      </c>
      <c r="AD31" s="124">
        <v>15.416</v>
      </c>
      <c r="AE31" s="124">
        <v>9.766</v>
      </c>
      <c r="AF31" s="124">
        <v>14.279</v>
      </c>
      <c r="AG31" s="124">
        <v>13.465999999999999</v>
      </c>
      <c r="AH31" s="125">
        <v>7.8840000000000003</v>
      </c>
      <c r="AI31" s="173">
        <v>10.359</v>
      </c>
      <c r="AJ31" s="173">
        <v>15.051</v>
      </c>
      <c r="AK31" s="173">
        <v>13.419</v>
      </c>
      <c r="AL31" s="173">
        <v>15.972</v>
      </c>
      <c r="AM31" s="173">
        <v>31.898</v>
      </c>
      <c r="AN31" s="173"/>
      <c r="AO31" s="173"/>
      <c r="AP31" s="173"/>
      <c r="AQ31" s="173"/>
      <c r="AR31" s="173"/>
      <c r="AS31" s="173"/>
      <c r="AT31" s="173"/>
      <c r="AU31" s="173"/>
      <c r="AV31" s="173"/>
      <c r="AW31" s="173"/>
      <c r="AX31" s="173"/>
      <c r="AY31" s="173"/>
    </row>
    <row r="32" spans="1:51" ht="14.45" customHeight="1" x14ac:dyDescent="0.25">
      <c r="A32" s="190">
        <v>44805</v>
      </c>
      <c r="B32" s="165"/>
      <c r="C32" s="165"/>
      <c r="D32" s="166">
        <v>17.47</v>
      </c>
      <c r="E32" s="124">
        <v>12.723000000000001</v>
      </c>
      <c r="F32" s="124">
        <v>20.821000000000002</v>
      </c>
      <c r="G32" s="124">
        <v>19.302</v>
      </c>
      <c r="H32" s="124">
        <v>24.361999999999998</v>
      </c>
      <c r="I32" s="124">
        <v>12.903</v>
      </c>
      <c r="J32" s="124">
        <v>23.033999999999999</v>
      </c>
      <c r="K32" s="124">
        <v>10.06</v>
      </c>
      <c r="L32" s="124">
        <v>17.858000000000001</v>
      </c>
      <c r="M32" s="124">
        <v>32.954000000000001</v>
      </c>
      <c r="N32" s="124">
        <v>15.603999999999999</v>
      </c>
      <c r="O32" s="124">
        <v>18.539000000000001</v>
      </c>
      <c r="P32" s="124">
        <v>14.968999999999999</v>
      </c>
      <c r="Q32" s="124">
        <v>16.516999999999999</v>
      </c>
      <c r="R32" s="124">
        <v>8.9540000000000006</v>
      </c>
      <c r="S32" s="124">
        <v>33.128999999999998</v>
      </c>
      <c r="T32" s="124">
        <v>12.782</v>
      </c>
      <c r="U32" s="124">
        <v>33.292000000000002</v>
      </c>
      <c r="V32" s="124">
        <v>8.0879999999999992</v>
      </c>
      <c r="W32" s="124">
        <v>11.345000000000001</v>
      </c>
      <c r="X32" s="124">
        <v>7.6079999999999997</v>
      </c>
      <c r="Y32" s="124">
        <v>14.673</v>
      </c>
      <c r="Z32" s="124">
        <v>14.034000000000001</v>
      </c>
      <c r="AA32" s="124">
        <v>16.274999999999999</v>
      </c>
      <c r="AB32" s="124">
        <v>12.901</v>
      </c>
      <c r="AC32" s="124">
        <v>16.96</v>
      </c>
      <c r="AD32" s="124">
        <v>15.432</v>
      </c>
      <c r="AE32" s="124">
        <v>8.8409999999999993</v>
      </c>
      <c r="AF32" s="124">
        <v>9.9930000000000003</v>
      </c>
      <c r="AG32" s="124">
        <v>10.194000000000001</v>
      </c>
      <c r="AH32" s="125">
        <v>6.181</v>
      </c>
      <c r="AI32" s="173">
        <v>23.907</v>
      </c>
      <c r="AJ32" s="173">
        <v>14.702</v>
      </c>
      <c r="AK32" s="173">
        <v>10.666</v>
      </c>
      <c r="AL32" s="173">
        <v>8.6129999999999995</v>
      </c>
      <c r="AM32" s="173">
        <v>32.627000000000002</v>
      </c>
      <c r="AN32" s="173"/>
      <c r="AO32" s="173"/>
      <c r="AP32" s="173"/>
      <c r="AQ32" s="173"/>
      <c r="AR32" s="173"/>
      <c r="AS32" s="173"/>
      <c r="AT32" s="173"/>
      <c r="AU32" s="173"/>
      <c r="AV32" s="173"/>
      <c r="AW32" s="173"/>
      <c r="AX32" s="173"/>
      <c r="AY32" s="173"/>
    </row>
    <row r="33" spans="1:51" ht="14.45" customHeight="1" x14ac:dyDescent="0.25">
      <c r="A33" s="190">
        <v>44835</v>
      </c>
      <c r="B33" s="165"/>
      <c r="C33" s="165"/>
      <c r="D33" s="166">
        <v>15.64</v>
      </c>
      <c r="E33" s="124">
        <v>17.704000000000001</v>
      </c>
      <c r="F33" s="124">
        <v>15.36</v>
      </c>
      <c r="G33" s="124">
        <v>21.907</v>
      </c>
      <c r="H33" s="124">
        <v>25.792999999999999</v>
      </c>
      <c r="I33" s="124">
        <v>10.683</v>
      </c>
      <c r="J33" s="124">
        <v>17.315000000000001</v>
      </c>
      <c r="K33" s="124">
        <v>11.513999999999999</v>
      </c>
      <c r="L33" s="124">
        <v>18.652999999999999</v>
      </c>
      <c r="M33" s="124">
        <v>12.898</v>
      </c>
      <c r="N33" s="124">
        <v>9.41</v>
      </c>
      <c r="O33" s="124">
        <v>11.462999999999999</v>
      </c>
      <c r="P33" s="124">
        <v>9.6199999999999992</v>
      </c>
      <c r="Q33" s="124">
        <v>12.217000000000001</v>
      </c>
      <c r="R33" s="124">
        <v>9.75</v>
      </c>
      <c r="S33" s="124">
        <v>23.827999999999999</v>
      </c>
      <c r="T33" s="124">
        <v>9.8979999999999997</v>
      </c>
      <c r="U33" s="124">
        <v>13.765000000000001</v>
      </c>
      <c r="V33" s="124">
        <v>7.859</v>
      </c>
      <c r="W33" s="124">
        <v>8.4369999999999994</v>
      </c>
      <c r="X33" s="124">
        <v>5.5750000000000002</v>
      </c>
      <c r="Y33" s="124">
        <v>8.9949999999999992</v>
      </c>
      <c r="Z33" s="124">
        <v>13.609</v>
      </c>
      <c r="AA33" s="124">
        <v>23.934000000000001</v>
      </c>
      <c r="AB33" s="124">
        <v>37.256999999999998</v>
      </c>
      <c r="AC33" s="124">
        <v>13.523</v>
      </c>
      <c r="AD33" s="124">
        <v>10.778</v>
      </c>
      <c r="AE33" s="124">
        <v>8.3740000000000006</v>
      </c>
      <c r="AF33" s="124">
        <v>11.074999999999999</v>
      </c>
      <c r="AG33" s="124">
        <v>12.316000000000001</v>
      </c>
      <c r="AH33" s="125">
        <v>5.3609999999999998</v>
      </c>
      <c r="AI33" s="173">
        <v>14.489000000000001</v>
      </c>
      <c r="AJ33" s="173">
        <v>19.984999999999999</v>
      </c>
      <c r="AK33" s="173">
        <v>7.5960000000000001</v>
      </c>
      <c r="AL33" s="173">
        <v>16.422999999999998</v>
      </c>
      <c r="AM33" s="173">
        <v>19.47</v>
      </c>
      <c r="AN33" s="173"/>
      <c r="AO33" s="173"/>
      <c r="AP33" s="173"/>
      <c r="AQ33" s="173"/>
      <c r="AR33" s="173"/>
      <c r="AS33" s="173"/>
      <c r="AT33" s="173"/>
      <c r="AU33" s="173"/>
      <c r="AV33" s="173"/>
      <c r="AW33" s="173"/>
      <c r="AX33" s="173"/>
      <c r="AY33" s="173"/>
    </row>
    <row r="34" spans="1:51" ht="14.45" customHeight="1" x14ac:dyDescent="0.25">
      <c r="A34" s="190">
        <v>44866</v>
      </c>
      <c r="B34" s="163"/>
      <c r="C34" s="163"/>
      <c r="D34" s="166">
        <v>8.7799999999999994</v>
      </c>
      <c r="E34" s="124">
        <v>9.1170000000000009</v>
      </c>
      <c r="F34" s="124">
        <v>9.6950000000000003</v>
      </c>
      <c r="G34" s="124">
        <v>12.497999999999999</v>
      </c>
      <c r="H34" s="124">
        <v>15.156000000000001</v>
      </c>
      <c r="I34" s="124">
        <v>10.118</v>
      </c>
      <c r="J34" s="124">
        <v>10.281000000000001</v>
      </c>
      <c r="K34" s="124">
        <v>7.0410000000000004</v>
      </c>
      <c r="L34" s="124">
        <v>11.553000000000001</v>
      </c>
      <c r="M34" s="124">
        <v>8.3710000000000004</v>
      </c>
      <c r="N34" s="124">
        <v>7.4020000000000001</v>
      </c>
      <c r="O34" s="124">
        <v>8.4849999999999994</v>
      </c>
      <c r="P34" s="124">
        <v>7.54</v>
      </c>
      <c r="Q34" s="124">
        <v>8.5229999999999997</v>
      </c>
      <c r="R34" s="124">
        <v>6.032</v>
      </c>
      <c r="S34" s="124">
        <v>11.445</v>
      </c>
      <c r="T34" s="124">
        <v>8.9459999999999997</v>
      </c>
      <c r="U34" s="124">
        <v>9.0459999999999994</v>
      </c>
      <c r="V34" s="124">
        <v>6.452</v>
      </c>
      <c r="W34" s="124">
        <v>6.9729999999999999</v>
      </c>
      <c r="X34" s="124">
        <v>3.5550000000000002</v>
      </c>
      <c r="Y34" s="124">
        <v>5.8869999999999996</v>
      </c>
      <c r="Z34" s="124">
        <v>9.641</v>
      </c>
      <c r="AA34" s="124">
        <v>13.244999999999999</v>
      </c>
      <c r="AB34" s="124">
        <v>14.036</v>
      </c>
      <c r="AC34" s="124">
        <v>7.7670000000000003</v>
      </c>
      <c r="AD34" s="124">
        <v>8.4440000000000008</v>
      </c>
      <c r="AE34" s="124">
        <v>6.5209999999999999</v>
      </c>
      <c r="AF34" s="124">
        <v>7.431</v>
      </c>
      <c r="AG34" s="124">
        <v>7.9130000000000003</v>
      </c>
      <c r="AH34" s="125">
        <v>4.4669999999999996</v>
      </c>
      <c r="AI34" s="173">
        <v>6.9260000000000002</v>
      </c>
      <c r="AJ34" s="173">
        <v>10.262</v>
      </c>
      <c r="AK34" s="173">
        <v>6.7030000000000003</v>
      </c>
      <c r="AL34" s="173">
        <v>8.3170000000000002</v>
      </c>
      <c r="AM34" s="173">
        <v>10.554</v>
      </c>
      <c r="AN34" s="173"/>
      <c r="AO34" s="173"/>
      <c r="AP34" s="173"/>
      <c r="AQ34" s="173"/>
      <c r="AR34" s="173"/>
      <c r="AS34" s="173"/>
      <c r="AT34" s="173"/>
      <c r="AU34" s="173"/>
      <c r="AV34" s="173"/>
      <c r="AW34" s="173"/>
      <c r="AX34" s="173"/>
      <c r="AY34" s="173"/>
    </row>
    <row r="35" spans="1:51" ht="14.45" customHeight="1" x14ac:dyDescent="0.25">
      <c r="A35" s="190">
        <v>44896</v>
      </c>
      <c r="B35" s="163"/>
      <c r="C35" s="163"/>
      <c r="D35" s="166">
        <v>6.34</v>
      </c>
      <c r="E35" s="124">
        <v>7.577</v>
      </c>
      <c r="F35" s="124">
        <v>7.944</v>
      </c>
      <c r="G35" s="124">
        <v>8.6940000000000008</v>
      </c>
      <c r="H35" s="124">
        <v>10.416</v>
      </c>
      <c r="I35" s="124">
        <v>7.6239999999999997</v>
      </c>
      <c r="J35" s="124">
        <v>7.1689999999999996</v>
      </c>
      <c r="K35" s="124">
        <v>5.7809999999999997</v>
      </c>
      <c r="L35" s="124">
        <v>7.7640000000000002</v>
      </c>
      <c r="M35" s="124">
        <v>6.96</v>
      </c>
      <c r="N35" s="124">
        <v>6.1920000000000002</v>
      </c>
      <c r="O35" s="124">
        <v>7.1449999999999996</v>
      </c>
      <c r="P35" s="124">
        <v>5.9930000000000003</v>
      </c>
      <c r="Q35" s="124">
        <v>7.4450000000000003</v>
      </c>
      <c r="R35" s="124">
        <v>5.0490000000000004</v>
      </c>
      <c r="S35" s="124">
        <v>8.4260000000000002</v>
      </c>
      <c r="T35" s="124">
        <v>7.28</v>
      </c>
      <c r="U35" s="124">
        <v>7.7069999999999999</v>
      </c>
      <c r="V35" s="124">
        <v>4.8710000000000004</v>
      </c>
      <c r="W35" s="124">
        <v>6.069</v>
      </c>
      <c r="X35" s="124">
        <v>2.8450000000000002</v>
      </c>
      <c r="Y35" s="124">
        <v>4.9059999999999997</v>
      </c>
      <c r="Z35" s="124">
        <v>6.694</v>
      </c>
      <c r="AA35" s="124">
        <v>8.593</v>
      </c>
      <c r="AB35" s="124">
        <v>7.9710000000000001</v>
      </c>
      <c r="AC35" s="124">
        <v>6.4980000000000002</v>
      </c>
      <c r="AD35" s="124">
        <v>6.7850000000000001</v>
      </c>
      <c r="AE35" s="124">
        <v>5.2350000000000003</v>
      </c>
      <c r="AF35" s="124">
        <v>5.4370000000000003</v>
      </c>
      <c r="AG35" s="124">
        <v>6.33</v>
      </c>
      <c r="AH35" s="125">
        <v>4.0490000000000004</v>
      </c>
      <c r="AI35" s="173">
        <v>5.1340000000000003</v>
      </c>
      <c r="AJ35" s="173">
        <v>6.931</v>
      </c>
      <c r="AK35" s="173">
        <v>5.8339999999999996</v>
      </c>
      <c r="AL35" s="173">
        <v>5.6849999999999996</v>
      </c>
      <c r="AM35" s="173">
        <v>7.9359999999999999</v>
      </c>
      <c r="AN35" s="173"/>
      <c r="AO35" s="173"/>
      <c r="AP35" s="173"/>
      <c r="AQ35" s="173"/>
      <c r="AR35" s="173"/>
      <c r="AS35" s="173"/>
      <c r="AT35" s="173"/>
      <c r="AU35" s="173"/>
      <c r="AV35" s="173"/>
      <c r="AW35" s="173"/>
      <c r="AX35" s="173"/>
      <c r="AY35" s="173"/>
    </row>
    <row r="36" spans="1:51" ht="15" x14ac:dyDescent="0.25">
      <c r="A36" s="190">
        <v>44927</v>
      </c>
      <c r="B36" s="163"/>
      <c r="C36" s="163"/>
      <c r="D36" s="164">
        <v>5.39</v>
      </c>
      <c r="E36" s="124">
        <v>6.4470000000000001</v>
      </c>
      <c r="F36" s="124">
        <v>6.82</v>
      </c>
      <c r="G36" s="124">
        <v>7.1669999999999998</v>
      </c>
      <c r="H36" s="124">
        <v>7.5990000000000002</v>
      </c>
      <c r="I36" s="124">
        <v>6.2080000000000002</v>
      </c>
      <c r="J36" s="124">
        <v>5.8070000000000004</v>
      </c>
      <c r="K36" s="124">
        <v>4.8920000000000003</v>
      </c>
      <c r="L36" s="124">
        <v>5.9470000000000001</v>
      </c>
      <c r="M36" s="124">
        <v>5.8570000000000002</v>
      </c>
      <c r="N36" s="124">
        <v>5.242</v>
      </c>
      <c r="O36" s="124">
        <v>6.1520000000000001</v>
      </c>
      <c r="P36" s="124">
        <v>5.0869999999999997</v>
      </c>
      <c r="Q36" s="124">
        <v>6.399</v>
      </c>
      <c r="R36" s="124">
        <v>4.1040000000000001</v>
      </c>
      <c r="S36" s="124">
        <v>7.0110000000000001</v>
      </c>
      <c r="T36" s="124">
        <v>5.5890000000000004</v>
      </c>
      <c r="U36" s="124">
        <v>6.6020000000000003</v>
      </c>
      <c r="V36" s="124">
        <v>4.0910000000000002</v>
      </c>
      <c r="W36" s="124">
        <v>5.21</v>
      </c>
      <c r="X36" s="124">
        <v>2.415</v>
      </c>
      <c r="Y36" s="124">
        <v>3.9950000000000001</v>
      </c>
      <c r="Z36" s="124">
        <v>6.2359999999999998</v>
      </c>
      <c r="AA36" s="124">
        <v>6.9429999999999996</v>
      </c>
      <c r="AB36" s="124">
        <v>6.0949999999999998</v>
      </c>
      <c r="AC36" s="124">
        <v>5.2709999999999999</v>
      </c>
      <c r="AD36" s="124">
        <v>5.74</v>
      </c>
      <c r="AE36" s="125">
        <v>4.4210000000000003</v>
      </c>
      <c r="AF36" s="124">
        <v>4.5110000000000001</v>
      </c>
      <c r="AG36" s="124">
        <v>5.306</v>
      </c>
      <c r="AH36" s="124">
        <v>3.4609999999999999</v>
      </c>
      <c r="AI36" s="173">
        <v>4.2039999999999997</v>
      </c>
      <c r="AJ36" s="173">
        <v>5.6779999999999999</v>
      </c>
      <c r="AK36" s="173">
        <v>5.1680000000000001</v>
      </c>
      <c r="AL36" s="173">
        <v>4.5419999999999998</v>
      </c>
      <c r="AM36" s="173">
        <v>6.5629999999999997</v>
      </c>
      <c r="AN36" s="173"/>
      <c r="AO36" s="173"/>
      <c r="AP36" s="173"/>
      <c r="AQ36" s="173"/>
      <c r="AR36" s="173"/>
      <c r="AS36" s="173"/>
      <c r="AT36" s="173"/>
      <c r="AU36" s="173"/>
      <c r="AV36" s="173"/>
      <c r="AW36" s="173"/>
      <c r="AX36" s="173"/>
      <c r="AY36" s="173"/>
    </row>
    <row r="37" spans="1:51" ht="15" x14ac:dyDescent="0.25">
      <c r="A37" s="190">
        <v>44958</v>
      </c>
      <c r="B37" s="164"/>
      <c r="C37" s="164"/>
      <c r="D37" s="164">
        <v>4.74</v>
      </c>
      <c r="E37" s="124">
        <v>5.0949999999999998</v>
      </c>
      <c r="F37" s="124">
        <v>5.2549999999999999</v>
      </c>
      <c r="G37" s="124">
        <v>6.4269999999999996</v>
      </c>
      <c r="H37" s="124">
        <v>8.4789999999999992</v>
      </c>
      <c r="I37" s="124">
        <v>4.8520000000000003</v>
      </c>
      <c r="J37" s="124">
        <v>4.516</v>
      </c>
      <c r="K37" s="124">
        <v>3.8279999999999998</v>
      </c>
      <c r="L37" s="124">
        <v>4.7969999999999997</v>
      </c>
      <c r="M37" s="124">
        <v>4.7110000000000003</v>
      </c>
      <c r="N37" s="124">
        <v>4.0990000000000002</v>
      </c>
      <c r="O37" s="124">
        <v>4.8780000000000001</v>
      </c>
      <c r="P37" s="124">
        <v>4.7939999999999996</v>
      </c>
      <c r="Q37" s="124">
        <v>6.1360000000000001</v>
      </c>
      <c r="R37" s="124">
        <v>3.1829999999999998</v>
      </c>
      <c r="S37" s="124">
        <v>5.5190000000000001</v>
      </c>
      <c r="T37" s="124">
        <v>4.9180000000000001</v>
      </c>
      <c r="U37" s="124">
        <v>5.4429999999999996</v>
      </c>
      <c r="V37" s="124">
        <v>3.2210000000000001</v>
      </c>
      <c r="W37" s="124">
        <v>4.1159999999999997</v>
      </c>
      <c r="X37" s="124">
        <v>2.222</v>
      </c>
      <c r="Y37" s="124">
        <v>3.153</v>
      </c>
      <c r="Z37" s="124">
        <v>5.29</v>
      </c>
      <c r="AA37" s="124">
        <v>5.4710000000000001</v>
      </c>
      <c r="AB37" s="124">
        <v>5.0830000000000002</v>
      </c>
      <c r="AC37" s="124">
        <v>4.0720000000000001</v>
      </c>
      <c r="AD37" s="124">
        <v>4.7510000000000003</v>
      </c>
      <c r="AE37" s="125">
        <v>3.448</v>
      </c>
      <c r="AF37" s="124">
        <v>3.5790000000000002</v>
      </c>
      <c r="AG37" s="124">
        <v>4.0389999999999997</v>
      </c>
      <c r="AH37" s="124">
        <v>2.88</v>
      </c>
      <c r="AI37" s="173">
        <v>3.7120000000000002</v>
      </c>
      <c r="AJ37" s="173">
        <v>5.7380000000000004</v>
      </c>
      <c r="AK37" s="173">
        <v>4.0410000000000004</v>
      </c>
      <c r="AL37" s="173">
        <v>3.5059999999999998</v>
      </c>
      <c r="AM37" s="173">
        <v>5.1390000000000002</v>
      </c>
      <c r="AN37" s="173"/>
      <c r="AO37" s="173"/>
      <c r="AP37" s="173"/>
      <c r="AQ37" s="173"/>
      <c r="AR37" s="173"/>
      <c r="AS37" s="173"/>
      <c r="AT37" s="173"/>
      <c r="AU37" s="173"/>
      <c r="AV37" s="173"/>
      <c r="AW37" s="173"/>
      <c r="AX37" s="173"/>
      <c r="AY37" s="173"/>
    </row>
    <row r="38" spans="1:51" ht="15" x14ac:dyDescent="0.25">
      <c r="A38" s="190">
        <v>44986</v>
      </c>
      <c r="B38" s="164"/>
      <c r="C38" s="164"/>
      <c r="D38" s="164">
        <v>8.6</v>
      </c>
      <c r="E38" s="124">
        <v>6.3879999999999999</v>
      </c>
      <c r="F38" s="124">
        <v>14.164</v>
      </c>
      <c r="G38" s="124">
        <v>14.667999999999999</v>
      </c>
      <c r="H38" s="124">
        <v>12.247</v>
      </c>
      <c r="I38" s="124">
        <v>6.173</v>
      </c>
      <c r="J38" s="124">
        <v>11.236000000000001</v>
      </c>
      <c r="K38" s="124">
        <v>5.6379999999999999</v>
      </c>
      <c r="L38" s="124">
        <v>5.141</v>
      </c>
      <c r="M38" s="124">
        <v>6.266</v>
      </c>
      <c r="N38" s="124">
        <v>6.5910000000000002</v>
      </c>
      <c r="O38" s="124">
        <v>7.6470000000000002</v>
      </c>
      <c r="P38" s="124">
        <v>13.563000000000001</v>
      </c>
      <c r="Q38" s="124">
        <v>7</v>
      </c>
      <c r="R38" s="124">
        <v>12.789</v>
      </c>
      <c r="S38" s="124">
        <v>8.0359999999999996</v>
      </c>
      <c r="T38" s="124">
        <v>7.4260000000000002</v>
      </c>
      <c r="U38" s="124">
        <v>6.548</v>
      </c>
      <c r="V38" s="124">
        <v>5.8220000000000001</v>
      </c>
      <c r="W38" s="124">
        <v>4.7119999999999997</v>
      </c>
      <c r="X38" s="124">
        <v>3.851</v>
      </c>
      <c r="Y38" s="124">
        <v>10.583</v>
      </c>
      <c r="Z38" s="124">
        <v>11.02</v>
      </c>
      <c r="AA38" s="124">
        <v>6.6879999999999997</v>
      </c>
      <c r="AB38" s="124">
        <v>17.263999999999999</v>
      </c>
      <c r="AC38" s="124">
        <v>4.9429999999999996</v>
      </c>
      <c r="AD38" s="124">
        <v>7.53</v>
      </c>
      <c r="AE38" s="125">
        <v>3.7759999999999998</v>
      </c>
      <c r="AF38" s="124">
        <v>5.7119999999999997</v>
      </c>
      <c r="AG38" s="124">
        <v>7.6870000000000003</v>
      </c>
      <c r="AH38" s="124">
        <v>3.931</v>
      </c>
      <c r="AI38" s="173">
        <v>8.5359999999999996</v>
      </c>
      <c r="AJ38" s="173">
        <v>11.273999999999999</v>
      </c>
      <c r="AK38" s="173">
        <v>4.976</v>
      </c>
      <c r="AL38" s="173">
        <v>4.1790000000000003</v>
      </c>
      <c r="AM38" s="173">
        <v>7.0620000000000003</v>
      </c>
      <c r="AN38" s="173"/>
      <c r="AO38" s="173"/>
      <c r="AP38" s="173"/>
      <c r="AQ38" s="173"/>
      <c r="AR38" s="173"/>
      <c r="AS38" s="173"/>
      <c r="AT38" s="173"/>
      <c r="AU38" s="173"/>
      <c r="AV38" s="173"/>
      <c r="AW38" s="173"/>
      <c r="AX38" s="173"/>
      <c r="AY38" s="173"/>
    </row>
    <row r="39" spans="1:51" ht="15" x14ac:dyDescent="0.25">
      <c r="A39" s="190">
        <v>45017</v>
      </c>
      <c r="B39" s="164"/>
      <c r="C39" s="164"/>
      <c r="D39" s="164">
        <v>23.32</v>
      </c>
      <c r="E39" s="124">
        <v>17.434000000000001</v>
      </c>
      <c r="F39" s="124">
        <v>35.122999999999998</v>
      </c>
      <c r="G39" s="124">
        <v>36.965000000000003</v>
      </c>
      <c r="H39" s="124">
        <v>37.875999999999998</v>
      </c>
      <c r="I39" s="124">
        <v>14.675000000000001</v>
      </c>
      <c r="J39" s="124">
        <v>42.673000000000002</v>
      </c>
      <c r="K39" s="124">
        <v>16.47</v>
      </c>
      <c r="L39" s="124">
        <v>16.859000000000002</v>
      </c>
      <c r="M39" s="124">
        <v>31.363</v>
      </c>
      <c r="N39" s="124">
        <v>26.469000000000001</v>
      </c>
      <c r="O39" s="124">
        <v>23.056999999999999</v>
      </c>
      <c r="P39" s="124">
        <v>21.501999999999999</v>
      </c>
      <c r="Q39" s="124">
        <v>11.446999999999999</v>
      </c>
      <c r="R39" s="124">
        <v>25.195</v>
      </c>
      <c r="S39" s="124">
        <v>18.946000000000002</v>
      </c>
      <c r="T39" s="124">
        <v>12.006</v>
      </c>
      <c r="U39" s="124">
        <v>21.826000000000001</v>
      </c>
      <c r="V39" s="124">
        <v>22.853000000000002</v>
      </c>
      <c r="W39" s="124">
        <v>8.94</v>
      </c>
      <c r="X39" s="124">
        <v>8.57</v>
      </c>
      <c r="Y39" s="124">
        <v>37.067999999999998</v>
      </c>
      <c r="Z39" s="124">
        <v>33.270000000000003</v>
      </c>
      <c r="AA39" s="124">
        <v>22.155999999999999</v>
      </c>
      <c r="AB39" s="124">
        <v>25.234000000000002</v>
      </c>
      <c r="AC39" s="124">
        <v>20.22</v>
      </c>
      <c r="AD39" s="124">
        <v>13.526999999999999</v>
      </c>
      <c r="AE39" s="125">
        <v>12.198</v>
      </c>
      <c r="AF39" s="124">
        <v>15.214</v>
      </c>
      <c r="AG39" s="124">
        <v>25.65</v>
      </c>
      <c r="AH39" s="124">
        <v>7.4039999999999999</v>
      </c>
      <c r="AI39" s="173">
        <v>19.053000000000001</v>
      </c>
      <c r="AJ39" s="173">
        <v>14.984</v>
      </c>
      <c r="AK39" s="173">
        <v>12.231</v>
      </c>
      <c r="AL39" s="173">
        <v>8.8219999999999992</v>
      </c>
      <c r="AM39" s="173">
        <v>13.643000000000001</v>
      </c>
      <c r="AN39" s="173"/>
      <c r="AO39" s="173"/>
      <c r="AP39" s="173"/>
      <c r="AQ39" s="173"/>
      <c r="AR39" s="173"/>
      <c r="AS39" s="173"/>
      <c r="AT39" s="173"/>
      <c r="AU39" s="173"/>
      <c r="AV39" s="173"/>
      <c r="AW39" s="173"/>
      <c r="AX39" s="173"/>
      <c r="AY39" s="173"/>
    </row>
    <row r="40" spans="1:51" ht="15" x14ac:dyDescent="0.25">
      <c r="A40" s="190">
        <v>45047</v>
      </c>
      <c r="B40" s="164"/>
      <c r="C40" s="164"/>
      <c r="D40" s="164">
        <v>71.430000000000007</v>
      </c>
      <c r="E40" s="124">
        <v>92.234999999999999</v>
      </c>
      <c r="F40" s="124">
        <v>100.30800000000001</v>
      </c>
      <c r="G40" s="124">
        <v>81.488</v>
      </c>
      <c r="H40" s="124">
        <v>104.20699999999999</v>
      </c>
      <c r="I40" s="124">
        <v>42.036000000000001</v>
      </c>
      <c r="J40" s="124">
        <v>68.460999999999999</v>
      </c>
      <c r="K40" s="124">
        <v>55.662999999999997</v>
      </c>
      <c r="L40" s="124">
        <v>57.423999999999999</v>
      </c>
      <c r="M40" s="124">
        <v>85.01</v>
      </c>
      <c r="N40" s="124">
        <v>87.656999999999996</v>
      </c>
      <c r="O40" s="124">
        <v>72.863</v>
      </c>
      <c r="P40" s="124">
        <v>59.015000000000001</v>
      </c>
      <c r="Q40" s="124">
        <v>56.531999999999996</v>
      </c>
      <c r="R40" s="124">
        <v>92.131</v>
      </c>
      <c r="S40" s="124">
        <v>67.613</v>
      </c>
      <c r="T40" s="124">
        <v>61.398000000000003</v>
      </c>
      <c r="U40" s="124">
        <v>57.996000000000002</v>
      </c>
      <c r="V40" s="124">
        <v>110.82599999999999</v>
      </c>
      <c r="W40" s="124">
        <v>16.952000000000002</v>
      </c>
      <c r="X40" s="124">
        <v>44.777999999999999</v>
      </c>
      <c r="Y40" s="124">
        <v>89.227999999999994</v>
      </c>
      <c r="Z40" s="124">
        <v>104.562</v>
      </c>
      <c r="AA40" s="124">
        <v>56.758000000000003</v>
      </c>
      <c r="AB40" s="124">
        <v>76.846999999999994</v>
      </c>
      <c r="AC40" s="124">
        <v>77.037000000000006</v>
      </c>
      <c r="AD40" s="124">
        <v>88.245999999999995</v>
      </c>
      <c r="AE40" s="125">
        <v>34.905999999999999</v>
      </c>
      <c r="AF40" s="124">
        <v>46.563000000000002</v>
      </c>
      <c r="AG40" s="124">
        <v>54.966999999999999</v>
      </c>
      <c r="AH40" s="124">
        <v>20.416</v>
      </c>
      <c r="AI40" s="173">
        <v>52.96</v>
      </c>
      <c r="AJ40" s="173">
        <v>46.305</v>
      </c>
      <c r="AK40" s="173">
        <v>40.494</v>
      </c>
      <c r="AL40" s="173">
        <v>53.27</v>
      </c>
      <c r="AM40" s="173">
        <v>54.496000000000002</v>
      </c>
      <c r="AN40" s="173"/>
      <c r="AO40" s="173"/>
      <c r="AP40" s="173"/>
      <c r="AQ40" s="173"/>
      <c r="AR40" s="173"/>
      <c r="AS40" s="173"/>
      <c r="AT40" s="173"/>
      <c r="AU40" s="173"/>
      <c r="AV40" s="173"/>
      <c r="AW40" s="173"/>
      <c r="AX40" s="173"/>
      <c r="AY40" s="173"/>
    </row>
    <row r="41" spans="1:51" ht="15" x14ac:dyDescent="0.25">
      <c r="A41" s="190">
        <v>45078</v>
      </c>
      <c r="B41" s="164"/>
      <c r="C41" s="164"/>
      <c r="D41" s="164">
        <v>70.349999999999994</v>
      </c>
      <c r="E41" s="124">
        <v>111.979</v>
      </c>
      <c r="F41" s="124">
        <v>155.50200000000001</v>
      </c>
      <c r="G41" s="124">
        <v>130.49799999999999</v>
      </c>
      <c r="H41" s="124">
        <v>125.443</v>
      </c>
      <c r="I41" s="124">
        <v>78.123999999999995</v>
      </c>
      <c r="J41" s="124">
        <v>54.158999999999999</v>
      </c>
      <c r="K41" s="124">
        <v>68.221000000000004</v>
      </c>
      <c r="L41" s="124">
        <v>94.057000000000002</v>
      </c>
      <c r="M41" s="124">
        <v>55.344999999999999</v>
      </c>
      <c r="N41" s="124">
        <v>123.691</v>
      </c>
      <c r="O41" s="124">
        <v>66.793999999999997</v>
      </c>
      <c r="P41" s="124">
        <v>131.90799999999999</v>
      </c>
      <c r="Q41" s="124">
        <v>28.914999999999999</v>
      </c>
      <c r="R41" s="124">
        <v>138.46799999999999</v>
      </c>
      <c r="S41" s="124">
        <v>62.716000000000001</v>
      </c>
      <c r="T41" s="124">
        <v>111.65300000000001</v>
      </c>
      <c r="U41" s="124">
        <v>31.306999999999999</v>
      </c>
      <c r="V41" s="124">
        <v>62.122</v>
      </c>
      <c r="W41" s="124">
        <v>9.31</v>
      </c>
      <c r="X41" s="124">
        <v>40.607999999999997</v>
      </c>
      <c r="Y41" s="124">
        <v>48.15</v>
      </c>
      <c r="Z41" s="124">
        <v>131.06299999999999</v>
      </c>
      <c r="AA41" s="124">
        <v>30.625</v>
      </c>
      <c r="AB41" s="124">
        <v>50.701999999999998</v>
      </c>
      <c r="AC41" s="124">
        <v>106.297</v>
      </c>
      <c r="AD41" s="124">
        <v>49.125</v>
      </c>
      <c r="AE41" s="125">
        <v>62.497</v>
      </c>
      <c r="AF41" s="124">
        <v>92.343999999999994</v>
      </c>
      <c r="AG41" s="124">
        <v>29.991</v>
      </c>
      <c r="AH41" s="124">
        <v>29.17</v>
      </c>
      <c r="AI41" s="173">
        <v>75.456000000000003</v>
      </c>
      <c r="AJ41" s="173">
        <v>88.093999999999994</v>
      </c>
      <c r="AK41" s="173">
        <v>49.8</v>
      </c>
      <c r="AL41" s="173">
        <v>90.004999999999995</v>
      </c>
      <c r="AM41" s="173">
        <v>129.83199999999999</v>
      </c>
      <c r="AN41" s="173"/>
      <c r="AO41" s="173"/>
      <c r="AP41" s="173"/>
      <c r="AQ41" s="173"/>
      <c r="AR41" s="173"/>
      <c r="AS41" s="173"/>
      <c r="AT41" s="173"/>
      <c r="AU41" s="173"/>
      <c r="AV41" s="173"/>
      <c r="AW41" s="173"/>
      <c r="AX41" s="173"/>
      <c r="AY41" s="173"/>
    </row>
    <row r="42" spans="1:51" ht="15" x14ac:dyDescent="0.25">
      <c r="A42" s="190">
        <v>45108</v>
      </c>
      <c r="B42" s="164"/>
      <c r="C42" s="164"/>
      <c r="D42" s="164">
        <v>29.01</v>
      </c>
      <c r="E42" s="124">
        <v>39.450000000000003</v>
      </c>
      <c r="F42" s="124">
        <v>43.485999999999997</v>
      </c>
      <c r="G42" s="124">
        <v>61.631999999999998</v>
      </c>
      <c r="H42" s="124">
        <v>38.116999999999997</v>
      </c>
      <c r="I42" s="124">
        <v>29.024000000000001</v>
      </c>
      <c r="J42" s="124">
        <v>19.806999999999999</v>
      </c>
      <c r="K42" s="124">
        <v>33.021999999999998</v>
      </c>
      <c r="L42" s="124">
        <v>35.680999999999997</v>
      </c>
      <c r="M42" s="124">
        <v>24.074000000000002</v>
      </c>
      <c r="N42" s="124">
        <v>40.213999999999999</v>
      </c>
      <c r="O42" s="124">
        <v>19.419</v>
      </c>
      <c r="P42" s="124">
        <v>82.707999999999998</v>
      </c>
      <c r="Q42" s="124">
        <v>12.115</v>
      </c>
      <c r="R42" s="124">
        <v>35.732999999999997</v>
      </c>
      <c r="S42" s="124">
        <v>28.105</v>
      </c>
      <c r="T42" s="124">
        <v>62.985999999999997</v>
      </c>
      <c r="U42" s="124">
        <v>11.551</v>
      </c>
      <c r="V42" s="124">
        <v>18.606000000000002</v>
      </c>
      <c r="W42" s="124">
        <v>4.851</v>
      </c>
      <c r="X42" s="124">
        <v>13.315</v>
      </c>
      <c r="Y42" s="124">
        <v>16.687999999999999</v>
      </c>
      <c r="Z42" s="124">
        <v>45.493000000000002</v>
      </c>
      <c r="AA42" s="124">
        <v>16.806000000000001</v>
      </c>
      <c r="AB42" s="124">
        <v>19.59</v>
      </c>
      <c r="AC42" s="124">
        <v>32.354999999999997</v>
      </c>
      <c r="AD42" s="124">
        <v>16.597999999999999</v>
      </c>
      <c r="AE42" s="125">
        <v>17.748999999999999</v>
      </c>
      <c r="AF42" s="124">
        <v>28.204999999999998</v>
      </c>
      <c r="AG42" s="124">
        <v>12.808</v>
      </c>
      <c r="AH42" s="124">
        <v>10.378</v>
      </c>
      <c r="AI42" s="173">
        <v>20.510999999999999</v>
      </c>
      <c r="AJ42" s="173">
        <v>29.954000000000001</v>
      </c>
      <c r="AK42" s="173">
        <v>25.672999999999998</v>
      </c>
      <c r="AL42" s="173">
        <v>40.874000000000002</v>
      </c>
      <c r="AM42" s="173">
        <v>72.561000000000007</v>
      </c>
      <c r="AN42" s="173"/>
      <c r="AO42" s="173"/>
      <c r="AP42" s="173"/>
      <c r="AQ42" s="173"/>
      <c r="AR42" s="173"/>
      <c r="AS42" s="173"/>
      <c r="AT42" s="173"/>
      <c r="AU42" s="173"/>
      <c r="AV42" s="173"/>
      <c r="AW42" s="173"/>
      <c r="AX42" s="173"/>
      <c r="AY42" s="173"/>
    </row>
    <row r="43" spans="1:51" ht="15" x14ac:dyDescent="0.25">
      <c r="A43" s="190">
        <v>45139</v>
      </c>
      <c r="B43" s="164"/>
      <c r="C43" s="164"/>
      <c r="D43" s="164">
        <v>19.8</v>
      </c>
      <c r="E43" s="124">
        <v>28.398</v>
      </c>
      <c r="F43" s="124">
        <v>17.507000000000001</v>
      </c>
      <c r="G43" s="124">
        <v>24.222999999999999</v>
      </c>
      <c r="H43" s="124">
        <v>20.870999999999999</v>
      </c>
      <c r="I43" s="124">
        <v>32.83</v>
      </c>
      <c r="J43" s="124">
        <v>18.312000000000001</v>
      </c>
      <c r="K43" s="124">
        <v>23.341000000000001</v>
      </c>
      <c r="L43" s="124">
        <v>18.521999999999998</v>
      </c>
      <c r="M43" s="124">
        <v>19.045000000000002</v>
      </c>
      <c r="N43" s="124">
        <v>19.113</v>
      </c>
      <c r="O43" s="124">
        <v>13.503</v>
      </c>
      <c r="P43" s="124">
        <v>27.414000000000001</v>
      </c>
      <c r="Q43" s="124">
        <v>9.234</v>
      </c>
      <c r="R43" s="124">
        <v>27.786999999999999</v>
      </c>
      <c r="S43" s="124">
        <v>15.507</v>
      </c>
      <c r="T43" s="124">
        <v>51.207999999999998</v>
      </c>
      <c r="U43" s="124">
        <v>9.8889999999999993</v>
      </c>
      <c r="V43" s="124">
        <v>23.667999999999999</v>
      </c>
      <c r="W43" s="124">
        <v>3.7869999999999999</v>
      </c>
      <c r="X43" s="124">
        <v>10.183</v>
      </c>
      <c r="Y43" s="124">
        <v>10.194000000000001</v>
      </c>
      <c r="Z43" s="124">
        <v>22.907</v>
      </c>
      <c r="AA43" s="124">
        <v>13.568</v>
      </c>
      <c r="AB43" s="124">
        <v>26.716999999999999</v>
      </c>
      <c r="AC43" s="124">
        <v>15.411</v>
      </c>
      <c r="AD43" s="124">
        <v>9.7629999999999999</v>
      </c>
      <c r="AE43" s="125">
        <v>14.439</v>
      </c>
      <c r="AF43" s="124">
        <v>13.465999999999999</v>
      </c>
      <c r="AG43" s="124">
        <v>7.89</v>
      </c>
      <c r="AH43" s="124">
        <v>10.377000000000001</v>
      </c>
      <c r="AI43" s="173">
        <v>15.369</v>
      </c>
      <c r="AJ43" s="173">
        <v>13.398999999999999</v>
      </c>
      <c r="AK43" s="173">
        <v>15.976000000000001</v>
      </c>
      <c r="AL43" s="173">
        <v>31.878</v>
      </c>
      <c r="AM43" s="173">
        <v>26.69</v>
      </c>
      <c r="AN43" s="173"/>
      <c r="AO43" s="173"/>
      <c r="AP43" s="173"/>
      <c r="AQ43" s="173"/>
      <c r="AR43" s="173"/>
      <c r="AS43" s="173"/>
      <c r="AT43" s="173"/>
      <c r="AU43" s="173"/>
      <c r="AV43" s="173"/>
      <c r="AW43" s="173"/>
      <c r="AX43" s="173"/>
      <c r="AY43" s="173"/>
    </row>
    <row r="44" spans="1:51" ht="15" x14ac:dyDescent="0.25">
      <c r="A44" s="190">
        <v>45170</v>
      </c>
      <c r="B44" s="164"/>
      <c r="C44" s="164"/>
      <c r="D44" s="164">
        <v>17.47</v>
      </c>
      <c r="E44" s="124">
        <v>20.824000000000002</v>
      </c>
      <c r="F44" s="124">
        <v>19.305</v>
      </c>
      <c r="G44" s="124">
        <v>24.559000000000001</v>
      </c>
      <c r="H44" s="124">
        <v>12.907</v>
      </c>
      <c r="I44" s="124">
        <v>23.041</v>
      </c>
      <c r="J44" s="124">
        <v>10.081</v>
      </c>
      <c r="K44" s="124">
        <v>17.588000000000001</v>
      </c>
      <c r="L44" s="124">
        <v>32.965000000000003</v>
      </c>
      <c r="M44" s="124">
        <v>15.605</v>
      </c>
      <c r="N44" s="124">
        <v>18.542000000000002</v>
      </c>
      <c r="O44" s="124">
        <v>14.994</v>
      </c>
      <c r="P44" s="124">
        <v>16.527000000000001</v>
      </c>
      <c r="Q44" s="124">
        <v>8.9570000000000007</v>
      </c>
      <c r="R44" s="124">
        <v>33.151000000000003</v>
      </c>
      <c r="S44" s="124">
        <v>12.946</v>
      </c>
      <c r="T44" s="124">
        <v>33.308</v>
      </c>
      <c r="U44" s="124">
        <v>8.1</v>
      </c>
      <c r="V44" s="124">
        <v>11.349</v>
      </c>
      <c r="W44" s="124">
        <v>7.5339999999999998</v>
      </c>
      <c r="X44" s="124">
        <v>14.733000000000001</v>
      </c>
      <c r="Y44" s="124">
        <v>13.999000000000001</v>
      </c>
      <c r="Z44" s="124">
        <v>16.274999999999999</v>
      </c>
      <c r="AA44" s="124">
        <v>12.852</v>
      </c>
      <c r="AB44" s="124">
        <v>16.994</v>
      </c>
      <c r="AC44" s="124">
        <v>15.428000000000001</v>
      </c>
      <c r="AD44" s="124">
        <v>8.8390000000000004</v>
      </c>
      <c r="AE44" s="125">
        <v>10.051</v>
      </c>
      <c r="AF44" s="124">
        <v>10.193</v>
      </c>
      <c r="AG44" s="124">
        <v>6.1859999999999999</v>
      </c>
      <c r="AH44" s="124">
        <v>23.94</v>
      </c>
      <c r="AI44" s="173">
        <v>12.999000000000001</v>
      </c>
      <c r="AJ44" s="173">
        <v>10.648</v>
      </c>
      <c r="AK44" s="173">
        <v>8.6170000000000009</v>
      </c>
      <c r="AL44" s="173">
        <v>32.607999999999997</v>
      </c>
      <c r="AM44" s="173">
        <v>12.904999999999999</v>
      </c>
      <c r="AN44" s="173"/>
      <c r="AO44" s="173"/>
      <c r="AP44" s="173"/>
      <c r="AQ44" s="173"/>
      <c r="AR44" s="173"/>
      <c r="AS44" s="173"/>
      <c r="AT44" s="173"/>
      <c r="AU44" s="173"/>
      <c r="AV44" s="173"/>
      <c r="AW44" s="173"/>
      <c r="AX44" s="173"/>
      <c r="AY44" s="173"/>
    </row>
    <row r="45" spans="1:51" ht="15" x14ac:dyDescent="0.25">
      <c r="A45" s="190">
        <v>45200</v>
      </c>
      <c r="B45" s="164"/>
      <c r="C45" s="164"/>
      <c r="D45" s="164">
        <v>15.64</v>
      </c>
      <c r="E45" s="124">
        <v>15.362</v>
      </c>
      <c r="F45" s="124">
        <v>21.91</v>
      </c>
      <c r="G45" s="124">
        <v>25.978999999999999</v>
      </c>
      <c r="H45" s="124">
        <v>10.686</v>
      </c>
      <c r="I45" s="124">
        <v>17.32</v>
      </c>
      <c r="J45" s="124">
        <v>11.535</v>
      </c>
      <c r="K45" s="124">
        <v>18.949000000000002</v>
      </c>
      <c r="L45" s="124">
        <v>12.904</v>
      </c>
      <c r="M45" s="124">
        <v>9.4109999999999996</v>
      </c>
      <c r="N45" s="124">
        <v>11.464</v>
      </c>
      <c r="O45" s="124">
        <v>9.6539999999999999</v>
      </c>
      <c r="P45" s="124">
        <v>12.226000000000001</v>
      </c>
      <c r="Q45" s="124">
        <v>9.7539999999999996</v>
      </c>
      <c r="R45" s="124">
        <v>23.843</v>
      </c>
      <c r="S45" s="124">
        <v>9.8539999999999992</v>
      </c>
      <c r="T45" s="124">
        <v>13.773999999999999</v>
      </c>
      <c r="U45" s="124">
        <v>7.87</v>
      </c>
      <c r="V45" s="124">
        <v>8.44</v>
      </c>
      <c r="W45" s="124">
        <v>5.6349999999999998</v>
      </c>
      <c r="X45" s="124">
        <v>9.0350000000000001</v>
      </c>
      <c r="Y45" s="124">
        <v>13.577</v>
      </c>
      <c r="Z45" s="124">
        <v>23.934000000000001</v>
      </c>
      <c r="AA45" s="124">
        <v>37.176000000000002</v>
      </c>
      <c r="AB45" s="124">
        <v>13.551</v>
      </c>
      <c r="AC45" s="124">
        <v>10.773999999999999</v>
      </c>
      <c r="AD45" s="124">
        <v>8.3719999999999999</v>
      </c>
      <c r="AE45" s="125">
        <v>11.287000000000001</v>
      </c>
      <c r="AF45" s="124">
        <v>12.313000000000001</v>
      </c>
      <c r="AG45" s="124">
        <v>5.3659999999999997</v>
      </c>
      <c r="AH45" s="124">
        <v>14.494999999999999</v>
      </c>
      <c r="AI45" s="173">
        <v>21.756</v>
      </c>
      <c r="AJ45" s="173">
        <v>7.5810000000000004</v>
      </c>
      <c r="AK45" s="173">
        <v>16.425999999999998</v>
      </c>
      <c r="AL45" s="173">
        <v>19.457999999999998</v>
      </c>
      <c r="AM45" s="173">
        <v>17.888999999999999</v>
      </c>
      <c r="AN45" s="173"/>
      <c r="AO45" s="173"/>
      <c r="AP45" s="173"/>
      <c r="AQ45" s="173"/>
      <c r="AR45" s="173"/>
      <c r="AS45" s="173"/>
      <c r="AT45" s="173"/>
      <c r="AU45" s="173"/>
      <c r="AV45" s="173"/>
      <c r="AW45" s="173"/>
      <c r="AX45" s="173"/>
      <c r="AY45" s="173"/>
    </row>
    <row r="46" spans="1:51" ht="15" x14ac:dyDescent="0.25">
      <c r="A46" s="190">
        <v>45231</v>
      </c>
      <c r="B46" s="164"/>
      <c r="C46" s="164"/>
      <c r="D46" s="164">
        <v>8.7799999999999994</v>
      </c>
      <c r="E46" s="124">
        <v>9.6969999999999992</v>
      </c>
      <c r="F46" s="124">
        <v>12.5</v>
      </c>
      <c r="G46" s="124">
        <v>15.577999999999999</v>
      </c>
      <c r="H46" s="124">
        <v>10.122</v>
      </c>
      <c r="I46" s="124">
        <v>10.285</v>
      </c>
      <c r="J46" s="124">
        <v>7.0570000000000004</v>
      </c>
      <c r="K46" s="124">
        <v>11.872999999999999</v>
      </c>
      <c r="L46" s="124">
        <v>8.3759999999999994</v>
      </c>
      <c r="M46" s="124">
        <v>7.4020000000000001</v>
      </c>
      <c r="N46" s="124">
        <v>8.4860000000000007</v>
      </c>
      <c r="O46" s="124">
        <v>7.665</v>
      </c>
      <c r="P46" s="124">
        <v>8.5299999999999994</v>
      </c>
      <c r="Q46" s="124">
        <v>6.0350000000000001</v>
      </c>
      <c r="R46" s="124">
        <v>11.455</v>
      </c>
      <c r="S46" s="124">
        <v>9.0540000000000003</v>
      </c>
      <c r="T46" s="124">
        <v>9.0540000000000003</v>
      </c>
      <c r="U46" s="124">
        <v>6.4610000000000003</v>
      </c>
      <c r="V46" s="124">
        <v>6.976</v>
      </c>
      <c r="W46" s="124">
        <v>3.589</v>
      </c>
      <c r="X46" s="124">
        <v>5.92</v>
      </c>
      <c r="Y46" s="124">
        <v>9.6170000000000009</v>
      </c>
      <c r="Z46" s="124">
        <v>13.244999999999999</v>
      </c>
      <c r="AA46" s="124">
        <v>14.606999999999999</v>
      </c>
      <c r="AB46" s="124">
        <v>7.7889999999999997</v>
      </c>
      <c r="AC46" s="124">
        <v>8.4410000000000007</v>
      </c>
      <c r="AD46" s="124">
        <v>6.5190000000000001</v>
      </c>
      <c r="AE46" s="125">
        <v>7.609</v>
      </c>
      <c r="AF46" s="124">
        <v>7.9109999999999996</v>
      </c>
      <c r="AG46" s="124">
        <v>4.4710000000000001</v>
      </c>
      <c r="AH46" s="124">
        <v>6.9320000000000004</v>
      </c>
      <c r="AI46" s="173">
        <v>10.525</v>
      </c>
      <c r="AJ46" s="173">
        <v>6.69</v>
      </c>
      <c r="AK46" s="173">
        <v>8.3190000000000008</v>
      </c>
      <c r="AL46" s="173">
        <v>10.542999999999999</v>
      </c>
      <c r="AM46" s="173">
        <v>9.2590000000000003</v>
      </c>
      <c r="AN46" s="173"/>
      <c r="AO46" s="173"/>
      <c r="AP46" s="173"/>
      <c r="AQ46" s="173"/>
      <c r="AR46" s="173"/>
      <c r="AS46" s="173"/>
      <c r="AT46" s="173"/>
      <c r="AU46" s="173"/>
      <c r="AV46" s="173"/>
      <c r="AW46" s="173"/>
      <c r="AX46" s="173"/>
      <c r="AY46" s="173"/>
    </row>
    <row r="47" spans="1:51" ht="15" x14ac:dyDescent="0.25">
      <c r="A47" s="190">
        <v>45261</v>
      </c>
      <c r="B47" s="164"/>
      <c r="C47" s="164"/>
      <c r="D47" s="164">
        <v>6.34</v>
      </c>
      <c r="E47" s="124">
        <v>7.9459999999999997</v>
      </c>
      <c r="F47" s="124">
        <v>8.6959999999999997</v>
      </c>
      <c r="G47" s="124">
        <v>10.609</v>
      </c>
      <c r="H47" s="124">
        <v>7.6269999999999998</v>
      </c>
      <c r="I47" s="124">
        <v>7.1719999999999997</v>
      </c>
      <c r="J47" s="124">
        <v>5.7949999999999999</v>
      </c>
      <c r="K47" s="124">
        <v>7.923</v>
      </c>
      <c r="L47" s="124">
        <v>6.9640000000000004</v>
      </c>
      <c r="M47" s="124">
        <v>6.1929999999999996</v>
      </c>
      <c r="N47" s="124">
        <v>7.1459999999999999</v>
      </c>
      <c r="O47" s="124">
        <v>6.024</v>
      </c>
      <c r="P47" s="124">
        <v>7.4509999999999996</v>
      </c>
      <c r="Q47" s="124">
        <v>5.0510000000000002</v>
      </c>
      <c r="R47" s="124">
        <v>8.4339999999999993</v>
      </c>
      <c r="S47" s="124">
        <v>7.37</v>
      </c>
      <c r="T47" s="124">
        <v>7.7140000000000004</v>
      </c>
      <c r="U47" s="124">
        <v>4.8789999999999996</v>
      </c>
      <c r="V47" s="124">
        <v>6.0709999999999997</v>
      </c>
      <c r="W47" s="124">
        <v>2.867</v>
      </c>
      <c r="X47" s="124">
        <v>4.9340000000000002</v>
      </c>
      <c r="Y47" s="124">
        <v>6.6749999999999998</v>
      </c>
      <c r="Z47" s="124">
        <v>8.593</v>
      </c>
      <c r="AA47" s="124">
        <v>8.1259999999999994</v>
      </c>
      <c r="AB47" s="124">
        <v>6.5190000000000001</v>
      </c>
      <c r="AC47" s="124">
        <v>6.782</v>
      </c>
      <c r="AD47" s="124">
        <v>5.2329999999999997</v>
      </c>
      <c r="AE47" s="125">
        <v>5.5179999999999998</v>
      </c>
      <c r="AF47" s="124">
        <v>6.3289999999999997</v>
      </c>
      <c r="AG47" s="124">
        <v>4.0519999999999996</v>
      </c>
      <c r="AH47" s="124">
        <v>5.1390000000000002</v>
      </c>
      <c r="AI47" s="173">
        <v>7.0179999999999998</v>
      </c>
      <c r="AJ47" s="173">
        <v>5.8220000000000001</v>
      </c>
      <c r="AK47" s="173">
        <v>5.6859999999999999</v>
      </c>
      <c r="AL47" s="173">
        <v>7.9279999999999999</v>
      </c>
      <c r="AM47" s="173">
        <v>7.6360000000000001</v>
      </c>
      <c r="AN47" s="173"/>
      <c r="AO47" s="173"/>
      <c r="AP47" s="173"/>
      <c r="AQ47" s="173"/>
      <c r="AR47" s="173"/>
      <c r="AS47" s="173"/>
      <c r="AT47" s="173"/>
      <c r="AU47" s="173"/>
      <c r="AV47" s="173"/>
      <c r="AW47" s="173"/>
      <c r="AX47" s="173"/>
      <c r="AY47" s="173"/>
    </row>
    <row r="48" spans="1:51" ht="15" x14ac:dyDescent="0.25">
      <c r="A48" s="190">
        <v>45292</v>
      </c>
      <c r="B48" s="164"/>
      <c r="C48" s="164"/>
      <c r="D48" s="164">
        <v>5.39</v>
      </c>
      <c r="E48" s="124">
        <v>6.8209999999999997</v>
      </c>
      <c r="F48" s="124">
        <v>7.1680000000000001</v>
      </c>
      <c r="G48" s="124">
        <v>7.6760000000000002</v>
      </c>
      <c r="H48" s="124">
        <v>6.21</v>
      </c>
      <c r="I48" s="124">
        <v>5.81</v>
      </c>
      <c r="J48" s="124">
        <v>4.9039999999999999</v>
      </c>
      <c r="K48" s="124">
        <v>5.9969999999999999</v>
      </c>
      <c r="L48" s="124">
        <v>5.8609999999999998</v>
      </c>
      <c r="M48" s="124">
        <v>5.242</v>
      </c>
      <c r="N48" s="124">
        <v>6.1539999999999999</v>
      </c>
      <c r="O48" s="124">
        <v>5.1130000000000004</v>
      </c>
      <c r="P48" s="124">
        <v>6.4039999999999999</v>
      </c>
      <c r="Q48" s="124">
        <v>4.1059999999999999</v>
      </c>
      <c r="R48" s="124">
        <v>7.0179999999999998</v>
      </c>
      <c r="S48" s="124">
        <v>5.6239999999999997</v>
      </c>
      <c r="T48" s="124">
        <v>6.6079999999999997</v>
      </c>
      <c r="U48" s="124">
        <v>4.0970000000000004</v>
      </c>
      <c r="V48" s="124">
        <v>5.2119999999999997</v>
      </c>
      <c r="W48" s="124">
        <v>2.4159999999999999</v>
      </c>
      <c r="X48" s="124">
        <v>4.0190000000000001</v>
      </c>
      <c r="Y48" s="124">
        <v>6.218</v>
      </c>
      <c r="Z48" s="124">
        <v>6.9429999999999996</v>
      </c>
      <c r="AA48" s="124">
        <v>6.1589999999999998</v>
      </c>
      <c r="AB48" s="124">
        <v>5.2880000000000003</v>
      </c>
      <c r="AC48" s="124">
        <v>5.7380000000000004</v>
      </c>
      <c r="AD48" s="124">
        <v>4.42</v>
      </c>
      <c r="AE48" s="125">
        <v>4.5720000000000001</v>
      </c>
      <c r="AF48" s="124">
        <v>5.3049999999999997</v>
      </c>
      <c r="AG48" s="124">
        <v>3.464</v>
      </c>
      <c r="AH48" s="124">
        <v>4.2080000000000002</v>
      </c>
      <c r="AI48" s="173">
        <v>5.7039999999999997</v>
      </c>
      <c r="AJ48" s="173">
        <v>5.1580000000000004</v>
      </c>
      <c r="AK48" s="173">
        <v>4.5430000000000001</v>
      </c>
      <c r="AL48" s="173">
        <v>6.556</v>
      </c>
      <c r="AM48" s="173">
        <v>6.4870000000000001</v>
      </c>
      <c r="AN48" s="173"/>
      <c r="AO48" s="173"/>
      <c r="AP48" s="173"/>
      <c r="AQ48" s="173"/>
      <c r="AR48" s="173"/>
      <c r="AS48" s="173"/>
      <c r="AT48" s="173"/>
      <c r="AU48" s="173"/>
      <c r="AV48" s="173"/>
      <c r="AW48" s="173"/>
      <c r="AX48" s="173"/>
      <c r="AY48" s="173"/>
    </row>
    <row r="49" spans="1:1005" ht="15" x14ac:dyDescent="0.25">
      <c r="A49" s="190">
        <v>45323</v>
      </c>
      <c r="B49" s="164"/>
      <c r="C49" s="164"/>
      <c r="D49" s="164">
        <v>4.74</v>
      </c>
      <c r="E49" s="124">
        <v>5.444</v>
      </c>
      <c r="F49" s="124">
        <v>6.7370000000000001</v>
      </c>
      <c r="G49" s="124">
        <v>8.7639999999999993</v>
      </c>
      <c r="H49" s="124">
        <v>5.0369999999999999</v>
      </c>
      <c r="I49" s="124">
        <v>4.6929999999999996</v>
      </c>
      <c r="J49" s="124">
        <v>3.9740000000000002</v>
      </c>
      <c r="K49" s="124">
        <v>4.9880000000000004</v>
      </c>
      <c r="L49" s="124">
        <v>4.8730000000000002</v>
      </c>
      <c r="M49" s="124">
        <v>4.2350000000000003</v>
      </c>
      <c r="N49" s="124">
        <v>5.0430000000000001</v>
      </c>
      <c r="O49" s="124">
        <v>4.968</v>
      </c>
      <c r="P49" s="124">
        <v>6.3680000000000003</v>
      </c>
      <c r="Q49" s="124">
        <v>3.2949999999999999</v>
      </c>
      <c r="R49" s="124">
        <v>5.7080000000000002</v>
      </c>
      <c r="S49" s="124">
        <v>5.1379999999999999</v>
      </c>
      <c r="T49" s="124">
        <v>5.6349999999999998</v>
      </c>
      <c r="U49" s="124">
        <v>3.3410000000000002</v>
      </c>
      <c r="V49" s="124">
        <v>4.2640000000000002</v>
      </c>
      <c r="W49" s="124">
        <v>2.31</v>
      </c>
      <c r="X49" s="124">
        <v>3.2989999999999999</v>
      </c>
      <c r="Y49" s="124">
        <v>5.4749999999999996</v>
      </c>
      <c r="Z49" s="124">
        <v>5.6790000000000003</v>
      </c>
      <c r="AA49" s="124">
        <v>5.3</v>
      </c>
      <c r="AB49" s="124">
        <v>4.2229999999999999</v>
      </c>
      <c r="AC49" s="124">
        <v>4.9260000000000002</v>
      </c>
      <c r="AD49" s="124">
        <v>3.5619999999999998</v>
      </c>
      <c r="AE49" s="125">
        <v>3.7410000000000001</v>
      </c>
      <c r="AF49" s="124">
        <v>4.173</v>
      </c>
      <c r="AG49" s="124">
        <v>2.9750000000000001</v>
      </c>
      <c r="AH49" s="124">
        <v>3.8769999999999998</v>
      </c>
      <c r="AI49" s="173">
        <v>5.9539999999999997</v>
      </c>
      <c r="AJ49" s="173">
        <v>4.2220000000000004</v>
      </c>
      <c r="AK49" s="173">
        <v>3.6240000000000001</v>
      </c>
      <c r="AL49" s="173">
        <v>5.3179999999999996</v>
      </c>
      <c r="AM49" s="173">
        <v>5.2960000000000003</v>
      </c>
      <c r="AN49" s="173"/>
      <c r="AO49" s="173"/>
      <c r="AP49" s="173"/>
      <c r="AQ49" s="173"/>
      <c r="AR49" s="173"/>
      <c r="AS49" s="173"/>
      <c r="AT49" s="173"/>
      <c r="AU49" s="173"/>
      <c r="AV49" s="173"/>
      <c r="AW49" s="173"/>
      <c r="AX49" s="173"/>
      <c r="AY49" s="173"/>
    </row>
    <row r="50" spans="1:1005" ht="15" x14ac:dyDescent="0.25">
      <c r="A50" s="190">
        <v>45352</v>
      </c>
      <c r="B50" s="164"/>
      <c r="C50" s="164"/>
      <c r="D50" s="164">
        <v>8.6</v>
      </c>
      <c r="E50" s="124">
        <v>14.439</v>
      </c>
      <c r="F50" s="124">
        <v>15.254</v>
      </c>
      <c r="G50" s="124">
        <v>12.289</v>
      </c>
      <c r="H50" s="124">
        <v>6.2030000000000003</v>
      </c>
      <c r="I50" s="124">
        <v>11.61</v>
      </c>
      <c r="J50" s="124">
        <v>5.734</v>
      </c>
      <c r="K50" s="124">
        <v>5.1790000000000003</v>
      </c>
      <c r="L50" s="124">
        <v>6.3979999999999997</v>
      </c>
      <c r="M50" s="124">
        <v>6.8079999999999998</v>
      </c>
      <c r="N50" s="124">
        <v>7.7149999999999999</v>
      </c>
      <c r="O50" s="124">
        <v>13.678000000000001</v>
      </c>
      <c r="P50" s="124">
        <v>6.992</v>
      </c>
      <c r="Q50" s="124">
        <v>13.335000000000001</v>
      </c>
      <c r="R50" s="124">
        <v>8.2490000000000006</v>
      </c>
      <c r="S50" s="124">
        <v>7.4539999999999997</v>
      </c>
      <c r="T50" s="124">
        <v>6.6719999999999997</v>
      </c>
      <c r="U50" s="124">
        <v>6.0309999999999997</v>
      </c>
      <c r="V50" s="124">
        <v>4.7759999999999998</v>
      </c>
      <c r="W50" s="124">
        <v>3.879</v>
      </c>
      <c r="X50" s="124">
        <v>11.032999999999999</v>
      </c>
      <c r="Y50" s="124">
        <v>11.169</v>
      </c>
      <c r="Z50" s="124">
        <v>6.7130000000000001</v>
      </c>
      <c r="AA50" s="124">
        <v>17.437000000000001</v>
      </c>
      <c r="AB50" s="124">
        <v>5.165</v>
      </c>
      <c r="AC50" s="124">
        <v>7.57</v>
      </c>
      <c r="AD50" s="124">
        <v>3.827</v>
      </c>
      <c r="AE50" s="125">
        <v>5.7430000000000003</v>
      </c>
      <c r="AF50" s="124">
        <v>8.0830000000000002</v>
      </c>
      <c r="AG50" s="124">
        <v>4.0110000000000001</v>
      </c>
      <c r="AH50" s="124">
        <v>8.7319999999999993</v>
      </c>
      <c r="AI50" s="173">
        <v>11.445</v>
      </c>
      <c r="AJ50" s="173">
        <v>4.944</v>
      </c>
      <c r="AK50" s="173">
        <v>4.2009999999999996</v>
      </c>
      <c r="AL50" s="173">
        <v>7.032</v>
      </c>
      <c r="AM50" s="173">
        <v>6.3970000000000002</v>
      </c>
      <c r="AN50" s="173"/>
      <c r="AO50" s="173"/>
      <c r="AP50" s="173"/>
      <c r="AQ50" s="173"/>
      <c r="AR50" s="173"/>
      <c r="AS50" s="173"/>
      <c r="AT50" s="173"/>
      <c r="AU50" s="173"/>
      <c r="AV50" s="173"/>
      <c r="AW50" s="173"/>
      <c r="AX50" s="173"/>
      <c r="AY50" s="173"/>
    </row>
    <row r="51" spans="1:1005" ht="15" x14ac:dyDescent="0.25">
      <c r="A51" s="190">
        <v>45383</v>
      </c>
      <c r="B51" s="164"/>
      <c r="C51" s="164"/>
      <c r="D51" s="164">
        <v>23.32</v>
      </c>
      <c r="E51" s="124">
        <v>36.69</v>
      </c>
      <c r="F51" s="124">
        <v>37.51</v>
      </c>
      <c r="G51" s="124">
        <v>37.917000000000002</v>
      </c>
      <c r="H51" s="124">
        <v>15.22</v>
      </c>
      <c r="I51" s="124">
        <v>42.829000000000001</v>
      </c>
      <c r="J51" s="124">
        <v>17.193999999999999</v>
      </c>
      <c r="K51" s="124">
        <v>16.983000000000001</v>
      </c>
      <c r="L51" s="124">
        <v>33.396999999999998</v>
      </c>
      <c r="M51" s="124">
        <v>27.536999999999999</v>
      </c>
      <c r="N51" s="124">
        <v>23.510999999999999</v>
      </c>
      <c r="O51" s="124">
        <v>21.641999999999999</v>
      </c>
      <c r="P51" s="124">
        <v>11.673999999999999</v>
      </c>
      <c r="Q51" s="124">
        <v>25.550999999999998</v>
      </c>
      <c r="R51" s="124">
        <v>19.513000000000002</v>
      </c>
      <c r="S51" s="124">
        <v>12.061</v>
      </c>
      <c r="T51" s="124">
        <v>23.045999999999999</v>
      </c>
      <c r="U51" s="124">
        <v>24.631</v>
      </c>
      <c r="V51" s="124">
        <v>8.9309999999999992</v>
      </c>
      <c r="W51" s="124">
        <v>8.6219999999999999</v>
      </c>
      <c r="X51" s="124">
        <v>37.741</v>
      </c>
      <c r="Y51" s="124">
        <v>33.914000000000001</v>
      </c>
      <c r="Z51" s="124">
        <v>22.937999999999999</v>
      </c>
      <c r="AA51" s="124">
        <v>25.279</v>
      </c>
      <c r="AB51" s="124">
        <v>20.864000000000001</v>
      </c>
      <c r="AC51" s="124">
        <v>14.154999999999999</v>
      </c>
      <c r="AD51" s="124">
        <v>12.724</v>
      </c>
      <c r="AE51" s="125">
        <v>15.356999999999999</v>
      </c>
      <c r="AF51" s="124">
        <v>25.797999999999998</v>
      </c>
      <c r="AG51" s="124">
        <v>7.5069999999999997</v>
      </c>
      <c r="AH51" s="124">
        <v>19.184999999999999</v>
      </c>
      <c r="AI51" s="173">
        <v>15.057</v>
      </c>
      <c r="AJ51" s="173">
        <v>12.994</v>
      </c>
      <c r="AK51" s="173">
        <v>9.3420000000000005</v>
      </c>
      <c r="AL51" s="173">
        <v>14.597</v>
      </c>
      <c r="AM51" s="173">
        <v>17.506</v>
      </c>
      <c r="AN51" s="173"/>
      <c r="AO51" s="173"/>
      <c r="AP51" s="173"/>
      <c r="AQ51" s="173"/>
      <c r="AR51" s="173"/>
      <c r="AS51" s="173"/>
      <c r="AT51" s="173"/>
      <c r="AU51" s="173"/>
      <c r="AV51" s="173"/>
      <c r="AW51" s="173"/>
      <c r="AX51" s="173"/>
      <c r="AY51" s="173"/>
    </row>
    <row r="52" spans="1:1005" ht="15" x14ac:dyDescent="0.25">
      <c r="A52" s="190">
        <v>45413</v>
      </c>
      <c r="B52" s="164"/>
      <c r="C52" s="164"/>
      <c r="D52" s="164">
        <v>71.430000000000007</v>
      </c>
      <c r="E52" s="124">
        <v>102.355</v>
      </c>
      <c r="F52" s="124">
        <v>83.245000000000005</v>
      </c>
      <c r="G52" s="124">
        <v>104.306</v>
      </c>
      <c r="H52" s="124">
        <v>43.527000000000001</v>
      </c>
      <c r="I52" s="124">
        <v>69.686000000000007</v>
      </c>
      <c r="J52" s="124">
        <v>56.62</v>
      </c>
      <c r="K52" s="124">
        <v>57.51</v>
      </c>
      <c r="L52" s="124">
        <v>84.626999999999995</v>
      </c>
      <c r="M52" s="124">
        <v>90.988</v>
      </c>
      <c r="N52" s="124">
        <v>75.067999999999998</v>
      </c>
      <c r="O52" s="124">
        <v>59.210999999999999</v>
      </c>
      <c r="P52" s="124">
        <v>57.395000000000003</v>
      </c>
      <c r="Q52" s="124">
        <v>94.528000000000006</v>
      </c>
      <c r="R52" s="124">
        <v>69.808999999999997</v>
      </c>
      <c r="S52" s="124">
        <v>61.566000000000003</v>
      </c>
      <c r="T52" s="124">
        <v>58.753999999999998</v>
      </c>
      <c r="U52" s="124">
        <v>111.896</v>
      </c>
      <c r="V52" s="124">
        <v>17.315000000000001</v>
      </c>
      <c r="W52" s="124">
        <v>44.91</v>
      </c>
      <c r="X52" s="124">
        <v>89.405000000000001</v>
      </c>
      <c r="Y52" s="124">
        <v>108.815</v>
      </c>
      <c r="Z52" s="124">
        <v>57.052999999999997</v>
      </c>
      <c r="AA52" s="124">
        <v>76.911000000000001</v>
      </c>
      <c r="AB52" s="124">
        <v>80.331000000000003</v>
      </c>
      <c r="AC52" s="124">
        <v>89.652000000000001</v>
      </c>
      <c r="AD52" s="124">
        <v>36.475000000000001</v>
      </c>
      <c r="AE52" s="125">
        <v>46.685000000000002</v>
      </c>
      <c r="AF52" s="124">
        <v>55.512</v>
      </c>
      <c r="AG52" s="124">
        <v>21.013999999999999</v>
      </c>
      <c r="AH52" s="124">
        <v>56.171999999999997</v>
      </c>
      <c r="AI52" s="173">
        <v>46.320999999999998</v>
      </c>
      <c r="AJ52" s="173">
        <v>41.619</v>
      </c>
      <c r="AK52" s="173">
        <v>55.304000000000002</v>
      </c>
      <c r="AL52" s="173">
        <v>58.25</v>
      </c>
      <c r="AM52" s="173">
        <v>92.441999999999993</v>
      </c>
      <c r="AN52" s="173"/>
      <c r="AO52" s="173"/>
      <c r="AP52" s="173"/>
      <c r="AQ52" s="173"/>
      <c r="AR52" s="173"/>
      <c r="AS52" s="173"/>
      <c r="AT52" s="173"/>
      <c r="AU52" s="173"/>
      <c r="AV52" s="173"/>
      <c r="AW52" s="173"/>
      <c r="AX52" s="173"/>
      <c r="AY52" s="173"/>
    </row>
    <row r="53" spans="1:1005" ht="15" x14ac:dyDescent="0.25">
      <c r="A53" s="190">
        <v>45444</v>
      </c>
      <c r="B53" s="164"/>
      <c r="C53" s="164"/>
      <c r="D53" s="164">
        <v>70.349999999999994</v>
      </c>
      <c r="E53" s="124">
        <v>154.04599999999999</v>
      </c>
      <c r="F53" s="124">
        <v>131.05500000000001</v>
      </c>
      <c r="G53" s="124">
        <v>125.495</v>
      </c>
      <c r="H53" s="124">
        <v>78.397000000000006</v>
      </c>
      <c r="I53" s="124">
        <v>53.264000000000003</v>
      </c>
      <c r="J53" s="124">
        <v>67.731999999999999</v>
      </c>
      <c r="K53" s="124">
        <v>94.245999999999995</v>
      </c>
      <c r="L53" s="124">
        <v>54.523000000000003</v>
      </c>
      <c r="M53" s="124">
        <v>122.223</v>
      </c>
      <c r="N53" s="124">
        <v>65.260999999999996</v>
      </c>
      <c r="O53" s="124">
        <v>132.03</v>
      </c>
      <c r="P53" s="124">
        <v>28.702000000000002</v>
      </c>
      <c r="Q53" s="124">
        <v>137.34800000000001</v>
      </c>
      <c r="R53" s="124">
        <v>61.122999999999998</v>
      </c>
      <c r="S53" s="124">
        <v>111.767</v>
      </c>
      <c r="T53" s="124">
        <v>29.846</v>
      </c>
      <c r="U53" s="124">
        <v>60.151000000000003</v>
      </c>
      <c r="V53" s="124">
        <v>9.1229999999999993</v>
      </c>
      <c r="W53" s="124">
        <v>40.668999999999997</v>
      </c>
      <c r="X53" s="124">
        <v>47.759</v>
      </c>
      <c r="Y53" s="124">
        <v>128.798</v>
      </c>
      <c r="Z53" s="124">
        <v>30.295999999999999</v>
      </c>
      <c r="AA53" s="124">
        <v>50.76</v>
      </c>
      <c r="AB53" s="124">
        <v>103.83799999999999</v>
      </c>
      <c r="AC53" s="124">
        <v>48.072000000000003</v>
      </c>
      <c r="AD53" s="124">
        <v>61.322000000000003</v>
      </c>
      <c r="AE53" s="125">
        <v>92.421999999999997</v>
      </c>
      <c r="AF53" s="124">
        <v>29.452999999999999</v>
      </c>
      <c r="AG53" s="124">
        <v>28.992999999999999</v>
      </c>
      <c r="AH53" s="124">
        <v>72.959000000000003</v>
      </c>
      <c r="AI53" s="173">
        <v>88.12</v>
      </c>
      <c r="AJ53" s="173">
        <v>48.762999999999998</v>
      </c>
      <c r="AK53" s="173">
        <v>90.403999999999996</v>
      </c>
      <c r="AL53" s="173">
        <v>129.28800000000001</v>
      </c>
      <c r="AM53" s="173">
        <v>112.038</v>
      </c>
      <c r="AN53" s="173"/>
      <c r="AO53" s="173"/>
      <c r="AP53" s="173"/>
      <c r="AQ53" s="173"/>
      <c r="AR53" s="173"/>
      <c r="AS53" s="173"/>
      <c r="AT53" s="173"/>
      <c r="AU53" s="173"/>
      <c r="AV53" s="173"/>
      <c r="AW53" s="173"/>
      <c r="AX53" s="173"/>
      <c r="AY53" s="173"/>
    </row>
    <row r="54" spans="1:1005" ht="15" x14ac:dyDescent="0.25">
      <c r="A54" s="190">
        <v>45474</v>
      </c>
      <c r="B54" s="164"/>
      <c r="C54" s="164"/>
      <c r="D54" s="164">
        <v>29.01</v>
      </c>
      <c r="E54" s="124">
        <v>42.093000000000004</v>
      </c>
      <c r="F54" s="124">
        <v>59.369</v>
      </c>
      <c r="G54" s="124">
        <v>38.125999999999998</v>
      </c>
      <c r="H54" s="124">
        <v>27.486999999999998</v>
      </c>
      <c r="I54" s="124">
        <v>19.760999999999999</v>
      </c>
      <c r="J54" s="124">
        <v>32.661999999999999</v>
      </c>
      <c r="K54" s="124">
        <v>35.758000000000003</v>
      </c>
      <c r="L54" s="124">
        <v>23.846</v>
      </c>
      <c r="M54" s="124">
        <v>38.067999999999998</v>
      </c>
      <c r="N54" s="124">
        <v>19.016999999999999</v>
      </c>
      <c r="O54" s="124">
        <v>82.721999999999994</v>
      </c>
      <c r="P54" s="124">
        <v>11.675000000000001</v>
      </c>
      <c r="Q54" s="124">
        <v>35.356000000000002</v>
      </c>
      <c r="R54" s="124">
        <v>27.513999999999999</v>
      </c>
      <c r="S54" s="124">
        <v>63.015999999999998</v>
      </c>
      <c r="T54" s="124">
        <v>11.417999999999999</v>
      </c>
      <c r="U54" s="124">
        <v>18.292999999999999</v>
      </c>
      <c r="V54" s="124">
        <v>4.84</v>
      </c>
      <c r="W54" s="124">
        <v>13.335000000000001</v>
      </c>
      <c r="X54" s="124">
        <v>16.399000000000001</v>
      </c>
      <c r="Y54" s="124">
        <v>43.448999999999998</v>
      </c>
      <c r="Z54" s="124">
        <v>16.742000000000001</v>
      </c>
      <c r="AA54" s="124">
        <v>19.611000000000001</v>
      </c>
      <c r="AB54" s="124">
        <v>31.585000000000001</v>
      </c>
      <c r="AC54" s="124">
        <v>16.303000000000001</v>
      </c>
      <c r="AD54" s="124">
        <v>17.364999999999998</v>
      </c>
      <c r="AE54" s="125">
        <v>28.227</v>
      </c>
      <c r="AF54" s="124">
        <v>12.702</v>
      </c>
      <c r="AG54" s="124">
        <v>10.247</v>
      </c>
      <c r="AH54" s="124">
        <v>20.265999999999998</v>
      </c>
      <c r="AI54" s="173">
        <v>29.963999999999999</v>
      </c>
      <c r="AJ54" s="173">
        <v>25.68</v>
      </c>
      <c r="AK54" s="173">
        <v>39.073</v>
      </c>
      <c r="AL54" s="173">
        <v>69.616</v>
      </c>
      <c r="AM54" s="173">
        <v>39.460999999999999</v>
      </c>
      <c r="AN54" s="173"/>
      <c r="AO54" s="173"/>
      <c r="AP54" s="173"/>
      <c r="AQ54" s="173"/>
      <c r="AR54" s="173"/>
      <c r="AS54" s="173"/>
      <c r="AT54" s="173"/>
      <c r="AU54" s="173"/>
      <c r="AV54" s="173"/>
      <c r="AW54" s="173"/>
      <c r="AX54" s="173"/>
      <c r="AY54" s="173"/>
    </row>
    <row r="55" spans="1:1005" ht="15" x14ac:dyDescent="0.25">
      <c r="A55" s="190">
        <v>45505</v>
      </c>
      <c r="B55" s="164"/>
      <c r="C55" s="164"/>
      <c r="D55" s="164">
        <v>19.8</v>
      </c>
      <c r="E55" s="124">
        <v>17.077999999999999</v>
      </c>
      <c r="F55" s="124">
        <v>23.95</v>
      </c>
      <c r="G55" s="124">
        <v>20.875</v>
      </c>
      <c r="H55" s="124">
        <v>33.335999999999999</v>
      </c>
      <c r="I55" s="124">
        <v>17.951000000000001</v>
      </c>
      <c r="J55" s="124">
        <v>23.376999999999999</v>
      </c>
      <c r="K55" s="124">
        <v>18.544</v>
      </c>
      <c r="L55" s="124">
        <v>19.167000000000002</v>
      </c>
      <c r="M55" s="124">
        <v>19.795999999999999</v>
      </c>
      <c r="N55" s="124">
        <v>13.452</v>
      </c>
      <c r="O55" s="124">
        <v>27.417000000000002</v>
      </c>
      <c r="P55" s="124">
        <v>9.2810000000000006</v>
      </c>
      <c r="Q55" s="124">
        <v>26.757999999999999</v>
      </c>
      <c r="R55" s="124">
        <v>15.321999999999999</v>
      </c>
      <c r="S55" s="124">
        <v>51.222000000000001</v>
      </c>
      <c r="T55" s="124">
        <v>10.089</v>
      </c>
      <c r="U55" s="124">
        <v>23.74</v>
      </c>
      <c r="V55" s="124">
        <v>3.7810000000000001</v>
      </c>
      <c r="W55" s="124">
        <v>10.199</v>
      </c>
      <c r="X55" s="124">
        <v>10.144</v>
      </c>
      <c r="Y55" s="124">
        <v>22.756</v>
      </c>
      <c r="Z55" s="124">
        <v>13.571999999999999</v>
      </c>
      <c r="AA55" s="124">
        <v>26.734999999999999</v>
      </c>
      <c r="AB55" s="124">
        <v>15.144</v>
      </c>
      <c r="AC55" s="124">
        <v>9.7080000000000002</v>
      </c>
      <c r="AD55" s="124">
        <v>14.343999999999999</v>
      </c>
      <c r="AE55" s="125">
        <v>13.48</v>
      </c>
      <c r="AF55" s="124">
        <v>7.8440000000000003</v>
      </c>
      <c r="AG55" s="124">
        <v>10.343</v>
      </c>
      <c r="AH55" s="124">
        <v>15.055</v>
      </c>
      <c r="AI55" s="173">
        <v>13.407</v>
      </c>
      <c r="AJ55" s="173">
        <v>15.692</v>
      </c>
      <c r="AK55" s="173">
        <v>32.021000000000001</v>
      </c>
      <c r="AL55" s="173">
        <v>26.125</v>
      </c>
      <c r="AM55" s="173">
        <v>28.404</v>
      </c>
      <c r="AN55" s="173"/>
      <c r="AO55" s="173"/>
      <c r="AP55" s="173"/>
      <c r="AQ55" s="173"/>
      <c r="AR55" s="173"/>
      <c r="AS55" s="173"/>
      <c r="AT55" s="173"/>
      <c r="AU55" s="173"/>
      <c r="AV55" s="173"/>
      <c r="AW55" s="173"/>
      <c r="AX55" s="173"/>
      <c r="AY55" s="173"/>
    </row>
    <row r="56" spans="1:1005" ht="15" x14ac:dyDescent="0.25">
      <c r="A56" s="190">
        <v>45536</v>
      </c>
      <c r="B56" s="164"/>
      <c r="C56" s="164"/>
      <c r="D56" s="164">
        <v>17.47</v>
      </c>
      <c r="E56" s="124">
        <v>19.576000000000001</v>
      </c>
      <c r="F56" s="124">
        <v>24.370999999999999</v>
      </c>
      <c r="G56" s="124">
        <v>12.909000000000001</v>
      </c>
      <c r="H56" s="124">
        <v>22.614999999999998</v>
      </c>
      <c r="I56" s="124">
        <v>10.103999999999999</v>
      </c>
      <c r="J56" s="124">
        <v>17.866</v>
      </c>
      <c r="K56" s="124">
        <v>32.984000000000002</v>
      </c>
      <c r="L56" s="124">
        <v>15.249000000000001</v>
      </c>
      <c r="M56" s="124">
        <v>17.643000000000001</v>
      </c>
      <c r="N56" s="124">
        <v>14.983000000000001</v>
      </c>
      <c r="O56" s="124">
        <v>16.53</v>
      </c>
      <c r="P56" s="124">
        <v>8.9350000000000005</v>
      </c>
      <c r="Q56" s="124">
        <v>33.604999999999997</v>
      </c>
      <c r="R56" s="124">
        <v>12.789</v>
      </c>
      <c r="S56" s="124">
        <v>33.316000000000003</v>
      </c>
      <c r="T56" s="124">
        <v>7.8680000000000003</v>
      </c>
      <c r="U56" s="124">
        <v>11.173999999999999</v>
      </c>
      <c r="V56" s="124">
        <v>7.617</v>
      </c>
      <c r="W56" s="124">
        <v>14.747</v>
      </c>
      <c r="X56" s="124">
        <v>14.23</v>
      </c>
      <c r="Y56" s="124">
        <v>17.018999999999998</v>
      </c>
      <c r="Z56" s="124">
        <v>12.917999999999999</v>
      </c>
      <c r="AA56" s="124">
        <v>17.004999999999999</v>
      </c>
      <c r="AB56" s="124">
        <v>15.384</v>
      </c>
      <c r="AC56" s="124">
        <v>8.8089999999999993</v>
      </c>
      <c r="AD56" s="124">
        <v>10.042</v>
      </c>
      <c r="AE56" s="125">
        <v>10.204000000000001</v>
      </c>
      <c r="AF56" s="124">
        <v>6.165</v>
      </c>
      <c r="AG56" s="124">
        <v>24.276</v>
      </c>
      <c r="AH56" s="124">
        <v>14.704000000000001</v>
      </c>
      <c r="AI56" s="173">
        <v>10.654999999999999</v>
      </c>
      <c r="AJ56" s="173">
        <v>8.5020000000000007</v>
      </c>
      <c r="AK56" s="173">
        <v>32.344000000000001</v>
      </c>
      <c r="AL56" s="173">
        <v>12.728</v>
      </c>
      <c r="AM56" s="173">
        <v>20.829000000000001</v>
      </c>
      <c r="AN56" s="173"/>
      <c r="AO56" s="173"/>
      <c r="AP56" s="173"/>
      <c r="AQ56" s="173"/>
      <c r="AR56" s="173"/>
      <c r="AS56" s="173"/>
      <c r="AT56" s="173"/>
      <c r="AU56" s="173"/>
      <c r="AV56" s="173"/>
      <c r="AW56" s="173"/>
      <c r="AX56" s="173"/>
      <c r="AY56" s="173"/>
    </row>
    <row r="57" spans="1:1005" ht="15" x14ac:dyDescent="0.25">
      <c r="A57" s="190">
        <v>45566</v>
      </c>
      <c r="B57" s="164"/>
      <c r="C57" s="164"/>
      <c r="D57" s="164">
        <v>15.64</v>
      </c>
      <c r="E57" s="124">
        <v>21.888999999999999</v>
      </c>
      <c r="F57" s="124">
        <v>25.795999999999999</v>
      </c>
      <c r="G57" s="124">
        <v>10.689</v>
      </c>
      <c r="H57" s="124">
        <v>17.122</v>
      </c>
      <c r="I57" s="124">
        <v>11.435</v>
      </c>
      <c r="J57" s="124">
        <v>18.66</v>
      </c>
      <c r="K57" s="124">
        <v>12.914</v>
      </c>
      <c r="L57" s="124">
        <v>9.2910000000000004</v>
      </c>
      <c r="M57" s="124">
        <v>11.379</v>
      </c>
      <c r="N57" s="124">
        <v>9.6310000000000002</v>
      </c>
      <c r="O57" s="124">
        <v>12.228</v>
      </c>
      <c r="P57" s="124">
        <v>9.6769999999999996</v>
      </c>
      <c r="Q57" s="124">
        <v>23.116</v>
      </c>
      <c r="R57" s="124">
        <v>9.9039999999999999</v>
      </c>
      <c r="S57" s="124">
        <v>13.779</v>
      </c>
      <c r="T57" s="124">
        <v>7.92</v>
      </c>
      <c r="U57" s="124">
        <v>8.3940000000000001</v>
      </c>
      <c r="V57" s="124">
        <v>5.5810000000000004</v>
      </c>
      <c r="W57" s="124">
        <v>9.0449999999999999</v>
      </c>
      <c r="X57" s="124">
        <v>13.433</v>
      </c>
      <c r="Y57" s="124">
        <v>23.023</v>
      </c>
      <c r="Z57" s="124">
        <v>37.277999999999999</v>
      </c>
      <c r="AA57" s="124">
        <v>13.56</v>
      </c>
      <c r="AB57" s="124">
        <v>10.768000000000001</v>
      </c>
      <c r="AC57" s="124">
        <v>8.3320000000000007</v>
      </c>
      <c r="AD57" s="124">
        <v>11.119</v>
      </c>
      <c r="AE57" s="125">
        <v>12.324999999999999</v>
      </c>
      <c r="AF57" s="124">
        <v>5.3520000000000003</v>
      </c>
      <c r="AG57" s="124">
        <v>13.992000000000001</v>
      </c>
      <c r="AH57" s="124">
        <v>19.986999999999998</v>
      </c>
      <c r="AI57" s="173">
        <v>7.5860000000000003</v>
      </c>
      <c r="AJ57" s="173">
        <v>16.423999999999999</v>
      </c>
      <c r="AK57" s="173">
        <v>18.940999999999999</v>
      </c>
      <c r="AL57" s="173">
        <v>17.707000000000001</v>
      </c>
      <c r="AM57" s="173">
        <v>15.366</v>
      </c>
      <c r="AN57" s="173"/>
      <c r="AO57" s="173"/>
      <c r="AP57" s="173"/>
      <c r="AQ57" s="173"/>
      <c r="AR57" s="173"/>
      <c r="AS57" s="173"/>
      <c r="AT57" s="173"/>
      <c r="AU57" s="173"/>
      <c r="AV57" s="173"/>
      <c r="AW57" s="173"/>
      <c r="AX57" s="173"/>
      <c r="AY57" s="173"/>
    </row>
    <row r="58" spans="1:1005" ht="15" x14ac:dyDescent="0.25">
      <c r="A58" s="190">
        <v>45597</v>
      </c>
      <c r="B58" s="164"/>
      <c r="C58" s="164"/>
      <c r="D58" s="164">
        <v>8.7799999999999994</v>
      </c>
      <c r="E58" s="124">
        <v>12.260999999999999</v>
      </c>
      <c r="F58" s="124">
        <v>15.16</v>
      </c>
      <c r="G58" s="124">
        <v>10.124000000000001</v>
      </c>
      <c r="H58" s="124">
        <v>10.051</v>
      </c>
      <c r="I58" s="124">
        <v>6.99</v>
      </c>
      <c r="J58" s="124">
        <v>11.557</v>
      </c>
      <c r="K58" s="124">
        <v>8.3840000000000003</v>
      </c>
      <c r="L58" s="124">
        <v>7.367</v>
      </c>
      <c r="M58" s="124">
        <v>8.4079999999999995</v>
      </c>
      <c r="N58" s="124">
        <v>7.5490000000000004</v>
      </c>
      <c r="O58" s="124">
        <v>8.532</v>
      </c>
      <c r="P58" s="124">
        <v>6.032</v>
      </c>
      <c r="Q58" s="124">
        <v>11.233000000000001</v>
      </c>
      <c r="R58" s="124">
        <v>8.9510000000000005</v>
      </c>
      <c r="S58" s="124">
        <v>9.0570000000000004</v>
      </c>
      <c r="T58" s="124">
        <v>6.3609999999999998</v>
      </c>
      <c r="U58" s="124">
        <v>6.944</v>
      </c>
      <c r="V58" s="124">
        <v>3.56</v>
      </c>
      <c r="W58" s="124">
        <v>5.9279999999999999</v>
      </c>
      <c r="X58" s="124">
        <v>9.4610000000000003</v>
      </c>
      <c r="Y58" s="124">
        <v>12.914</v>
      </c>
      <c r="Z58" s="124">
        <v>14.048</v>
      </c>
      <c r="AA58" s="124">
        <v>7.7960000000000003</v>
      </c>
      <c r="AB58" s="124">
        <v>8.3320000000000007</v>
      </c>
      <c r="AC58" s="124">
        <v>6.46</v>
      </c>
      <c r="AD58" s="124">
        <v>7.4640000000000004</v>
      </c>
      <c r="AE58" s="125">
        <v>7.92</v>
      </c>
      <c r="AF58" s="124">
        <v>4.4660000000000002</v>
      </c>
      <c r="AG58" s="124">
        <v>6.8129999999999997</v>
      </c>
      <c r="AH58" s="124">
        <v>10.263</v>
      </c>
      <c r="AI58" s="173">
        <v>6.6950000000000003</v>
      </c>
      <c r="AJ58" s="173">
        <v>8.1039999999999992</v>
      </c>
      <c r="AK58" s="173">
        <v>10.401</v>
      </c>
      <c r="AL58" s="173">
        <v>9.1180000000000003</v>
      </c>
      <c r="AM58" s="173">
        <v>9.6989999999999998</v>
      </c>
      <c r="AN58" s="173"/>
      <c r="AO58" s="173"/>
      <c r="AP58" s="173"/>
      <c r="AQ58" s="173"/>
      <c r="AR58" s="173"/>
      <c r="AS58" s="173"/>
      <c r="AT58" s="173"/>
      <c r="AU58" s="173"/>
      <c r="AV58" s="173"/>
      <c r="AW58" s="173"/>
      <c r="AX58" s="173"/>
      <c r="AY58" s="173"/>
    </row>
    <row r="59" spans="1:1005" ht="15" x14ac:dyDescent="0.25">
      <c r="A59" s="190">
        <v>45627</v>
      </c>
      <c r="B59" s="164"/>
      <c r="C59" s="164"/>
      <c r="D59" s="164">
        <v>6.34</v>
      </c>
      <c r="E59" s="124">
        <v>8.6170000000000009</v>
      </c>
      <c r="F59" s="124">
        <v>10.419</v>
      </c>
      <c r="G59" s="124">
        <v>7.6280000000000001</v>
      </c>
      <c r="H59" s="124">
        <v>7.1109999999999998</v>
      </c>
      <c r="I59" s="124">
        <v>5.7679999999999998</v>
      </c>
      <c r="J59" s="124">
        <v>7.7640000000000002</v>
      </c>
      <c r="K59" s="124">
        <v>6.9710000000000001</v>
      </c>
      <c r="L59" s="124">
        <v>6.16</v>
      </c>
      <c r="M59" s="124">
        <v>7.1120000000000001</v>
      </c>
      <c r="N59" s="124">
        <v>6</v>
      </c>
      <c r="O59" s="124">
        <v>7.452</v>
      </c>
      <c r="P59" s="124">
        <v>5.0129999999999999</v>
      </c>
      <c r="Q59" s="124">
        <v>8.3629999999999995</v>
      </c>
      <c r="R59" s="124">
        <v>7.2839999999999998</v>
      </c>
      <c r="S59" s="124">
        <v>7.7169999999999996</v>
      </c>
      <c r="T59" s="124">
        <v>4.8559999999999999</v>
      </c>
      <c r="U59" s="124">
        <v>6.05</v>
      </c>
      <c r="V59" s="124">
        <v>2.8490000000000002</v>
      </c>
      <c r="W59" s="124">
        <v>4.9420000000000002</v>
      </c>
      <c r="X59" s="124">
        <v>6.65</v>
      </c>
      <c r="Y59" s="124">
        <v>8.4960000000000004</v>
      </c>
      <c r="Z59" s="124">
        <v>7.98</v>
      </c>
      <c r="AA59" s="124">
        <v>6.5250000000000004</v>
      </c>
      <c r="AB59" s="124">
        <v>6.742</v>
      </c>
      <c r="AC59" s="124">
        <v>5.21</v>
      </c>
      <c r="AD59" s="124">
        <v>5.4660000000000002</v>
      </c>
      <c r="AE59" s="125">
        <v>6.3360000000000003</v>
      </c>
      <c r="AF59" s="124">
        <v>4.0410000000000004</v>
      </c>
      <c r="AG59" s="124">
        <v>5.0869999999999997</v>
      </c>
      <c r="AH59" s="124">
        <v>6.931</v>
      </c>
      <c r="AI59" s="173">
        <v>5.8259999999999996</v>
      </c>
      <c r="AJ59" s="173">
        <v>5.6130000000000004</v>
      </c>
      <c r="AK59" s="173">
        <v>7.8620000000000001</v>
      </c>
      <c r="AL59" s="173">
        <v>7.5780000000000003</v>
      </c>
      <c r="AM59" s="173">
        <v>7.9480000000000004</v>
      </c>
      <c r="AN59" s="173"/>
      <c r="AO59" s="173"/>
      <c r="AP59" s="173"/>
      <c r="AQ59" s="173"/>
      <c r="AR59" s="173"/>
      <c r="AS59" s="173"/>
      <c r="AT59" s="173"/>
      <c r="AU59" s="173"/>
      <c r="AV59" s="173"/>
      <c r="AW59" s="173"/>
      <c r="AX59" s="173"/>
      <c r="AY59" s="173"/>
    </row>
    <row r="60" spans="1:1005" ht="15" x14ac:dyDescent="0.25">
      <c r="A60" s="190">
        <v>45658</v>
      </c>
      <c r="B60" s="164"/>
      <c r="C60" s="164"/>
      <c r="D60" s="164">
        <v>5.39</v>
      </c>
      <c r="E60" s="124">
        <v>7.1470000000000002</v>
      </c>
      <c r="F60" s="124">
        <v>7.601</v>
      </c>
      <c r="G60" s="124">
        <v>6.2110000000000003</v>
      </c>
      <c r="H60" s="124">
        <v>5.7779999999999996</v>
      </c>
      <c r="I60" s="124">
        <v>4.8879999999999999</v>
      </c>
      <c r="J60" s="124">
        <v>5.95</v>
      </c>
      <c r="K60" s="124">
        <v>5.867</v>
      </c>
      <c r="L60" s="124">
        <v>5.22</v>
      </c>
      <c r="M60" s="124">
        <v>6.133</v>
      </c>
      <c r="N60" s="124">
        <v>5.0940000000000003</v>
      </c>
      <c r="O60" s="124">
        <v>6.4050000000000002</v>
      </c>
      <c r="P60" s="124">
        <v>4.0910000000000002</v>
      </c>
      <c r="Q60" s="124">
        <v>6.9790000000000001</v>
      </c>
      <c r="R60" s="124">
        <v>5.593</v>
      </c>
      <c r="S60" s="124">
        <v>6.6109999999999998</v>
      </c>
      <c r="T60" s="124">
        <v>4.0839999999999996</v>
      </c>
      <c r="U60" s="124">
        <v>5.1959999999999997</v>
      </c>
      <c r="V60" s="124">
        <v>2.419</v>
      </c>
      <c r="W60" s="124">
        <v>4.0250000000000004</v>
      </c>
      <c r="X60" s="124">
        <v>6.2</v>
      </c>
      <c r="Y60" s="124">
        <v>6.8959999999999999</v>
      </c>
      <c r="Z60" s="124">
        <v>6.1020000000000003</v>
      </c>
      <c r="AA60" s="124">
        <v>5.2930000000000001</v>
      </c>
      <c r="AB60" s="124">
        <v>5.7190000000000003</v>
      </c>
      <c r="AC60" s="124">
        <v>4.4059999999999997</v>
      </c>
      <c r="AD60" s="124">
        <v>4.5359999999999996</v>
      </c>
      <c r="AE60" s="125">
        <v>5.3109999999999999</v>
      </c>
      <c r="AF60" s="124">
        <v>3.468</v>
      </c>
      <c r="AG60" s="124">
        <v>4.1829999999999998</v>
      </c>
      <c r="AH60" s="124">
        <v>5.6779999999999999</v>
      </c>
      <c r="AI60" s="173">
        <v>5.1609999999999996</v>
      </c>
      <c r="AJ60" s="173">
        <v>4.51</v>
      </c>
      <c r="AK60" s="173">
        <v>6.5190000000000001</v>
      </c>
      <c r="AL60" s="173">
        <v>6.4480000000000004</v>
      </c>
      <c r="AM60" s="173">
        <v>6.8230000000000004</v>
      </c>
      <c r="AN60" s="173"/>
      <c r="AO60" s="173"/>
      <c r="AP60" s="173"/>
      <c r="AQ60" s="173"/>
      <c r="AR60" s="173"/>
      <c r="AS60" s="173"/>
      <c r="AT60" s="173"/>
      <c r="AU60" s="173"/>
      <c r="AV60" s="173"/>
      <c r="AW60" s="173"/>
      <c r="AX60" s="173"/>
      <c r="AY60" s="173"/>
    </row>
    <row r="61" spans="1:1005" ht="15" x14ac:dyDescent="0.25">
      <c r="A61" s="190">
        <v>45689</v>
      </c>
      <c r="B61" s="164"/>
      <c r="C61" s="164"/>
      <c r="D61" s="164">
        <v>4.74</v>
      </c>
      <c r="E61" s="124">
        <v>6.484</v>
      </c>
      <c r="F61" s="124">
        <v>8.4809999999999999</v>
      </c>
      <c r="G61" s="124">
        <v>4.8550000000000004</v>
      </c>
      <c r="H61" s="124">
        <v>4.5220000000000002</v>
      </c>
      <c r="I61" s="124">
        <v>3.835</v>
      </c>
      <c r="J61" s="124">
        <v>4.7990000000000004</v>
      </c>
      <c r="K61" s="124">
        <v>4.7190000000000003</v>
      </c>
      <c r="L61" s="124">
        <v>4.0830000000000002</v>
      </c>
      <c r="M61" s="124">
        <v>4.8570000000000002</v>
      </c>
      <c r="N61" s="124">
        <v>4.8</v>
      </c>
      <c r="O61" s="124">
        <v>6.1420000000000003</v>
      </c>
      <c r="P61" s="124">
        <v>3.18</v>
      </c>
      <c r="Q61" s="124">
        <v>5.4939999999999998</v>
      </c>
      <c r="R61" s="124">
        <v>4.92</v>
      </c>
      <c r="S61" s="124">
        <v>5.45</v>
      </c>
      <c r="T61" s="124">
        <v>3.2250000000000001</v>
      </c>
      <c r="U61" s="124">
        <v>4.1150000000000002</v>
      </c>
      <c r="V61" s="124">
        <v>2.2250000000000001</v>
      </c>
      <c r="W61" s="124">
        <v>3.177</v>
      </c>
      <c r="X61" s="124">
        <v>5.2309999999999999</v>
      </c>
      <c r="Y61" s="124">
        <v>5.4640000000000004</v>
      </c>
      <c r="Z61" s="124">
        <v>5.0890000000000004</v>
      </c>
      <c r="AA61" s="124">
        <v>4.0890000000000004</v>
      </c>
      <c r="AB61" s="124">
        <v>4.7469999999999999</v>
      </c>
      <c r="AC61" s="124">
        <v>3.4369999999999998</v>
      </c>
      <c r="AD61" s="124">
        <v>3.5990000000000002</v>
      </c>
      <c r="AE61" s="125">
        <v>4.0430000000000001</v>
      </c>
      <c r="AF61" s="124">
        <v>2.8639999999999999</v>
      </c>
      <c r="AG61" s="124">
        <v>3.7309999999999999</v>
      </c>
      <c r="AH61" s="124">
        <v>5.7380000000000004</v>
      </c>
      <c r="AI61" s="173">
        <v>4.0359999999999996</v>
      </c>
      <c r="AJ61" s="173">
        <v>3.4849999999999999</v>
      </c>
      <c r="AK61" s="173">
        <v>5.1210000000000004</v>
      </c>
      <c r="AL61" s="173">
        <v>5.0949999999999998</v>
      </c>
      <c r="AM61" s="173">
        <v>5.258</v>
      </c>
      <c r="AN61" s="173"/>
      <c r="AO61" s="173"/>
      <c r="AP61" s="173"/>
      <c r="AQ61" s="173"/>
      <c r="AR61" s="173"/>
      <c r="AS61" s="173"/>
      <c r="AT61" s="173"/>
      <c r="AU61" s="173"/>
      <c r="AV61" s="173"/>
      <c r="AW61" s="173"/>
      <c r="AX61" s="173"/>
      <c r="AY61" s="173"/>
    </row>
    <row r="62" spans="1:1005" ht="15" x14ac:dyDescent="0.25">
      <c r="A62" s="190">
        <v>45717</v>
      </c>
      <c r="B62" s="164"/>
      <c r="C62" s="164"/>
      <c r="D62" s="164">
        <v>8.6</v>
      </c>
      <c r="E62" s="124">
        <v>14.997</v>
      </c>
      <c r="F62" s="124">
        <v>12.249000000000001</v>
      </c>
      <c r="G62" s="124">
        <v>6.1760000000000002</v>
      </c>
      <c r="H62" s="124">
        <v>11.462</v>
      </c>
      <c r="I62" s="124">
        <v>5.7309999999999999</v>
      </c>
      <c r="J62" s="124">
        <v>5.1429999999999998</v>
      </c>
      <c r="K62" s="124">
        <v>6.2759999999999998</v>
      </c>
      <c r="L62" s="124">
        <v>6.7850000000000001</v>
      </c>
      <c r="M62" s="124">
        <v>7.7050000000000001</v>
      </c>
      <c r="N62" s="124">
        <v>13.571</v>
      </c>
      <c r="O62" s="124">
        <v>7.0060000000000002</v>
      </c>
      <c r="P62" s="124">
        <v>13.282</v>
      </c>
      <c r="Q62" s="124">
        <v>8.17</v>
      </c>
      <c r="R62" s="124">
        <v>7.4279999999999999</v>
      </c>
      <c r="S62" s="124">
        <v>6.5570000000000004</v>
      </c>
      <c r="T62" s="124">
        <v>6.0049999999999999</v>
      </c>
      <c r="U62" s="124">
        <v>4.7869999999999999</v>
      </c>
      <c r="V62" s="124">
        <v>3.8530000000000002</v>
      </c>
      <c r="W62" s="124">
        <v>10.621</v>
      </c>
      <c r="X62" s="124">
        <v>11.106</v>
      </c>
      <c r="Y62" s="124">
        <v>6.7</v>
      </c>
      <c r="Z62" s="124">
        <v>17.274000000000001</v>
      </c>
      <c r="AA62" s="124">
        <v>4.9630000000000001</v>
      </c>
      <c r="AB62" s="124">
        <v>7.548</v>
      </c>
      <c r="AC62" s="124">
        <v>3.8319999999999999</v>
      </c>
      <c r="AD62" s="124">
        <v>5.7359999999999998</v>
      </c>
      <c r="AE62" s="125">
        <v>7.6909999999999998</v>
      </c>
      <c r="AF62" s="124">
        <v>4.0140000000000002</v>
      </c>
      <c r="AG62" s="124">
        <v>8.5259999999999998</v>
      </c>
      <c r="AH62" s="124">
        <v>11.273999999999999</v>
      </c>
      <c r="AI62" s="173">
        <v>4.9710000000000001</v>
      </c>
      <c r="AJ62" s="173">
        <v>4.1929999999999996</v>
      </c>
      <c r="AK62" s="173">
        <v>6.9619999999999997</v>
      </c>
      <c r="AL62" s="173">
        <v>6.3879999999999999</v>
      </c>
      <c r="AM62" s="173">
        <v>14.169</v>
      </c>
      <c r="AN62" s="173"/>
      <c r="AO62" s="173"/>
      <c r="AP62" s="173"/>
      <c r="AQ62" s="173"/>
      <c r="AR62" s="173"/>
      <c r="AS62" s="173"/>
      <c r="AT62" s="173"/>
      <c r="AU62" s="173"/>
      <c r="AV62" s="173"/>
      <c r="AW62" s="173"/>
      <c r="AX62" s="173"/>
      <c r="AY62" s="173"/>
    </row>
    <row r="63" spans="1:1005" ht="15" x14ac:dyDescent="0.25">
      <c r="A63" s="190">
        <v>45748</v>
      </c>
      <c r="B63" s="164"/>
      <c r="C63" s="164"/>
      <c r="D63" s="164">
        <v>23.32</v>
      </c>
      <c r="E63" s="124">
        <v>37.445999999999998</v>
      </c>
      <c r="F63" s="124">
        <v>37.878999999999998</v>
      </c>
      <c r="G63" s="124">
        <v>14.68</v>
      </c>
      <c r="H63" s="124">
        <v>42.652999999999999</v>
      </c>
      <c r="I63" s="124">
        <v>17.088999999999999</v>
      </c>
      <c r="J63" s="124">
        <v>16.86</v>
      </c>
      <c r="K63" s="124">
        <v>31.38</v>
      </c>
      <c r="L63" s="124">
        <v>27.468</v>
      </c>
      <c r="M63" s="124">
        <v>23.31</v>
      </c>
      <c r="N63" s="124">
        <v>21.509</v>
      </c>
      <c r="O63" s="124">
        <v>11.452999999999999</v>
      </c>
      <c r="P63" s="124">
        <v>25.465</v>
      </c>
      <c r="Q63" s="124">
        <v>19.332999999999998</v>
      </c>
      <c r="R63" s="124">
        <v>12.01</v>
      </c>
      <c r="S63" s="124">
        <v>21.838000000000001</v>
      </c>
      <c r="T63" s="124">
        <v>24.555</v>
      </c>
      <c r="U63" s="124">
        <v>8.92</v>
      </c>
      <c r="V63" s="124">
        <v>8.5749999999999993</v>
      </c>
      <c r="W63" s="124">
        <v>37.116999999999997</v>
      </c>
      <c r="X63" s="124">
        <v>33.859000000000002</v>
      </c>
      <c r="Y63" s="124">
        <v>22.728999999999999</v>
      </c>
      <c r="Z63" s="124">
        <v>25.242000000000001</v>
      </c>
      <c r="AA63" s="124">
        <v>20.263999999999999</v>
      </c>
      <c r="AB63" s="124">
        <v>14.055999999999999</v>
      </c>
      <c r="AC63" s="124">
        <v>12.675000000000001</v>
      </c>
      <c r="AD63" s="124">
        <v>15.241</v>
      </c>
      <c r="AE63" s="125">
        <v>25.657</v>
      </c>
      <c r="AF63" s="124">
        <v>7.5090000000000003</v>
      </c>
      <c r="AG63" s="124">
        <v>19.106000000000002</v>
      </c>
      <c r="AH63" s="124">
        <v>14.984</v>
      </c>
      <c r="AI63" s="173">
        <v>12.224</v>
      </c>
      <c r="AJ63" s="173">
        <v>9.2810000000000006</v>
      </c>
      <c r="AK63" s="173">
        <v>14.528</v>
      </c>
      <c r="AL63" s="173">
        <v>17.431999999999999</v>
      </c>
      <c r="AM63" s="173">
        <v>35.128</v>
      </c>
      <c r="AN63" s="173"/>
      <c r="AO63" s="173"/>
      <c r="AP63" s="173"/>
      <c r="AQ63" s="173"/>
      <c r="AR63" s="173"/>
      <c r="AS63" s="173"/>
      <c r="AT63" s="173"/>
      <c r="AU63" s="173"/>
      <c r="AV63" s="173"/>
      <c r="AW63" s="173"/>
      <c r="AX63" s="173"/>
      <c r="AY63" s="173"/>
    </row>
    <row r="64" spans="1:1005" ht="15" x14ac:dyDescent="0.25">
      <c r="A64" s="190">
        <v>45778</v>
      </c>
      <c r="B64" s="164"/>
      <c r="C64" s="164"/>
      <c r="D64" s="164">
        <v>71.430000000000007</v>
      </c>
      <c r="E64" s="124">
        <v>83.245000000000005</v>
      </c>
      <c r="F64" s="124">
        <v>104.306</v>
      </c>
      <c r="G64" s="124">
        <v>43.527000000000001</v>
      </c>
      <c r="H64" s="124">
        <v>69.686000000000007</v>
      </c>
      <c r="I64" s="124">
        <v>56.62</v>
      </c>
      <c r="J64" s="124">
        <v>57.51</v>
      </c>
      <c r="K64" s="124">
        <v>84.626999999999995</v>
      </c>
      <c r="L64" s="124">
        <v>90.988</v>
      </c>
      <c r="M64" s="124">
        <v>75.067999999999998</v>
      </c>
      <c r="N64" s="124">
        <v>59.210999999999999</v>
      </c>
      <c r="O64" s="124">
        <v>57.395000000000003</v>
      </c>
      <c r="P64" s="124">
        <v>94.528000000000006</v>
      </c>
      <c r="Q64" s="124">
        <v>69.808999999999997</v>
      </c>
      <c r="R64" s="124">
        <v>61.566000000000003</v>
      </c>
      <c r="S64" s="124">
        <v>58.753999999999998</v>
      </c>
      <c r="T64" s="124">
        <v>111.896</v>
      </c>
      <c r="U64" s="124">
        <v>17.315000000000001</v>
      </c>
      <c r="V64" s="124">
        <v>44.91</v>
      </c>
      <c r="W64" s="124">
        <v>89.405000000000001</v>
      </c>
      <c r="X64" s="124">
        <v>108.815</v>
      </c>
      <c r="Y64" s="124">
        <v>57.052999999999997</v>
      </c>
      <c r="Z64" s="124">
        <v>76.911000000000001</v>
      </c>
      <c r="AA64" s="124">
        <v>80.331000000000003</v>
      </c>
      <c r="AB64" s="124">
        <v>89.652000000000001</v>
      </c>
      <c r="AC64" s="124">
        <v>36.475000000000001</v>
      </c>
      <c r="AD64" s="124">
        <v>46.685000000000002</v>
      </c>
      <c r="AE64" s="125">
        <v>55.512</v>
      </c>
      <c r="AF64" s="124">
        <v>21.013999999999999</v>
      </c>
      <c r="AG64" s="124">
        <v>56.171999999999997</v>
      </c>
      <c r="AH64" s="124">
        <v>46.320999999999998</v>
      </c>
      <c r="AI64" s="173">
        <v>41.619</v>
      </c>
      <c r="AJ64" s="173">
        <v>55.304000000000002</v>
      </c>
      <c r="AK64" s="173">
        <v>58.25</v>
      </c>
      <c r="AL64" s="173">
        <v>92.441999999999993</v>
      </c>
      <c r="AM64" s="173">
        <v>92.441999999999993</v>
      </c>
      <c r="AN64" s="173"/>
      <c r="AO64" s="173"/>
      <c r="AP64" s="173"/>
      <c r="AQ64" s="173"/>
      <c r="AR64" s="173"/>
      <c r="AS64" s="173"/>
      <c r="AT64" s="173"/>
      <c r="AU64" s="173"/>
      <c r="AV64" s="173"/>
      <c r="AW64" s="173"/>
      <c r="AX64" s="173"/>
      <c r="AY64" s="173"/>
      <c r="ALQ64" t="e">
        <v>#N/A</v>
      </c>
    </row>
    <row r="65" spans="1:1005" ht="15" x14ac:dyDescent="0.25">
      <c r="A65" s="190">
        <v>45809</v>
      </c>
      <c r="B65" s="164"/>
      <c r="C65" s="164"/>
      <c r="D65" s="164">
        <v>70.349999999999994</v>
      </c>
      <c r="E65" s="124">
        <v>131.05500000000001</v>
      </c>
      <c r="F65" s="124">
        <v>125.495</v>
      </c>
      <c r="G65" s="124">
        <v>78.397000000000006</v>
      </c>
      <c r="H65" s="124">
        <v>53.264000000000003</v>
      </c>
      <c r="I65" s="124">
        <v>67.731999999999999</v>
      </c>
      <c r="J65" s="124">
        <v>94.245999999999995</v>
      </c>
      <c r="K65" s="124">
        <v>54.523000000000003</v>
      </c>
      <c r="L65" s="124">
        <v>122.223</v>
      </c>
      <c r="M65" s="124">
        <v>65.260999999999996</v>
      </c>
      <c r="N65" s="124">
        <v>132.03</v>
      </c>
      <c r="O65" s="124">
        <v>28.702000000000002</v>
      </c>
      <c r="P65" s="124">
        <v>137.34800000000001</v>
      </c>
      <c r="Q65" s="124">
        <v>61.122999999999998</v>
      </c>
      <c r="R65" s="124">
        <v>111.767</v>
      </c>
      <c r="S65" s="124">
        <v>29.846</v>
      </c>
      <c r="T65" s="124">
        <v>60.151000000000003</v>
      </c>
      <c r="U65" s="124">
        <v>9.1229999999999993</v>
      </c>
      <c r="V65" s="124">
        <v>40.668999999999997</v>
      </c>
      <c r="W65" s="124">
        <v>47.759</v>
      </c>
      <c r="X65" s="124">
        <v>128.798</v>
      </c>
      <c r="Y65" s="124">
        <v>30.295999999999999</v>
      </c>
      <c r="Z65" s="124">
        <v>50.76</v>
      </c>
      <c r="AA65" s="124">
        <v>103.83799999999999</v>
      </c>
      <c r="AB65" s="124">
        <v>48.072000000000003</v>
      </c>
      <c r="AC65" s="124">
        <v>61.322000000000003</v>
      </c>
      <c r="AD65" s="124">
        <v>92.421999999999997</v>
      </c>
      <c r="AE65" s="125">
        <v>29.452999999999999</v>
      </c>
      <c r="AF65" s="124">
        <v>28.992999999999999</v>
      </c>
      <c r="AG65" s="124">
        <v>72.959000000000003</v>
      </c>
      <c r="AH65" s="124">
        <v>88.12</v>
      </c>
      <c r="AI65" s="173">
        <v>48.762999999999998</v>
      </c>
      <c r="AJ65" s="173">
        <v>90.403999999999996</v>
      </c>
      <c r="AK65" s="173">
        <v>129.28800000000001</v>
      </c>
      <c r="AL65" s="173">
        <v>112.038</v>
      </c>
      <c r="AM65" s="173">
        <v>112.038</v>
      </c>
      <c r="AN65" s="173"/>
      <c r="AO65" s="173"/>
      <c r="AP65" s="173"/>
      <c r="AQ65" s="173"/>
      <c r="AR65" s="173"/>
      <c r="AS65" s="173"/>
      <c r="AT65" s="173"/>
      <c r="AU65" s="173"/>
      <c r="AV65" s="173"/>
      <c r="AW65" s="173"/>
      <c r="AX65" s="173"/>
      <c r="AY65" s="173"/>
      <c r="ALQ65" t="e">
        <v>#N/A</v>
      </c>
    </row>
    <row r="66" spans="1:1005" ht="15" x14ac:dyDescent="0.25">
      <c r="A66" s="190">
        <v>45839</v>
      </c>
      <c r="B66" s="164"/>
      <c r="C66" s="164"/>
      <c r="D66" s="164">
        <v>29.01</v>
      </c>
      <c r="E66" s="124">
        <v>59.369</v>
      </c>
      <c r="F66" s="124">
        <v>38.125999999999998</v>
      </c>
      <c r="G66" s="124">
        <v>27.486999999999998</v>
      </c>
      <c r="H66" s="124">
        <v>19.760999999999999</v>
      </c>
      <c r="I66" s="124">
        <v>32.661999999999999</v>
      </c>
      <c r="J66" s="124">
        <v>35.758000000000003</v>
      </c>
      <c r="K66" s="124">
        <v>23.846</v>
      </c>
      <c r="L66" s="124">
        <v>38.067999999999998</v>
      </c>
      <c r="M66" s="124">
        <v>19.016999999999999</v>
      </c>
      <c r="N66" s="124">
        <v>82.721999999999994</v>
      </c>
      <c r="O66" s="124">
        <v>11.675000000000001</v>
      </c>
      <c r="P66" s="124">
        <v>35.356000000000002</v>
      </c>
      <c r="Q66" s="124">
        <v>27.513999999999999</v>
      </c>
      <c r="R66" s="124">
        <v>63.015999999999998</v>
      </c>
      <c r="S66" s="124">
        <v>11.417999999999999</v>
      </c>
      <c r="T66" s="124">
        <v>18.292999999999999</v>
      </c>
      <c r="U66" s="124">
        <v>4.84</v>
      </c>
      <c r="V66" s="124">
        <v>13.335000000000001</v>
      </c>
      <c r="W66" s="124">
        <v>16.399000000000001</v>
      </c>
      <c r="X66" s="124">
        <v>43.448999999999998</v>
      </c>
      <c r="Y66" s="124">
        <v>16.742000000000001</v>
      </c>
      <c r="Z66" s="124">
        <v>19.611000000000001</v>
      </c>
      <c r="AA66" s="124">
        <v>31.585000000000001</v>
      </c>
      <c r="AB66" s="124">
        <v>16.303000000000001</v>
      </c>
      <c r="AC66" s="124">
        <v>17.364999999999998</v>
      </c>
      <c r="AD66" s="124">
        <v>28.227</v>
      </c>
      <c r="AE66" s="125">
        <v>12.702</v>
      </c>
      <c r="AF66" s="124">
        <v>10.247</v>
      </c>
      <c r="AG66" s="124">
        <v>20.265999999999998</v>
      </c>
      <c r="AH66" s="124">
        <v>29.963999999999999</v>
      </c>
      <c r="AI66" s="173">
        <v>25.68</v>
      </c>
      <c r="AJ66" s="173">
        <v>39.073</v>
      </c>
      <c r="AK66" s="173">
        <v>69.616</v>
      </c>
      <c r="AL66" s="173">
        <v>39.460999999999999</v>
      </c>
      <c r="AM66" s="173">
        <v>39.460999999999999</v>
      </c>
      <c r="AN66" s="173"/>
      <c r="AO66" s="173"/>
      <c r="AP66" s="173"/>
      <c r="AQ66" s="173"/>
      <c r="AR66" s="173"/>
      <c r="AS66" s="173"/>
      <c r="AT66" s="173"/>
      <c r="AU66" s="173"/>
      <c r="AV66" s="173"/>
      <c r="AW66" s="173"/>
      <c r="AX66" s="173"/>
      <c r="AY66" s="173"/>
      <c r="ALQ66" t="e">
        <v>#N/A</v>
      </c>
    </row>
    <row r="67" spans="1:1005" ht="15" x14ac:dyDescent="0.25">
      <c r="A67" s="190">
        <v>45870</v>
      </c>
      <c r="B67" s="164"/>
      <c r="C67" s="164"/>
      <c r="D67" s="164">
        <v>19.8</v>
      </c>
      <c r="E67" s="124">
        <v>23.95</v>
      </c>
      <c r="F67" s="124">
        <v>20.875</v>
      </c>
      <c r="G67" s="124">
        <v>33.335999999999999</v>
      </c>
      <c r="H67" s="124">
        <v>17.951000000000001</v>
      </c>
      <c r="I67" s="124">
        <v>23.376999999999999</v>
      </c>
      <c r="J67" s="124">
        <v>18.544</v>
      </c>
      <c r="K67" s="124">
        <v>19.167000000000002</v>
      </c>
      <c r="L67" s="124">
        <v>19.795999999999999</v>
      </c>
      <c r="M67" s="124">
        <v>13.452</v>
      </c>
      <c r="N67" s="124">
        <v>27.417000000000002</v>
      </c>
      <c r="O67" s="124">
        <v>9.2810000000000006</v>
      </c>
      <c r="P67" s="124">
        <v>26.757999999999999</v>
      </c>
      <c r="Q67" s="124">
        <v>15.321999999999999</v>
      </c>
      <c r="R67" s="124">
        <v>51.222000000000001</v>
      </c>
      <c r="S67" s="124">
        <v>10.089</v>
      </c>
      <c r="T67" s="124">
        <v>23.74</v>
      </c>
      <c r="U67" s="124">
        <v>3.7810000000000001</v>
      </c>
      <c r="V67" s="124">
        <v>10.199</v>
      </c>
      <c r="W67" s="124">
        <v>10.144</v>
      </c>
      <c r="X67" s="124">
        <v>22.756</v>
      </c>
      <c r="Y67" s="124">
        <v>13.571999999999999</v>
      </c>
      <c r="Z67" s="124">
        <v>26.734999999999999</v>
      </c>
      <c r="AA67" s="124">
        <v>15.144</v>
      </c>
      <c r="AB67" s="124">
        <v>9.7080000000000002</v>
      </c>
      <c r="AC67" s="124">
        <v>14.343999999999999</v>
      </c>
      <c r="AD67" s="124">
        <v>13.48</v>
      </c>
      <c r="AE67" s="125">
        <v>7.8440000000000003</v>
      </c>
      <c r="AF67" s="124">
        <v>10.343</v>
      </c>
      <c r="AG67" s="124">
        <v>15.055</v>
      </c>
      <c r="AH67" s="124">
        <v>13.407</v>
      </c>
      <c r="AI67" s="173">
        <v>15.692</v>
      </c>
      <c r="AJ67" s="173">
        <v>32.021000000000001</v>
      </c>
      <c r="AK67" s="173">
        <v>26.125</v>
      </c>
      <c r="AL67" s="173">
        <v>28.404</v>
      </c>
      <c r="AM67" s="173">
        <v>28.404</v>
      </c>
      <c r="AN67" s="173"/>
      <c r="AO67" s="173"/>
      <c r="AP67" s="173"/>
      <c r="AQ67" s="173"/>
      <c r="AR67" s="173"/>
      <c r="AS67" s="173"/>
      <c r="AT67" s="173"/>
      <c r="AU67" s="173"/>
      <c r="AV67" s="173"/>
      <c r="AW67" s="173"/>
      <c r="AX67" s="173"/>
      <c r="AY67" s="173"/>
      <c r="ALQ67" t="e">
        <v>#N/A</v>
      </c>
    </row>
    <row r="68" spans="1:1005" ht="15" x14ac:dyDescent="0.25">
      <c r="A68" s="190">
        <v>45901</v>
      </c>
      <c r="B68" s="164"/>
      <c r="C68" s="164"/>
      <c r="D68" s="164">
        <v>17.47</v>
      </c>
      <c r="E68" s="124">
        <v>24.370999999999999</v>
      </c>
      <c r="F68" s="124">
        <v>12.909000000000001</v>
      </c>
      <c r="G68" s="124">
        <v>22.614999999999998</v>
      </c>
      <c r="H68" s="124">
        <v>10.103999999999999</v>
      </c>
      <c r="I68" s="124">
        <v>17.866</v>
      </c>
      <c r="J68" s="124">
        <v>32.984000000000002</v>
      </c>
      <c r="K68" s="124">
        <v>15.249000000000001</v>
      </c>
      <c r="L68" s="124">
        <v>17.643000000000001</v>
      </c>
      <c r="M68" s="124">
        <v>14.983000000000001</v>
      </c>
      <c r="N68" s="124">
        <v>16.53</v>
      </c>
      <c r="O68" s="124">
        <v>8.9350000000000005</v>
      </c>
      <c r="P68" s="124">
        <v>33.604999999999997</v>
      </c>
      <c r="Q68" s="124">
        <v>12.789</v>
      </c>
      <c r="R68" s="124">
        <v>33.316000000000003</v>
      </c>
      <c r="S68" s="124">
        <v>7.8680000000000003</v>
      </c>
      <c r="T68" s="124">
        <v>11.173999999999999</v>
      </c>
      <c r="U68" s="124">
        <v>7.617</v>
      </c>
      <c r="V68" s="124">
        <v>14.747</v>
      </c>
      <c r="W68" s="124">
        <v>14.23</v>
      </c>
      <c r="X68" s="124">
        <v>17.018999999999998</v>
      </c>
      <c r="Y68" s="124">
        <v>12.917999999999999</v>
      </c>
      <c r="Z68" s="124">
        <v>17.004999999999999</v>
      </c>
      <c r="AA68" s="124">
        <v>15.384</v>
      </c>
      <c r="AB68" s="124">
        <v>8.8089999999999993</v>
      </c>
      <c r="AC68" s="124">
        <v>10.042</v>
      </c>
      <c r="AD68" s="124">
        <v>10.204000000000001</v>
      </c>
      <c r="AE68" s="125">
        <v>6.165</v>
      </c>
      <c r="AF68" s="124">
        <v>24.276</v>
      </c>
      <c r="AG68" s="124">
        <v>14.704000000000001</v>
      </c>
      <c r="AH68" s="124">
        <v>10.654999999999999</v>
      </c>
      <c r="AI68" s="173">
        <v>8.5020000000000007</v>
      </c>
      <c r="AJ68" s="173">
        <v>32.344000000000001</v>
      </c>
      <c r="AK68" s="173">
        <v>12.728</v>
      </c>
      <c r="AL68" s="173">
        <v>20.829000000000001</v>
      </c>
      <c r="AM68" s="173">
        <v>20.829000000000001</v>
      </c>
      <c r="AN68" s="173"/>
      <c r="AO68" s="173"/>
      <c r="AP68" s="173"/>
      <c r="AQ68" s="173"/>
      <c r="AR68" s="173"/>
      <c r="AS68" s="173"/>
      <c r="AT68" s="173"/>
      <c r="AU68" s="173"/>
      <c r="AV68" s="173"/>
      <c r="AW68" s="173"/>
      <c r="AX68" s="173"/>
      <c r="AY68" s="173"/>
      <c r="ALQ68" t="e">
        <v>#N/A</v>
      </c>
    </row>
    <row r="69" spans="1:1005" ht="15" x14ac:dyDescent="0.25">
      <c r="A69" s="190"/>
      <c r="B69" s="164"/>
      <c r="C69" s="164"/>
      <c r="D69" s="164"/>
      <c r="E69" s="124"/>
      <c r="F69" s="124"/>
      <c r="G69" s="124"/>
      <c r="H69" s="124"/>
      <c r="I69" s="124"/>
      <c r="J69" s="124"/>
      <c r="K69" s="124"/>
      <c r="L69" s="124"/>
      <c r="M69" s="124"/>
      <c r="N69" s="124"/>
      <c r="O69" s="124"/>
      <c r="P69" s="124"/>
      <c r="Q69" s="124"/>
      <c r="R69" s="124"/>
      <c r="S69" s="124"/>
      <c r="T69" s="124"/>
      <c r="U69" s="124"/>
      <c r="V69" s="124"/>
      <c r="W69" s="124"/>
      <c r="X69" s="124"/>
      <c r="Y69" s="124"/>
      <c r="Z69" s="124"/>
      <c r="AA69" s="124"/>
      <c r="AB69" s="124"/>
      <c r="AC69" s="124"/>
      <c r="AD69" s="124"/>
      <c r="AE69" s="125"/>
      <c r="AF69" s="124"/>
      <c r="AG69" s="124"/>
      <c r="AH69" s="124"/>
      <c r="AI69" s="173"/>
      <c r="AJ69" s="173"/>
      <c r="AK69" s="173"/>
      <c r="AL69" s="173"/>
      <c r="AM69" s="173"/>
      <c r="AN69" s="173"/>
      <c r="AO69" s="173"/>
      <c r="AP69" s="173"/>
      <c r="AQ69" s="173"/>
      <c r="AR69" s="173"/>
      <c r="AS69" s="173"/>
      <c r="AT69" s="173"/>
      <c r="AU69" s="173"/>
      <c r="AV69" s="173"/>
      <c r="AW69" s="173"/>
      <c r="AX69" s="173"/>
      <c r="AY69" s="173"/>
      <c r="ALQ69" t="e">
        <v>#N/A</v>
      </c>
    </row>
    <row r="70" spans="1:1005" ht="15" x14ac:dyDescent="0.25">
      <c r="A70" s="190"/>
      <c r="B70" s="44"/>
      <c r="C70" s="44"/>
      <c r="D70" s="164"/>
      <c r="E70" s="124"/>
      <c r="F70" s="124"/>
      <c r="G70" s="124"/>
      <c r="H70" s="124"/>
      <c r="I70" s="124"/>
      <c r="J70" s="124"/>
      <c r="K70" s="124"/>
      <c r="L70" s="124"/>
      <c r="M70" s="124"/>
      <c r="N70" s="124"/>
      <c r="O70" s="124"/>
      <c r="P70" s="124"/>
      <c r="Q70" s="124"/>
      <c r="R70" s="124"/>
      <c r="S70" s="124"/>
      <c r="T70" s="124"/>
      <c r="U70" s="124"/>
      <c r="V70" s="124"/>
      <c r="W70" s="124"/>
      <c r="X70" s="124"/>
      <c r="Y70" s="124"/>
      <c r="Z70" s="124"/>
      <c r="AA70" s="124"/>
      <c r="AB70" s="124"/>
      <c r="AC70" s="124"/>
      <c r="AD70" s="124"/>
      <c r="AE70" s="125"/>
      <c r="AF70" s="124"/>
      <c r="AG70" s="124"/>
      <c r="AH70" s="124"/>
      <c r="AI70" s="173"/>
      <c r="AJ70" s="173"/>
      <c r="AK70" s="173"/>
      <c r="AL70" s="173"/>
      <c r="AM70" s="173"/>
      <c r="AN70" s="173"/>
      <c r="AO70" s="173"/>
      <c r="AP70" s="173"/>
      <c r="AQ70" s="173"/>
      <c r="AR70" s="173"/>
      <c r="AS70" s="173"/>
      <c r="AT70" s="173"/>
      <c r="AU70" s="173"/>
      <c r="AV70" s="173"/>
      <c r="AW70" s="173"/>
      <c r="AX70" s="173"/>
      <c r="AY70" s="173"/>
      <c r="ALQ70" t="e">
        <v>#N/A</v>
      </c>
    </row>
    <row r="71" spans="1:1005" ht="15" x14ac:dyDescent="0.25">
      <c r="A71" s="190"/>
      <c r="B71" s="44"/>
      <c r="C71" s="44"/>
      <c r="D71" s="164"/>
      <c r="E71" s="124"/>
      <c r="F71" s="124"/>
      <c r="G71" s="124"/>
      <c r="H71" s="124"/>
      <c r="I71" s="124"/>
      <c r="J71" s="124"/>
      <c r="K71" s="124"/>
      <c r="L71" s="124"/>
      <c r="M71" s="124"/>
      <c r="N71" s="124"/>
      <c r="O71" s="124"/>
      <c r="P71" s="124"/>
      <c r="Q71" s="124"/>
      <c r="R71" s="124"/>
      <c r="S71" s="124"/>
      <c r="T71" s="124"/>
      <c r="U71" s="124"/>
      <c r="V71" s="124"/>
      <c r="W71" s="124"/>
      <c r="X71" s="124"/>
      <c r="Y71" s="124"/>
      <c r="Z71" s="124"/>
      <c r="AA71" s="124"/>
      <c r="AB71" s="124"/>
      <c r="AC71" s="124"/>
      <c r="AD71" s="124"/>
      <c r="AE71" s="125"/>
      <c r="AF71" s="124"/>
      <c r="AG71" s="124"/>
      <c r="AH71" s="124"/>
      <c r="AI71" s="173"/>
      <c r="AJ71" s="173"/>
      <c r="AK71" s="173"/>
      <c r="AL71" s="173"/>
      <c r="AM71" s="173"/>
      <c r="AN71" s="173"/>
      <c r="AO71" s="173"/>
      <c r="AP71" s="173"/>
      <c r="AQ71" s="173"/>
      <c r="AR71" s="173"/>
      <c r="AS71" s="173"/>
      <c r="AT71" s="173"/>
      <c r="AU71" s="173"/>
      <c r="AV71" s="173"/>
      <c r="AW71" s="173"/>
      <c r="AX71" s="173"/>
      <c r="AY71" s="173"/>
      <c r="ALQ71" t="e">
        <v>#N/A</v>
      </c>
    </row>
    <row r="72" spans="1:1005" ht="15" x14ac:dyDescent="0.25">
      <c r="A72" s="190"/>
      <c r="B72" s="44"/>
      <c r="C72" s="44"/>
      <c r="D72" s="164"/>
      <c r="AI72" s="173"/>
      <c r="AJ72" s="173"/>
      <c r="AK72" s="173"/>
      <c r="AL72" s="173"/>
      <c r="AM72" s="173"/>
      <c r="AN72" s="173"/>
      <c r="AO72" s="173"/>
      <c r="AP72" s="173"/>
      <c r="AQ72" s="173"/>
      <c r="AR72" s="173"/>
      <c r="AS72" s="173"/>
      <c r="AT72" s="173"/>
      <c r="AU72" s="173"/>
      <c r="AV72" s="173"/>
      <c r="AW72" s="173"/>
      <c r="AX72" s="173"/>
      <c r="AY72" s="173"/>
      <c r="ALQ72" t="e">
        <v>#N/A</v>
      </c>
    </row>
    <row r="73" spans="1:1005" ht="15" x14ac:dyDescent="0.25">
      <c r="A73" s="190"/>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5" x14ac:dyDescent="0.25">
      <c r="A74" s="190"/>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5" x14ac:dyDescent="0.25">
      <c r="A75" s="190"/>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5" x14ac:dyDescent="0.25">
      <c r="A76" s="190"/>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5" x14ac:dyDescent="0.25">
      <c r="A77" s="190"/>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5" x14ac:dyDescent="0.25">
      <c r="A78" s="190"/>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5" x14ac:dyDescent="0.25">
      <c r="A79" s="190"/>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5" x14ac:dyDescent="0.25">
      <c r="A80" s="190"/>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tabColor theme="9" tint="0.39997558519241921"/>
  </sheetPr>
  <dimension ref="A1:ALQ80"/>
  <sheetViews>
    <sheetView zoomScaleNormal="100" workbookViewId="0">
      <selection activeCell="D4" sqref="D4"/>
    </sheetView>
  </sheetViews>
  <sheetFormatPr defaultColWidth="18.7109375" defaultRowHeight="12.75" customHeight="1" x14ac:dyDescent="0.25"/>
  <cols>
    <col min="1" max="4" width="9.140625" style="216" customWidth="1"/>
    <col min="5" max="54" width="9.140625" customWidth="1"/>
  </cols>
  <sheetData>
    <row r="1" spans="1:54" s="216" customFormat="1" ht="15" x14ac:dyDescent="0.25">
      <c r="A1" s="223"/>
      <c r="B1" s="331">
        <v>272.69029999999992</v>
      </c>
      <c r="C1" s="331"/>
      <c r="D1" s="331"/>
      <c r="E1" s="331"/>
      <c r="F1" s="331"/>
      <c r="G1" s="331"/>
      <c r="H1" s="331"/>
      <c r="I1" s="331"/>
      <c r="J1" s="331"/>
      <c r="K1" s="331"/>
      <c r="L1" s="331"/>
      <c r="M1" s="331"/>
      <c r="N1" s="331"/>
      <c r="O1" s="331"/>
      <c r="P1" s="331"/>
      <c r="Q1" s="331"/>
      <c r="R1" s="331"/>
      <c r="S1" s="331"/>
      <c r="T1" s="331"/>
      <c r="U1" s="331"/>
      <c r="V1" s="331"/>
      <c r="W1" s="331"/>
      <c r="X1" s="331"/>
      <c r="Y1" s="331"/>
      <c r="Z1" s="331"/>
      <c r="AA1" s="331"/>
      <c r="AB1" s="331"/>
      <c r="AC1" s="331"/>
      <c r="AD1" s="331"/>
      <c r="AE1" s="331"/>
      <c r="AF1" s="331"/>
      <c r="AG1" s="331"/>
      <c r="AH1" s="331"/>
      <c r="AI1" s="262"/>
      <c r="AJ1" s="262"/>
      <c r="AK1" s="262"/>
      <c r="AL1" s="262"/>
      <c r="AM1" s="262"/>
    </row>
    <row r="2" spans="1:54" s="216" customFormat="1" ht="15" x14ac:dyDescent="0.25">
      <c r="A2" s="223"/>
      <c r="B2" s="223" t="s">
        <v>53</v>
      </c>
      <c r="C2" s="223" t="s">
        <v>54</v>
      </c>
      <c r="D2" s="223" t="s">
        <v>55</v>
      </c>
      <c r="E2" s="223">
        <v>1981</v>
      </c>
      <c r="F2" s="223">
        <v>1982</v>
      </c>
      <c r="G2" s="223">
        <v>1983</v>
      </c>
      <c r="H2" s="223">
        <v>1984</v>
      </c>
      <c r="I2" s="223">
        <v>1985</v>
      </c>
      <c r="J2" s="223">
        <v>1986</v>
      </c>
      <c r="K2" s="223">
        <v>1987</v>
      </c>
      <c r="L2" s="223">
        <v>1988</v>
      </c>
      <c r="M2" s="223">
        <v>1989</v>
      </c>
      <c r="N2" s="223">
        <v>1990</v>
      </c>
      <c r="O2" s="223">
        <v>1991</v>
      </c>
      <c r="P2" s="223">
        <v>1992</v>
      </c>
      <c r="Q2" s="223">
        <v>1993</v>
      </c>
      <c r="R2" s="223">
        <v>1994</v>
      </c>
      <c r="S2" s="223">
        <v>1995</v>
      </c>
      <c r="T2" s="223">
        <v>1996</v>
      </c>
      <c r="U2" s="223">
        <v>1997</v>
      </c>
      <c r="V2" s="223">
        <v>1998</v>
      </c>
      <c r="W2" s="223">
        <v>1999</v>
      </c>
      <c r="X2" s="223">
        <v>2000</v>
      </c>
      <c r="Y2" s="223">
        <v>2001</v>
      </c>
      <c r="Z2" s="223">
        <v>2002</v>
      </c>
      <c r="AA2" s="223">
        <v>2003</v>
      </c>
      <c r="AB2" s="223">
        <v>2004</v>
      </c>
      <c r="AC2" s="223">
        <v>2005</v>
      </c>
      <c r="AD2" s="223">
        <v>2006</v>
      </c>
      <c r="AE2" s="223">
        <v>2007</v>
      </c>
      <c r="AF2" s="223">
        <v>2008</v>
      </c>
      <c r="AG2" s="223">
        <v>2009</v>
      </c>
      <c r="AH2" s="223">
        <v>2010</v>
      </c>
      <c r="AI2" s="262">
        <v>2011</v>
      </c>
      <c r="AJ2" s="262">
        <v>2012</v>
      </c>
      <c r="AK2" s="262">
        <v>2013</v>
      </c>
      <c r="AL2" s="262">
        <v>2014</v>
      </c>
      <c r="AM2" s="262">
        <v>2015</v>
      </c>
      <c r="AN2" s="216">
        <v>2016</v>
      </c>
      <c r="AO2" s="216">
        <v>2017</v>
      </c>
      <c r="AP2" s="216">
        <v>2018</v>
      </c>
      <c r="AQ2" s="216">
        <v>2019</v>
      </c>
      <c r="AR2" s="216">
        <v>2020</v>
      </c>
      <c r="AS2" s="216">
        <v>2021</v>
      </c>
      <c r="AT2" s="216">
        <v>2022</v>
      </c>
      <c r="AU2" s="216">
        <v>2023</v>
      </c>
      <c r="AV2" s="216">
        <v>2024</v>
      </c>
      <c r="AW2" s="216">
        <v>2025</v>
      </c>
      <c r="AX2" s="216">
        <v>2026</v>
      </c>
      <c r="AY2" s="216">
        <v>2027</v>
      </c>
      <c r="AZ2" s="216">
        <v>2028</v>
      </c>
      <c r="BA2" s="216">
        <v>2029</v>
      </c>
      <c r="BB2" s="216">
        <v>2030</v>
      </c>
    </row>
    <row r="3" spans="1:54" s="216" customFormat="1" ht="15" x14ac:dyDescent="0.25">
      <c r="A3" s="225"/>
      <c r="B3" s="225" t="s">
        <v>71</v>
      </c>
      <c r="C3" s="225" t="s">
        <v>72</v>
      </c>
      <c r="D3" s="225" t="s">
        <v>73</v>
      </c>
      <c r="E3" s="225" t="s">
        <v>74</v>
      </c>
      <c r="F3" s="225" t="s">
        <v>75</v>
      </c>
      <c r="G3" s="225" t="s">
        <v>76</v>
      </c>
      <c r="H3" s="225" t="s">
        <v>77</v>
      </c>
      <c r="I3" s="225" t="s">
        <v>78</v>
      </c>
      <c r="J3" s="225" t="s">
        <v>79</v>
      </c>
      <c r="K3" s="225" t="s">
        <v>80</v>
      </c>
      <c r="L3" s="225" t="s">
        <v>81</v>
      </c>
      <c r="M3" s="225" t="s">
        <v>82</v>
      </c>
      <c r="N3" s="225" t="s">
        <v>83</v>
      </c>
      <c r="O3" s="225" t="s">
        <v>84</v>
      </c>
      <c r="P3" s="225" t="s">
        <v>85</v>
      </c>
      <c r="Q3" s="225" t="s">
        <v>86</v>
      </c>
      <c r="R3" s="225" t="s">
        <v>87</v>
      </c>
      <c r="S3" s="225" t="s">
        <v>88</v>
      </c>
      <c r="T3" s="225" t="s">
        <v>89</v>
      </c>
      <c r="U3" s="225" t="s">
        <v>90</v>
      </c>
      <c r="V3" s="225" t="s">
        <v>91</v>
      </c>
      <c r="W3" s="225" t="s">
        <v>92</v>
      </c>
      <c r="X3" s="225" t="s">
        <v>93</v>
      </c>
      <c r="Y3" s="225" t="s">
        <v>94</v>
      </c>
      <c r="Z3" s="225" t="s">
        <v>95</v>
      </c>
      <c r="AA3" s="225" t="s">
        <v>96</v>
      </c>
      <c r="AB3" s="225" t="s">
        <v>97</v>
      </c>
      <c r="AC3" s="225" t="s">
        <v>98</v>
      </c>
      <c r="AD3" s="225" t="s">
        <v>99</v>
      </c>
      <c r="AE3" s="225" t="s">
        <v>100</v>
      </c>
      <c r="AF3" s="225" t="s">
        <v>101</v>
      </c>
      <c r="AG3" s="225" t="s">
        <v>102</v>
      </c>
      <c r="AH3" s="225" t="s">
        <v>103</v>
      </c>
      <c r="AI3" s="225" t="s">
        <v>163</v>
      </c>
      <c r="AJ3" s="225" t="s">
        <v>168</v>
      </c>
      <c r="AK3" s="225" t="s">
        <v>169</v>
      </c>
      <c r="AL3" s="225" t="s">
        <v>170</v>
      </c>
      <c r="AM3" s="225" t="s">
        <v>171</v>
      </c>
      <c r="AN3" s="216" t="s">
        <v>172</v>
      </c>
      <c r="AO3" s="216" t="s">
        <v>173</v>
      </c>
      <c r="AP3" s="216" t="s">
        <v>174</v>
      </c>
      <c r="AQ3" s="216" t="s">
        <v>175</v>
      </c>
      <c r="AR3" s="216" t="s">
        <v>176</v>
      </c>
      <c r="AS3" s="216" t="s">
        <v>177</v>
      </c>
      <c r="AT3" s="216" t="s">
        <v>178</v>
      </c>
      <c r="AU3" s="216" t="s">
        <v>179</v>
      </c>
      <c r="AV3" s="216" t="s">
        <v>180</v>
      </c>
      <c r="AW3" s="216" t="s">
        <v>181</v>
      </c>
      <c r="AX3" s="216" t="s">
        <v>182</v>
      </c>
      <c r="AY3" s="216" t="s">
        <v>183</v>
      </c>
      <c r="AZ3" s="216" t="s">
        <v>184</v>
      </c>
      <c r="BA3" s="216" t="s">
        <v>185</v>
      </c>
      <c r="BB3" s="216" t="s">
        <v>186</v>
      </c>
    </row>
    <row r="4" spans="1:54" ht="15" x14ac:dyDescent="0.25">
      <c r="A4" s="224">
        <v>43952</v>
      </c>
      <c r="B4" s="89"/>
      <c r="C4" s="89"/>
      <c r="D4" s="90">
        <v>580</v>
      </c>
      <c r="E4" s="91">
        <v>745.75</v>
      </c>
      <c r="F4" s="92">
        <v>508.56400000000002</v>
      </c>
      <c r="G4" s="92">
        <v>476.39299999999997</v>
      </c>
      <c r="H4" s="92">
        <v>615.822</v>
      </c>
      <c r="I4" s="92">
        <v>586.14</v>
      </c>
      <c r="J4" s="92">
        <v>505.428</v>
      </c>
      <c r="K4" s="92">
        <v>596.048</v>
      </c>
      <c r="L4" s="92">
        <v>595.18700000000001</v>
      </c>
      <c r="M4" s="92">
        <v>540.48599999999999</v>
      </c>
      <c r="N4" s="92">
        <v>421.48899999999998</v>
      </c>
      <c r="O4" s="92">
        <v>561.88800000000003</v>
      </c>
      <c r="P4" s="92">
        <v>707.18799999999999</v>
      </c>
      <c r="Q4" s="92">
        <v>559.67499999999995</v>
      </c>
      <c r="R4" s="92">
        <v>580</v>
      </c>
      <c r="S4" s="92">
        <v>767.53899999999999</v>
      </c>
      <c r="T4" s="92">
        <v>570.23900000000003</v>
      </c>
      <c r="U4" s="92">
        <v>627.78</v>
      </c>
      <c r="V4" s="92">
        <v>529.27300000000002</v>
      </c>
      <c r="W4" s="92">
        <v>529.42700000000002</v>
      </c>
      <c r="X4" s="92">
        <v>638.85</v>
      </c>
      <c r="Y4" s="92">
        <v>590.24900000000002</v>
      </c>
      <c r="Z4" s="92">
        <v>441.58800000000002</v>
      </c>
      <c r="AA4" s="92">
        <v>568.53399999999999</v>
      </c>
      <c r="AB4" s="92">
        <v>629.38800000000003</v>
      </c>
      <c r="AC4" s="92">
        <v>612.20799999999997</v>
      </c>
      <c r="AD4" s="92">
        <v>617.16800000000001</v>
      </c>
      <c r="AE4" s="92">
        <v>612.82000000000005</v>
      </c>
      <c r="AF4" s="92">
        <v>557.79</v>
      </c>
      <c r="AG4" s="92">
        <v>594.97299999999996</v>
      </c>
      <c r="AH4" s="93">
        <v>493.51900000000001</v>
      </c>
      <c r="AI4" s="173">
        <v>524.32100000000003</v>
      </c>
      <c r="AJ4" s="173">
        <v>563.80499999999995</v>
      </c>
      <c r="AK4" s="173">
        <v>585.26700000000005</v>
      </c>
      <c r="AL4" s="173">
        <v>571.28800000000001</v>
      </c>
      <c r="AM4" s="173">
        <v>582.274</v>
      </c>
      <c r="AN4" s="173"/>
      <c r="AO4" s="173"/>
      <c r="AP4" s="173"/>
      <c r="AQ4" s="173"/>
      <c r="AR4" s="173"/>
      <c r="AS4" s="173"/>
      <c r="AT4" s="173"/>
      <c r="AU4" s="173"/>
      <c r="AV4" s="173"/>
      <c r="AW4" s="173"/>
      <c r="AX4" s="173"/>
      <c r="AY4" s="173"/>
    </row>
    <row r="5" spans="1:54" ht="15" x14ac:dyDescent="0.25">
      <c r="A5" s="224">
        <v>43983</v>
      </c>
      <c r="B5" s="89"/>
      <c r="C5" s="89"/>
      <c r="D5" s="90">
        <v>400</v>
      </c>
      <c r="E5" s="91">
        <v>576.93700000000001</v>
      </c>
      <c r="F5" s="92">
        <v>407.411</v>
      </c>
      <c r="G5" s="92">
        <v>519.08000000000004</v>
      </c>
      <c r="H5" s="92">
        <v>426.53100000000001</v>
      </c>
      <c r="I5" s="92">
        <v>318.26799999999997</v>
      </c>
      <c r="J5" s="92">
        <v>417.08199999999999</v>
      </c>
      <c r="K5" s="92">
        <v>287.84500000000003</v>
      </c>
      <c r="L5" s="92">
        <v>400</v>
      </c>
      <c r="M5" s="92">
        <v>294.79300000000001</v>
      </c>
      <c r="N5" s="92">
        <v>435.76900000000001</v>
      </c>
      <c r="O5" s="92">
        <v>367.608</v>
      </c>
      <c r="P5" s="92">
        <v>318.34300000000002</v>
      </c>
      <c r="Q5" s="92">
        <v>401.387</v>
      </c>
      <c r="R5" s="92">
        <v>271.27499999999998</v>
      </c>
      <c r="S5" s="92">
        <v>654.68200000000002</v>
      </c>
      <c r="T5" s="92">
        <v>321.64699999999999</v>
      </c>
      <c r="U5" s="92">
        <v>426.798</v>
      </c>
      <c r="V5" s="92">
        <v>414.39100000000002</v>
      </c>
      <c r="W5" s="92">
        <v>484.83699999999999</v>
      </c>
      <c r="X5" s="92">
        <v>349.90100000000001</v>
      </c>
      <c r="Y5" s="92">
        <v>295.96899999999999</v>
      </c>
      <c r="Z5" s="92">
        <v>347.30099999999999</v>
      </c>
      <c r="AA5" s="92">
        <v>436.91500000000002</v>
      </c>
      <c r="AB5" s="92">
        <v>298.23</v>
      </c>
      <c r="AC5" s="92">
        <v>510.50700000000001</v>
      </c>
      <c r="AD5" s="92">
        <v>290.25200000000001</v>
      </c>
      <c r="AE5" s="92">
        <v>310.298</v>
      </c>
      <c r="AF5" s="92">
        <v>429.89</v>
      </c>
      <c r="AG5" s="92">
        <v>383.90600000000001</v>
      </c>
      <c r="AH5" s="93">
        <v>591.721</v>
      </c>
      <c r="AI5" s="173">
        <v>454.56599999999997</v>
      </c>
      <c r="AJ5" s="173">
        <v>247.20599999999999</v>
      </c>
      <c r="AK5" s="173">
        <v>280.464</v>
      </c>
      <c r="AL5" s="173">
        <v>385.048</v>
      </c>
      <c r="AM5" s="173">
        <v>575.42999999999995</v>
      </c>
      <c r="AN5" s="173"/>
      <c r="AO5" s="173"/>
      <c r="AP5" s="173"/>
      <c r="AQ5" s="173"/>
      <c r="AR5" s="173"/>
      <c r="AS5" s="173"/>
      <c r="AT5" s="173"/>
      <c r="AU5" s="173"/>
      <c r="AV5" s="173"/>
      <c r="AW5" s="173"/>
      <c r="AX5" s="173"/>
      <c r="AY5" s="173"/>
    </row>
    <row r="6" spans="1:54" ht="15" x14ac:dyDescent="0.25">
      <c r="A6" s="224">
        <v>44013</v>
      </c>
      <c r="B6" s="89"/>
      <c r="C6" s="89"/>
      <c r="D6" s="90">
        <v>65</v>
      </c>
      <c r="E6" s="91">
        <v>94.418000000000006</v>
      </c>
      <c r="F6" s="92">
        <v>117.73099999999999</v>
      </c>
      <c r="G6" s="92">
        <v>148.06399999999999</v>
      </c>
      <c r="H6" s="92">
        <v>76.102000000000004</v>
      </c>
      <c r="I6" s="92">
        <v>59.194000000000003</v>
      </c>
      <c r="J6" s="92">
        <v>67.403000000000006</v>
      </c>
      <c r="K6" s="92">
        <v>54.421999999999997</v>
      </c>
      <c r="L6" s="92">
        <v>48.396000000000001</v>
      </c>
      <c r="M6" s="92">
        <v>52.686</v>
      </c>
      <c r="N6" s="92">
        <v>81.013000000000005</v>
      </c>
      <c r="O6" s="92">
        <v>61.834000000000003</v>
      </c>
      <c r="P6" s="92">
        <v>68.623999999999995</v>
      </c>
      <c r="Q6" s="92">
        <v>81.447000000000003</v>
      </c>
      <c r="R6" s="92">
        <v>47.405999999999999</v>
      </c>
      <c r="S6" s="92">
        <v>206.691</v>
      </c>
      <c r="T6" s="92">
        <v>51.523000000000003</v>
      </c>
      <c r="U6" s="92">
        <v>65</v>
      </c>
      <c r="V6" s="92">
        <v>128.12899999999999</v>
      </c>
      <c r="W6" s="92">
        <v>105.262</v>
      </c>
      <c r="X6" s="92">
        <v>41.466000000000001</v>
      </c>
      <c r="Y6" s="92">
        <v>41.381999999999998</v>
      </c>
      <c r="Z6" s="92">
        <v>40.978000000000002</v>
      </c>
      <c r="AA6" s="92">
        <v>61.411000000000001</v>
      </c>
      <c r="AB6" s="92">
        <v>51.41</v>
      </c>
      <c r="AC6" s="92">
        <v>100.042</v>
      </c>
      <c r="AD6" s="92">
        <v>37.17</v>
      </c>
      <c r="AE6" s="92">
        <v>48.774000000000001</v>
      </c>
      <c r="AF6" s="92">
        <v>94.099000000000004</v>
      </c>
      <c r="AG6" s="92">
        <v>75.614999999999995</v>
      </c>
      <c r="AH6" s="93">
        <v>98.899000000000001</v>
      </c>
      <c r="AI6" s="173">
        <v>113.55800000000001</v>
      </c>
      <c r="AJ6" s="173">
        <v>33.710999999999999</v>
      </c>
      <c r="AK6" s="173">
        <v>35.716999999999999</v>
      </c>
      <c r="AL6" s="173">
        <v>46.734000000000002</v>
      </c>
      <c r="AM6" s="173">
        <v>86.369</v>
      </c>
      <c r="AN6" s="173"/>
      <c r="AO6" s="173"/>
      <c r="AP6" s="173"/>
      <c r="AQ6" s="173"/>
      <c r="AR6" s="173"/>
      <c r="AS6" s="173"/>
      <c r="AT6" s="173"/>
      <c r="AU6" s="173"/>
      <c r="AV6" s="173"/>
      <c r="AW6" s="173"/>
      <c r="AX6" s="173"/>
      <c r="AY6" s="173"/>
    </row>
    <row r="7" spans="1:54" ht="15" x14ac:dyDescent="0.25">
      <c r="A7" s="224">
        <v>44044</v>
      </c>
      <c r="B7" s="89"/>
      <c r="C7" s="89"/>
      <c r="D7" s="90">
        <v>21</v>
      </c>
      <c r="E7" s="91">
        <v>23.079000000000001</v>
      </c>
      <c r="F7" s="92">
        <v>25.158999999999999</v>
      </c>
      <c r="G7" s="92">
        <v>31.841999999999999</v>
      </c>
      <c r="H7" s="92">
        <v>23.353000000000002</v>
      </c>
      <c r="I7" s="92">
        <v>21</v>
      </c>
      <c r="J7" s="92">
        <v>20.172999999999998</v>
      </c>
      <c r="K7" s="92">
        <v>20.146000000000001</v>
      </c>
      <c r="L7" s="92">
        <v>18.158000000000001</v>
      </c>
      <c r="M7" s="92">
        <v>21.631</v>
      </c>
      <c r="N7" s="92">
        <v>20.597000000000001</v>
      </c>
      <c r="O7" s="92">
        <v>19.645</v>
      </c>
      <c r="P7" s="92">
        <v>21.216000000000001</v>
      </c>
      <c r="Q7" s="92">
        <v>21.78</v>
      </c>
      <c r="R7" s="92">
        <v>18.109000000000002</v>
      </c>
      <c r="S7" s="92">
        <v>34.198999999999998</v>
      </c>
      <c r="T7" s="92">
        <v>18.587</v>
      </c>
      <c r="U7" s="92">
        <v>26.41</v>
      </c>
      <c r="V7" s="92">
        <v>28.225999999999999</v>
      </c>
      <c r="W7" s="92">
        <v>23.78</v>
      </c>
      <c r="X7" s="92">
        <v>17.082000000000001</v>
      </c>
      <c r="Y7" s="92">
        <v>18.055</v>
      </c>
      <c r="Z7" s="92">
        <v>16.911000000000001</v>
      </c>
      <c r="AA7" s="92">
        <v>18.853000000000002</v>
      </c>
      <c r="AB7" s="92">
        <v>18.349</v>
      </c>
      <c r="AC7" s="92">
        <v>23.13</v>
      </c>
      <c r="AD7" s="92">
        <v>17.552</v>
      </c>
      <c r="AE7" s="92">
        <v>17.875</v>
      </c>
      <c r="AF7" s="92">
        <v>21.742000000000001</v>
      </c>
      <c r="AG7" s="92">
        <v>20.655999999999999</v>
      </c>
      <c r="AH7" s="93">
        <v>23.48</v>
      </c>
      <c r="AI7" s="173">
        <v>23.94</v>
      </c>
      <c r="AJ7" s="173">
        <v>16.632999999999999</v>
      </c>
      <c r="AK7" s="173">
        <v>17.039000000000001</v>
      </c>
      <c r="AL7" s="173">
        <v>26.638000000000002</v>
      </c>
      <c r="AM7" s="173">
        <v>22.431999999999999</v>
      </c>
      <c r="AN7" s="173"/>
      <c r="AO7" s="173"/>
      <c r="AP7" s="173"/>
      <c r="AQ7" s="173"/>
      <c r="AR7" s="173"/>
      <c r="AS7" s="173"/>
      <c r="AT7" s="173"/>
      <c r="AU7" s="173"/>
      <c r="AV7" s="173"/>
      <c r="AW7" s="173"/>
      <c r="AX7" s="173"/>
      <c r="AY7" s="173"/>
    </row>
    <row r="8" spans="1:54" ht="15" x14ac:dyDescent="0.25">
      <c r="A8" s="224">
        <v>44075</v>
      </c>
      <c r="B8" s="89"/>
      <c r="C8" s="89"/>
      <c r="D8" s="90">
        <v>15</v>
      </c>
      <c r="E8" s="91">
        <v>15.683999999999999</v>
      </c>
      <c r="F8" s="92">
        <v>20.146999999999998</v>
      </c>
      <c r="G8" s="92">
        <v>14.422000000000001</v>
      </c>
      <c r="H8" s="92">
        <v>15.834</v>
      </c>
      <c r="I8" s="92">
        <v>12.904999999999999</v>
      </c>
      <c r="J8" s="92">
        <v>15.858000000000001</v>
      </c>
      <c r="K8" s="92">
        <v>12.555</v>
      </c>
      <c r="L8" s="92">
        <v>19.257000000000001</v>
      </c>
      <c r="M8" s="92">
        <v>13.379</v>
      </c>
      <c r="N8" s="92">
        <v>12.204000000000001</v>
      </c>
      <c r="O8" s="92">
        <v>15</v>
      </c>
      <c r="P8" s="92">
        <v>13.153</v>
      </c>
      <c r="Q8" s="92">
        <v>14.67</v>
      </c>
      <c r="R8" s="92">
        <v>12.016999999999999</v>
      </c>
      <c r="S8" s="92">
        <v>16.277999999999999</v>
      </c>
      <c r="T8" s="92">
        <v>12.589</v>
      </c>
      <c r="U8" s="92">
        <v>90.277000000000001</v>
      </c>
      <c r="V8" s="92">
        <v>14.018000000000001</v>
      </c>
      <c r="W8" s="92">
        <v>14.071999999999999</v>
      </c>
      <c r="X8" s="92">
        <v>25.24</v>
      </c>
      <c r="Y8" s="92">
        <v>12.375999999999999</v>
      </c>
      <c r="Z8" s="92">
        <v>12.087</v>
      </c>
      <c r="AA8" s="92">
        <v>17.170999999999999</v>
      </c>
      <c r="AB8" s="92">
        <v>20.181999999999999</v>
      </c>
      <c r="AC8" s="92">
        <v>16.558</v>
      </c>
      <c r="AD8" s="92">
        <v>31.309000000000001</v>
      </c>
      <c r="AE8" s="92">
        <v>21.35</v>
      </c>
      <c r="AF8" s="92">
        <v>15.012</v>
      </c>
      <c r="AG8" s="92">
        <v>12.64</v>
      </c>
      <c r="AH8" s="93">
        <v>13.538</v>
      </c>
      <c r="AI8" s="173">
        <v>19.414999999999999</v>
      </c>
      <c r="AJ8" s="173">
        <v>11.204000000000001</v>
      </c>
      <c r="AK8" s="173">
        <v>22.923999999999999</v>
      </c>
      <c r="AL8" s="173">
        <v>29.391999999999999</v>
      </c>
      <c r="AM8" s="173">
        <v>14.643000000000001</v>
      </c>
      <c r="AN8" s="173"/>
      <c r="AO8" s="173"/>
      <c r="AP8" s="173"/>
      <c r="AQ8" s="173"/>
      <c r="AR8" s="173"/>
      <c r="AS8" s="173"/>
      <c r="AT8" s="173"/>
      <c r="AU8" s="173"/>
      <c r="AV8" s="173"/>
      <c r="AW8" s="173"/>
      <c r="AX8" s="173"/>
      <c r="AY8" s="173"/>
    </row>
    <row r="9" spans="1:54" ht="15" x14ac:dyDescent="0.25">
      <c r="A9" s="224">
        <v>44105</v>
      </c>
      <c r="B9" s="89"/>
      <c r="C9" s="89"/>
      <c r="D9" s="90">
        <v>27.88</v>
      </c>
      <c r="E9" s="91">
        <v>53.06</v>
      </c>
      <c r="F9" s="92">
        <v>28.100999999999999</v>
      </c>
      <c r="G9" s="92">
        <v>33.552</v>
      </c>
      <c r="H9" s="92">
        <v>23.225999999999999</v>
      </c>
      <c r="I9" s="92">
        <v>39.533000000000001</v>
      </c>
      <c r="J9" s="92">
        <v>48.591999999999999</v>
      </c>
      <c r="K9" s="92">
        <v>15.961</v>
      </c>
      <c r="L9" s="92">
        <v>18.616</v>
      </c>
      <c r="M9" s="92">
        <v>15.951000000000001</v>
      </c>
      <c r="N9" s="92">
        <v>30.483000000000001</v>
      </c>
      <c r="O9" s="92">
        <v>16.611000000000001</v>
      </c>
      <c r="P9" s="92">
        <v>16.734000000000002</v>
      </c>
      <c r="Q9" s="92">
        <v>33.036999999999999</v>
      </c>
      <c r="R9" s="92">
        <v>28.381</v>
      </c>
      <c r="S9" s="92">
        <v>38.942</v>
      </c>
      <c r="T9" s="92">
        <v>20.398</v>
      </c>
      <c r="U9" s="92">
        <v>73.135999999999996</v>
      </c>
      <c r="V9" s="92">
        <v>37.963000000000001</v>
      </c>
      <c r="W9" s="92">
        <v>17.87</v>
      </c>
      <c r="X9" s="92">
        <v>35.999000000000002</v>
      </c>
      <c r="Y9" s="92">
        <v>17.675999999999998</v>
      </c>
      <c r="Z9" s="92">
        <v>22.859000000000002</v>
      </c>
      <c r="AA9" s="92">
        <v>17.664000000000001</v>
      </c>
      <c r="AB9" s="92">
        <v>34.142000000000003</v>
      </c>
      <c r="AC9" s="92">
        <v>33.447000000000003</v>
      </c>
      <c r="AD9" s="92">
        <v>53.241</v>
      </c>
      <c r="AE9" s="92">
        <v>45.453000000000003</v>
      </c>
      <c r="AF9" s="92">
        <v>17.399000000000001</v>
      </c>
      <c r="AG9" s="92">
        <v>24.73</v>
      </c>
      <c r="AH9" s="93">
        <v>22.26</v>
      </c>
      <c r="AI9" s="173">
        <v>24.794</v>
      </c>
      <c r="AJ9" s="173">
        <v>15.68</v>
      </c>
      <c r="AK9" s="173">
        <v>54.973999999999997</v>
      </c>
      <c r="AL9" s="173">
        <v>32.156999999999996</v>
      </c>
      <c r="AM9" s="173">
        <v>18.492999999999999</v>
      </c>
      <c r="AN9" s="173"/>
      <c r="AO9" s="173"/>
      <c r="AP9" s="173"/>
      <c r="AQ9" s="173"/>
      <c r="AR9" s="173"/>
      <c r="AS9" s="173"/>
      <c r="AT9" s="173"/>
      <c r="AU9" s="173"/>
      <c r="AV9" s="173"/>
      <c r="AW9" s="173"/>
      <c r="AX9" s="173"/>
      <c r="AY9" s="173"/>
    </row>
    <row r="10" spans="1:54" ht="15" x14ac:dyDescent="0.25">
      <c r="A10" s="224">
        <v>44136</v>
      </c>
      <c r="B10" s="89"/>
      <c r="C10" s="89"/>
      <c r="D10" s="90">
        <v>29.46</v>
      </c>
      <c r="E10" s="91">
        <v>49.113</v>
      </c>
      <c r="F10" s="92">
        <v>34.311999999999998</v>
      </c>
      <c r="G10" s="92">
        <v>35.340000000000003</v>
      </c>
      <c r="H10" s="92">
        <v>39.417000000000002</v>
      </c>
      <c r="I10" s="92">
        <v>38.302</v>
      </c>
      <c r="J10" s="92">
        <v>47.026000000000003</v>
      </c>
      <c r="K10" s="92">
        <v>26.173999999999999</v>
      </c>
      <c r="L10" s="92">
        <v>24.021999999999998</v>
      </c>
      <c r="M10" s="92">
        <v>23.94</v>
      </c>
      <c r="N10" s="92">
        <v>42.712000000000003</v>
      </c>
      <c r="O10" s="92">
        <v>26.693999999999999</v>
      </c>
      <c r="P10" s="92">
        <v>27.678999999999998</v>
      </c>
      <c r="Q10" s="92">
        <v>30.946000000000002</v>
      </c>
      <c r="R10" s="92">
        <v>29.25</v>
      </c>
      <c r="S10" s="92">
        <v>41.097000000000001</v>
      </c>
      <c r="T10" s="92">
        <v>52.512</v>
      </c>
      <c r="U10" s="92">
        <v>35.512999999999998</v>
      </c>
      <c r="V10" s="92">
        <v>38.463999999999999</v>
      </c>
      <c r="W10" s="92">
        <v>23.218</v>
      </c>
      <c r="X10" s="92">
        <v>24.867000000000001</v>
      </c>
      <c r="Y10" s="92">
        <v>23.992000000000001</v>
      </c>
      <c r="Z10" s="92">
        <v>25.582999999999998</v>
      </c>
      <c r="AA10" s="92">
        <v>26.683</v>
      </c>
      <c r="AB10" s="92">
        <v>44.026000000000003</v>
      </c>
      <c r="AC10" s="92">
        <v>34.243000000000002</v>
      </c>
      <c r="AD10" s="92">
        <v>52.917999999999999</v>
      </c>
      <c r="AE10" s="92">
        <v>38.375999999999998</v>
      </c>
      <c r="AF10" s="92">
        <v>25.553000000000001</v>
      </c>
      <c r="AG10" s="92">
        <v>34.898000000000003</v>
      </c>
      <c r="AH10" s="93">
        <v>54.37</v>
      </c>
      <c r="AI10" s="173">
        <v>26.358000000000001</v>
      </c>
      <c r="AJ10" s="173">
        <v>24.279</v>
      </c>
      <c r="AK10" s="173">
        <v>54.503999999999998</v>
      </c>
      <c r="AL10" s="173">
        <v>29.783000000000001</v>
      </c>
      <c r="AM10" s="173">
        <v>29.111999999999998</v>
      </c>
      <c r="AN10" s="173"/>
      <c r="AO10" s="173"/>
      <c r="AP10" s="173"/>
      <c r="AQ10" s="173"/>
      <c r="AR10" s="173"/>
      <c r="AS10" s="173"/>
      <c r="AT10" s="173"/>
      <c r="AU10" s="173"/>
      <c r="AV10" s="173"/>
      <c r="AW10" s="173"/>
      <c r="AX10" s="173"/>
      <c r="AY10" s="173"/>
    </row>
    <row r="11" spans="1:54" ht="15" x14ac:dyDescent="0.25">
      <c r="A11" s="224">
        <v>44166</v>
      </c>
      <c r="B11" s="89"/>
      <c r="C11" s="89"/>
      <c r="D11" s="90">
        <v>25.27</v>
      </c>
      <c r="E11" s="91">
        <v>47.140999999999998</v>
      </c>
      <c r="F11" s="92">
        <v>27.491</v>
      </c>
      <c r="G11" s="92">
        <v>28.058</v>
      </c>
      <c r="H11" s="92">
        <v>29.236000000000001</v>
      </c>
      <c r="I11" s="92">
        <v>29.457999999999998</v>
      </c>
      <c r="J11" s="92">
        <v>33.020000000000003</v>
      </c>
      <c r="K11" s="92">
        <v>26.568999999999999</v>
      </c>
      <c r="L11" s="92">
        <v>25.437999999999999</v>
      </c>
      <c r="M11" s="92">
        <v>24.052</v>
      </c>
      <c r="N11" s="92">
        <v>30.271000000000001</v>
      </c>
      <c r="O11" s="92">
        <v>24.936</v>
      </c>
      <c r="P11" s="92">
        <v>25.332000000000001</v>
      </c>
      <c r="Q11" s="92">
        <v>25.193000000000001</v>
      </c>
      <c r="R11" s="92">
        <v>25.951000000000001</v>
      </c>
      <c r="S11" s="92">
        <v>42.878999999999998</v>
      </c>
      <c r="T11" s="92">
        <v>48.615000000000002</v>
      </c>
      <c r="U11" s="92">
        <v>28.135000000000002</v>
      </c>
      <c r="V11" s="92">
        <v>41.271000000000001</v>
      </c>
      <c r="W11" s="92">
        <v>24.452000000000002</v>
      </c>
      <c r="X11" s="92">
        <v>24.545999999999999</v>
      </c>
      <c r="Y11" s="92">
        <v>23.565999999999999</v>
      </c>
      <c r="Z11" s="92">
        <v>26.649000000000001</v>
      </c>
      <c r="AA11" s="92">
        <v>29.359000000000002</v>
      </c>
      <c r="AB11" s="92">
        <v>26.885000000000002</v>
      </c>
      <c r="AC11" s="92">
        <v>29.244</v>
      </c>
      <c r="AD11" s="92">
        <v>32.064</v>
      </c>
      <c r="AE11" s="92">
        <v>25.85</v>
      </c>
      <c r="AF11" s="92">
        <v>26.756</v>
      </c>
      <c r="AG11" s="92">
        <v>25.936</v>
      </c>
      <c r="AH11" s="93">
        <v>34.140999999999998</v>
      </c>
      <c r="AI11" s="173">
        <v>25.702000000000002</v>
      </c>
      <c r="AJ11" s="173">
        <v>25.425999999999998</v>
      </c>
      <c r="AK11" s="173">
        <v>32.750999999999998</v>
      </c>
      <c r="AL11" s="173">
        <v>32.529000000000003</v>
      </c>
      <c r="AM11" s="173">
        <v>32.075000000000003</v>
      </c>
      <c r="AN11" s="173"/>
      <c r="AO11" s="173"/>
      <c r="AP11" s="173"/>
      <c r="AQ11" s="173"/>
      <c r="AR11" s="173"/>
      <c r="AS11" s="173"/>
      <c r="AT11" s="173"/>
      <c r="AU11" s="173"/>
      <c r="AV11" s="173"/>
      <c r="AW11" s="173"/>
      <c r="AX11" s="173"/>
      <c r="AY11" s="173"/>
    </row>
    <row r="12" spans="1:54" ht="15" x14ac:dyDescent="0.25">
      <c r="A12" s="224">
        <v>44197</v>
      </c>
      <c r="B12" s="89"/>
      <c r="C12" s="89"/>
      <c r="D12" s="90">
        <v>25.07</v>
      </c>
      <c r="E12" s="91">
        <v>35.201000000000001</v>
      </c>
      <c r="F12" s="92">
        <v>24.271000000000001</v>
      </c>
      <c r="G12" s="92">
        <v>24.05</v>
      </c>
      <c r="H12" s="92">
        <v>24.196999999999999</v>
      </c>
      <c r="I12" s="92">
        <v>24.347000000000001</v>
      </c>
      <c r="J12" s="92">
        <v>24.684000000000001</v>
      </c>
      <c r="K12" s="92">
        <v>22.530999999999999</v>
      </c>
      <c r="L12" s="92">
        <v>22.661999999999999</v>
      </c>
      <c r="M12" s="92">
        <v>21.895</v>
      </c>
      <c r="N12" s="92">
        <v>23.86</v>
      </c>
      <c r="O12" s="92">
        <v>22.446999999999999</v>
      </c>
      <c r="P12" s="92">
        <v>22.971</v>
      </c>
      <c r="Q12" s="92">
        <v>23.134</v>
      </c>
      <c r="R12" s="92">
        <v>24.805</v>
      </c>
      <c r="S12" s="92">
        <v>27.306999999999999</v>
      </c>
      <c r="T12" s="92">
        <v>32.133000000000003</v>
      </c>
      <c r="U12" s="92">
        <v>27.266999999999999</v>
      </c>
      <c r="V12" s="92">
        <v>25.925000000000001</v>
      </c>
      <c r="W12" s="92">
        <v>25.864999999999998</v>
      </c>
      <c r="X12" s="92">
        <v>22.943000000000001</v>
      </c>
      <c r="Y12" s="92">
        <v>21.911000000000001</v>
      </c>
      <c r="Z12" s="92">
        <v>21.977</v>
      </c>
      <c r="AA12" s="92">
        <v>23.405999999999999</v>
      </c>
      <c r="AB12" s="92">
        <v>34.167000000000002</v>
      </c>
      <c r="AC12" s="92">
        <v>26.516999999999999</v>
      </c>
      <c r="AD12" s="92">
        <v>27.103000000000002</v>
      </c>
      <c r="AE12" s="92">
        <v>23.094000000000001</v>
      </c>
      <c r="AF12" s="92">
        <v>23.16</v>
      </c>
      <c r="AG12" s="92">
        <v>22.693999999999999</v>
      </c>
      <c r="AH12" s="93">
        <v>26.766999999999999</v>
      </c>
      <c r="AI12" s="173">
        <v>24.13</v>
      </c>
      <c r="AJ12" s="173">
        <v>21.545000000000002</v>
      </c>
      <c r="AK12" s="173">
        <v>24.026</v>
      </c>
      <c r="AL12" s="173">
        <v>24.655999999999999</v>
      </c>
      <c r="AM12" s="173">
        <v>32.502000000000002</v>
      </c>
      <c r="AN12" s="173"/>
      <c r="AO12" s="173"/>
      <c r="AP12" s="173"/>
      <c r="AQ12" s="173"/>
      <c r="AR12" s="173"/>
      <c r="AS12" s="173"/>
      <c r="AT12" s="173"/>
      <c r="AU12" s="173"/>
      <c r="AV12" s="173"/>
      <c r="AW12" s="173"/>
      <c r="AX12" s="173"/>
      <c r="AY12" s="173"/>
    </row>
    <row r="13" spans="1:54" ht="15" x14ac:dyDescent="0.25">
      <c r="A13" s="224">
        <v>44228</v>
      </c>
      <c r="B13" s="89"/>
      <c r="C13" s="89"/>
      <c r="D13" s="90">
        <v>27.87</v>
      </c>
      <c r="E13" s="91">
        <v>32.475999999999999</v>
      </c>
      <c r="F13" s="92">
        <v>22.585000000000001</v>
      </c>
      <c r="G13" s="92">
        <v>20.344000000000001</v>
      </c>
      <c r="H13" s="92">
        <v>20.431000000000001</v>
      </c>
      <c r="I13" s="92">
        <v>61.512999999999998</v>
      </c>
      <c r="J13" s="92">
        <v>38.466000000000001</v>
      </c>
      <c r="K13" s="92">
        <v>18.867000000000001</v>
      </c>
      <c r="L13" s="92">
        <v>19.213999999999999</v>
      </c>
      <c r="M13" s="92">
        <v>19.419</v>
      </c>
      <c r="N13" s="92">
        <v>21.841000000000001</v>
      </c>
      <c r="O13" s="92">
        <v>20.71</v>
      </c>
      <c r="P13" s="92">
        <v>20.687000000000001</v>
      </c>
      <c r="Q13" s="92">
        <v>20.658000000000001</v>
      </c>
      <c r="R13" s="92">
        <v>37.112000000000002</v>
      </c>
      <c r="S13" s="92">
        <v>32.087000000000003</v>
      </c>
      <c r="T13" s="92">
        <v>31.29</v>
      </c>
      <c r="U13" s="92">
        <v>26.526</v>
      </c>
      <c r="V13" s="92">
        <v>37.009</v>
      </c>
      <c r="W13" s="92">
        <v>33.42</v>
      </c>
      <c r="X13" s="92">
        <v>20.658000000000001</v>
      </c>
      <c r="Y13" s="92">
        <v>18.920999999999999</v>
      </c>
      <c r="Z13" s="92">
        <v>27.419</v>
      </c>
      <c r="AA13" s="92">
        <v>22.669</v>
      </c>
      <c r="AB13" s="92">
        <v>32.531999999999996</v>
      </c>
      <c r="AC13" s="92">
        <v>20.991</v>
      </c>
      <c r="AD13" s="92">
        <v>29.657</v>
      </c>
      <c r="AE13" s="92">
        <v>19.547000000000001</v>
      </c>
      <c r="AF13" s="92">
        <v>25.004999999999999</v>
      </c>
      <c r="AG13" s="92">
        <v>19.193000000000001</v>
      </c>
      <c r="AH13" s="93">
        <v>21.47</v>
      </c>
      <c r="AI13" s="173">
        <v>21.292999999999999</v>
      </c>
      <c r="AJ13" s="173">
        <v>18.187999999999999</v>
      </c>
      <c r="AK13" s="173">
        <v>25.902000000000001</v>
      </c>
      <c r="AL13" s="173">
        <v>45.713999999999999</v>
      </c>
      <c r="AM13" s="173">
        <v>25.555</v>
      </c>
      <c r="AN13" s="173"/>
      <c r="AO13" s="173"/>
      <c r="AP13" s="173"/>
      <c r="AQ13" s="173"/>
      <c r="AR13" s="173"/>
      <c r="AS13" s="173"/>
      <c r="AT13" s="173"/>
      <c r="AU13" s="173"/>
      <c r="AV13" s="173"/>
      <c r="AW13" s="173"/>
      <c r="AX13" s="173"/>
      <c r="AY13" s="173"/>
    </row>
    <row r="14" spans="1:54" ht="15" x14ac:dyDescent="0.25">
      <c r="A14" s="224">
        <v>44256</v>
      </c>
      <c r="B14" s="89"/>
      <c r="C14" s="89"/>
      <c r="D14" s="90">
        <v>76.75</v>
      </c>
      <c r="E14" s="91">
        <v>87.673000000000002</v>
      </c>
      <c r="F14" s="92">
        <v>71.436999999999998</v>
      </c>
      <c r="G14" s="92">
        <v>36.042000000000002</v>
      </c>
      <c r="H14" s="92">
        <v>52.063000000000002</v>
      </c>
      <c r="I14" s="92">
        <v>224.73500000000001</v>
      </c>
      <c r="J14" s="92">
        <v>54.377000000000002</v>
      </c>
      <c r="K14" s="92">
        <v>34.500999999999998</v>
      </c>
      <c r="L14" s="92">
        <v>98.078000000000003</v>
      </c>
      <c r="M14" s="92">
        <v>65.941999999999993</v>
      </c>
      <c r="N14" s="92">
        <v>54.253</v>
      </c>
      <c r="O14" s="92">
        <v>62.959000000000003</v>
      </c>
      <c r="P14" s="92">
        <v>75.23</v>
      </c>
      <c r="Q14" s="92">
        <v>76.424000000000007</v>
      </c>
      <c r="R14" s="92">
        <v>97.722999999999999</v>
      </c>
      <c r="S14" s="92">
        <v>79.215000000000003</v>
      </c>
      <c r="T14" s="92">
        <v>109.553</v>
      </c>
      <c r="U14" s="92">
        <v>81.463999999999999</v>
      </c>
      <c r="V14" s="92">
        <v>92.804000000000002</v>
      </c>
      <c r="W14" s="92">
        <v>57.838000000000001</v>
      </c>
      <c r="X14" s="92">
        <v>61.764000000000003</v>
      </c>
      <c r="Y14" s="92">
        <v>38.482999999999997</v>
      </c>
      <c r="Z14" s="92">
        <v>71.343000000000004</v>
      </c>
      <c r="AA14" s="92">
        <v>116.58499999999999</v>
      </c>
      <c r="AB14" s="92">
        <v>51.348999999999997</v>
      </c>
      <c r="AC14" s="92">
        <v>50.026000000000003</v>
      </c>
      <c r="AD14" s="92">
        <v>141.56800000000001</v>
      </c>
      <c r="AE14" s="92">
        <v>36.487000000000002</v>
      </c>
      <c r="AF14" s="92">
        <v>103.523</v>
      </c>
      <c r="AG14" s="92">
        <v>34.542999999999999</v>
      </c>
      <c r="AH14" s="93">
        <v>87.332999999999998</v>
      </c>
      <c r="AI14" s="173">
        <v>74.135000000000005</v>
      </c>
      <c r="AJ14" s="173">
        <v>50.430999999999997</v>
      </c>
      <c r="AK14" s="173">
        <v>67.718999999999994</v>
      </c>
      <c r="AL14" s="173">
        <v>89.102000000000004</v>
      </c>
      <c r="AM14" s="173">
        <v>46.018000000000001</v>
      </c>
      <c r="AN14" s="173"/>
      <c r="AO14" s="173"/>
      <c r="AP14" s="173"/>
      <c r="AQ14" s="173"/>
      <c r="AR14" s="173"/>
      <c r="AS14" s="173"/>
      <c r="AT14" s="173"/>
      <c r="AU14" s="173"/>
      <c r="AV14" s="173"/>
      <c r="AW14" s="173"/>
      <c r="AX14" s="173"/>
      <c r="AY14" s="173"/>
    </row>
    <row r="15" spans="1:54" ht="15" x14ac:dyDescent="0.25">
      <c r="A15" s="224">
        <v>44287</v>
      </c>
      <c r="B15" s="89"/>
      <c r="C15" s="89"/>
      <c r="D15" s="90">
        <v>215.16</v>
      </c>
      <c r="E15" s="91">
        <v>196.7</v>
      </c>
      <c r="F15" s="92">
        <v>105.258</v>
      </c>
      <c r="G15" s="92">
        <v>228.363</v>
      </c>
      <c r="H15" s="92">
        <v>300.31799999999998</v>
      </c>
      <c r="I15" s="92">
        <v>482.82900000000001</v>
      </c>
      <c r="J15" s="92">
        <v>162.12200000000001</v>
      </c>
      <c r="K15" s="92">
        <v>185.32</v>
      </c>
      <c r="L15" s="92">
        <v>257.68900000000002</v>
      </c>
      <c r="M15" s="92">
        <v>181.011</v>
      </c>
      <c r="N15" s="92">
        <v>135.35599999999999</v>
      </c>
      <c r="O15" s="92">
        <v>144.20400000000001</v>
      </c>
      <c r="P15" s="92">
        <v>260.584</v>
      </c>
      <c r="Q15" s="92">
        <v>166.13</v>
      </c>
      <c r="R15" s="92">
        <v>120.295</v>
      </c>
      <c r="S15" s="92">
        <v>331.68099999999998</v>
      </c>
      <c r="T15" s="92">
        <v>293.39499999999998</v>
      </c>
      <c r="U15" s="92">
        <v>228.071</v>
      </c>
      <c r="V15" s="92">
        <v>210.304</v>
      </c>
      <c r="W15" s="92">
        <v>187.053</v>
      </c>
      <c r="X15" s="92">
        <v>171.88900000000001</v>
      </c>
      <c r="Y15" s="92">
        <v>127.604</v>
      </c>
      <c r="Z15" s="92">
        <v>215.90600000000001</v>
      </c>
      <c r="AA15" s="92">
        <v>253.83600000000001</v>
      </c>
      <c r="AB15" s="92">
        <v>179.95599999999999</v>
      </c>
      <c r="AC15" s="92">
        <v>337.02199999999999</v>
      </c>
      <c r="AD15" s="92">
        <v>188.12299999999999</v>
      </c>
      <c r="AE15" s="92">
        <v>143.11600000000001</v>
      </c>
      <c r="AF15" s="92">
        <v>260.03100000000001</v>
      </c>
      <c r="AG15" s="92">
        <v>154.54300000000001</v>
      </c>
      <c r="AH15" s="93">
        <v>409.09500000000003</v>
      </c>
      <c r="AI15" s="173">
        <v>152.977</v>
      </c>
      <c r="AJ15" s="173">
        <v>132.191</v>
      </c>
      <c r="AK15" s="173">
        <v>231.226</v>
      </c>
      <c r="AL15" s="173">
        <v>115.977</v>
      </c>
      <c r="AM15" s="173">
        <v>95.872</v>
      </c>
      <c r="AN15" s="173"/>
      <c r="AO15" s="173"/>
      <c r="AP15" s="173"/>
      <c r="AQ15" s="173"/>
      <c r="AR15" s="173"/>
      <c r="AS15" s="173"/>
      <c r="AT15" s="173"/>
      <c r="AU15" s="173"/>
      <c r="AV15" s="173"/>
      <c r="AW15" s="173"/>
      <c r="AX15" s="173"/>
      <c r="AY15" s="173"/>
    </row>
    <row r="16" spans="1:54" ht="15" x14ac:dyDescent="0.25">
      <c r="A16" s="224">
        <v>44317</v>
      </c>
      <c r="B16" s="89"/>
      <c r="C16" s="89"/>
      <c r="D16" s="90">
        <v>531.97</v>
      </c>
      <c r="E16" s="91">
        <v>581.93299999999999</v>
      </c>
      <c r="F16" s="92">
        <v>442.66699999999997</v>
      </c>
      <c r="G16" s="92">
        <v>1145.229</v>
      </c>
      <c r="H16" s="92">
        <v>754.00199999999995</v>
      </c>
      <c r="I16" s="92">
        <v>622.726</v>
      </c>
      <c r="J16" s="92">
        <v>339.56299999999999</v>
      </c>
      <c r="K16" s="92">
        <v>476.214</v>
      </c>
      <c r="L16" s="92">
        <v>313.62700000000001</v>
      </c>
      <c r="M16" s="92">
        <v>252.52799999999999</v>
      </c>
      <c r="N16" s="92">
        <v>435.55500000000001</v>
      </c>
      <c r="O16" s="92">
        <v>330.31200000000001</v>
      </c>
      <c r="P16" s="92">
        <v>762.13499999999999</v>
      </c>
      <c r="Q16" s="92">
        <v>388.57</v>
      </c>
      <c r="R16" s="92">
        <v>667.21699999999998</v>
      </c>
      <c r="S16" s="92">
        <v>747.84699999999998</v>
      </c>
      <c r="T16" s="92">
        <v>920.14099999999996</v>
      </c>
      <c r="U16" s="92">
        <v>653.88599999999997</v>
      </c>
      <c r="V16" s="92">
        <v>533.10799999999995</v>
      </c>
      <c r="W16" s="92">
        <v>481.27100000000002</v>
      </c>
      <c r="X16" s="92">
        <v>427.779</v>
      </c>
      <c r="Y16" s="92">
        <v>154.358</v>
      </c>
      <c r="Z16" s="92">
        <v>552.322</v>
      </c>
      <c r="AA16" s="92">
        <v>387.91</v>
      </c>
      <c r="AB16" s="92">
        <v>588.947</v>
      </c>
      <c r="AC16" s="92">
        <v>660.50599999999997</v>
      </c>
      <c r="AD16" s="92">
        <v>430.56700000000001</v>
      </c>
      <c r="AE16" s="92">
        <v>670.202</v>
      </c>
      <c r="AF16" s="92">
        <v>699.01300000000003</v>
      </c>
      <c r="AG16" s="92">
        <v>387.28899999999999</v>
      </c>
      <c r="AH16" s="93">
        <v>913.90800000000002</v>
      </c>
      <c r="AI16" s="173">
        <v>203.904</v>
      </c>
      <c r="AJ16" s="173">
        <v>408.39299999999997</v>
      </c>
      <c r="AK16" s="173">
        <v>626.93600000000004</v>
      </c>
      <c r="AL16" s="173">
        <v>323.01600000000002</v>
      </c>
      <c r="AM16" s="173">
        <v>285.29300000000001</v>
      </c>
      <c r="AN16" s="173"/>
      <c r="AO16" s="173"/>
      <c r="AP16" s="173"/>
      <c r="AQ16" s="173"/>
      <c r="AR16" s="173"/>
      <c r="AS16" s="173"/>
      <c r="AT16" s="173"/>
      <c r="AU16" s="173"/>
      <c r="AV16" s="173"/>
      <c r="AW16" s="173"/>
      <c r="AX16" s="173"/>
      <c r="AY16" s="173"/>
    </row>
    <row r="17" spans="1:51" ht="15" x14ac:dyDescent="0.25">
      <c r="A17" s="224">
        <v>44348</v>
      </c>
      <c r="B17" s="89"/>
      <c r="C17" s="89"/>
      <c r="D17" s="90">
        <v>420.22</v>
      </c>
      <c r="E17" s="91">
        <v>624.53300000000002</v>
      </c>
      <c r="F17" s="92">
        <v>828.43399999999997</v>
      </c>
      <c r="G17" s="92">
        <v>1039.9659999999999</v>
      </c>
      <c r="H17" s="92">
        <v>443.51400000000001</v>
      </c>
      <c r="I17" s="92">
        <v>526.11500000000001</v>
      </c>
      <c r="J17" s="92">
        <v>107.76300000000001</v>
      </c>
      <c r="K17" s="92">
        <v>469.53100000000001</v>
      </c>
      <c r="L17" s="92">
        <v>202.27600000000001</v>
      </c>
      <c r="M17" s="92">
        <v>368.66800000000001</v>
      </c>
      <c r="N17" s="92">
        <v>422.13299999999998</v>
      </c>
      <c r="O17" s="92">
        <v>191.458</v>
      </c>
      <c r="P17" s="92">
        <v>718.17100000000005</v>
      </c>
      <c r="Q17" s="92">
        <v>223.13</v>
      </c>
      <c r="R17" s="92">
        <v>892.11800000000005</v>
      </c>
      <c r="S17" s="92">
        <v>571.22500000000002</v>
      </c>
      <c r="T17" s="92">
        <v>826.20600000000002</v>
      </c>
      <c r="U17" s="92">
        <v>509.726</v>
      </c>
      <c r="V17" s="92">
        <v>570.31299999999999</v>
      </c>
      <c r="W17" s="92">
        <v>325.63400000000001</v>
      </c>
      <c r="X17" s="92">
        <v>245.44200000000001</v>
      </c>
      <c r="Y17" s="92">
        <v>146.637</v>
      </c>
      <c r="Z17" s="92">
        <v>532.35400000000004</v>
      </c>
      <c r="AA17" s="92">
        <v>206.755</v>
      </c>
      <c r="AB17" s="92">
        <v>546.43200000000002</v>
      </c>
      <c r="AC17" s="92">
        <v>362.505</v>
      </c>
      <c r="AD17" s="92">
        <v>186.27600000000001</v>
      </c>
      <c r="AE17" s="92">
        <v>802.32399999999996</v>
      </c>
      <c r="AF17" s="92">
        <v>542.11300000000006</v>
      </c>
      <c r="AG17" s="92">
        <v>650.76300000000003</v>
      </c>
      <c r="AH17" s="93">
        <v>1284.1489999999999</v>
      </c>
      <c r="AI17" s="173">
        <v>71.462999999999994</v>
      </c>
      <c r="AJ17" s="173">
        <v>218.57</v>
      </c>
      <c r="AK17" s="173">
        <v>563.87199999999996</v>
      </c>
      <c r="AL17" s="173">
        <v>318.24400000000003</v>
      </c>
      <c r="AM17" s="173">
        <v>190.29</v>
      </c>
      <c r="AN17" s="173"/>
      <c r="AO17" s="173"/>
      <c r="AP17" s="173"/>
      <c r="AQ17" s="173"/>
      <c r="AR17" s="173"/>
      <c r="AS17" s="173"/>
      <c r="AT17" s="173"/>
      <c r="AU17" s="173"/>
      <c r="AV17" s="173"/>
      <c r="AW17" s="173"/>
      <c r="AX17" s="173"/>
      <c r="AY17" s="173"/>
    </row>
    <row r="18" spans="1:51" ht="15" x14ac:dyDescent="0.25">
      <c r="A18" s="224">
        <v>44378</v>
      </c>
      <c r="B18" s="89"/>
      <c r="C18" s="89"/>
      <c r="D18" s="90">
        <v>100.03</v>
      </c>
      <c r="E18" s="91">
        <v>203.69499999999999</v>
      </c>
      <c r="F18" s="92">
        <v>268.26900000000001</v>
      </c>
      <c r="G18" s="92">
        <v>237.69200000000001</v>
      </c>
      <c r="H18" s="92">
        <v>83.52</v>
      </c>
      <c r="I18" s="92">
        <v>104.989</v>
      </c>
      <c r="J18" s="92">
        <v>25.731999999999999</v>
      </c>
      <c r="K18" s="92">
        <v>65.712000000000003</v>
      </c>
      <c r="L18" s="92">
        <v>41.07</v>
      </c>
      <c r="M18" s="92">
        <v>69.766999999999996</v>
      </c>
      <c r="N18" s="92">
        <v>75.885000000000005</v>
      </c>
      <c r="O18" s="92">
        <v>40.994999999999997</v>
      </c>
      <c r="P18" s="92">
        <v>175.96700000000001</v>
      </c>
      <c r="Q18" s="92">
        <v>43.896999999999998</v>
      </c>
      <c r="R18" s="92">
        <v>346.48899999999998</v>
      </c>
      <c r="S18" s="92">
        <v>117.065</v>
      </c>
      <c r="T18" s="92">
        <v>151.46299999999999</v>
      </c>
      <c r="U18" s="92">
        <v>163.58500000000001</v>
      </c>
      <c r="V18" s="92">
        <v>134.78200000000001</v>
      </c>
      <c r="W18" s="92">
        <v>41.173999999999999</v>
      </c>
      <c r="X18" s="92">
        <v>36.969000000000001</v>
      </c>
      <c r="Y18" s="92">
        <v>21.602</v>
      </c>
      <c r="Z18" s="92">
        <v>81.185000000000002</v>
      </c>
      <c r="AA18" s="92">
        <v>42.162999999999997</v>
      </c>
      <c r="AB18" s="92">
        <v>116.881</v>
      </c>
      <c r="AC18" s="92">
        <v>53.753999999999998</v>
      </c>
      <c r="AD18" s="92">
        <v>35.402000000000001</v>
      </c>
      <c r="AE18" s="92">
        <v>202.23500000000001</v>
      </c>
      <c r="AF18" s="92">
        <v>116.372</v>
      </c>
      <c r="AG18" s="92">
        <v>107.083</v>
      </c>
      <c r="AH18" s="93">
        <v>480.2</v>
      </c>
      <c r="AI18" s="173">
        <v>16.024000000000001</v>
      </c>
      <c r="AJ18" s="173">
        <v>31.652999999999999</v>
      </c>
      <c r="AK18" s="173">
        <v>78.432000000000002</v>
      </c>
      <c r="AL18" s="173">
        <v>50.024999999999999</v>
      </c>
      <c r="AM18" s="173">
        <v>31.247</v>
      </c>
      <c r="AN18" s="173"/>
      <c r="AO18" s="173"/>
      <c r="AP18" s="173"/>
      <c r="AQ18" s="173"/>
      <c r="AR18" s="173"/>
      <c r="AS18" s="173"/>
      <c r="AT18" s="173"/>
      <c r="AU18" s="173"/>
      <c r="AV18" s="173"/>
      <c r="AW18" s="173"/>
      <c r="AX18" s="173"/>
      <c r="AY18" s="173"/>
    </row>
    <row r="19" spans="1:51" ht="15" x14ac:dyDescent="0.25">
      <c r="A19" s="224">
        <v>44409</v>
      </c>
      <c r="B19" s="89"/>
      <c r="C19" s="89"/>
      <c r="D19" s="90">
        <v>25.12</v>
      </c>
      <c r="E19" s="91">
        <v>33.915999999999997</v>
      </c>
      <c r="F19" s="92">
        <v>40.607999999999997</v>
      </c>
      <c r="G19" s="92">
        <v>47.911000000000001</v>
      </c>
      <c r="H19" s="92">
        <v>29.395</v>
      </c>
      <c r="I19" s="92">
        <v>28.053999999999998</v>
      </c>
      <c r="J19" s="92">
        <v>15.952999999999999</v>
      </c>
      <c r="K19" s="92">
        <v>19.356000000000002</v>
      </c>
      <c r="L19" s="92">
        <v>20.817</v>
      </c>
      <c r="M19" s="92">
        <v>18.669</v>
      </c>
      <c r="N19" s="92">
        <v>20.786999999999999</v>
      </c>
      <c r="O19" s="92">
        <v>16.018000000000001</v>
      </c>
      <c r="P19" s="92">
        <v>33.695999999999998</v>
      </c>
      <c r="Q19" s="92">
        <v>16.504999999999999</v>
      </c>
      <c r="R19" s="92">
        <v>45.231999999999999</v>
      </c>
      <c r="S19" s="92">
        <v>28.245000000000001</v>
      </c>
      <c r="T19" s="92">
        <v>40.415999999999997</v>
      </c>
      <c r="U19" s="92">
        <v>34.844000000000001</v>
      </c>
      <c r="V19" s="92">
        <v>28.251000000000001</v>
      </c>
      <c r="W19" s="92">
        <v>16.562999999999999</v>
      </c>
      <c r="X19" s="92">
        <v>17.553000000000001</v>
      </c>
      <c r="Y19" s="92">
        <v>12.867000000000001</v>
      </c>
      <c r="Z19" s="92">
        <v>20.963999999999999</v>
      </c>
      <c r="AA19" s="92">
        <v>17.024000000000001</v>
      </c>
      <c r="AB19" s="92">
        <v>24.81</v>
      </c>
      <c r="AC19" s="92">
        <v>21.427</v>
      </c>
      <c r="AD19" s="92">
        <v>16.905000000000001</v>
      </c>
      <c r="AE19" s="92">
        <v>32.960999999999999</v>
      </c>
      <c r="AF19" s="92">
        <v>27.337</v>
      </c>
      <c r="AG19" s="92">
        <v>23.742000000000001</v>
      </c>
      <c r="AH19" s="93">
        <v>56.972000000000001</v>
      </c>
      <c r="AI19" s="173">
        <v>11.728999999999999</v>
      </c>
      <c r="AJ19" s="173">
        <v>16.837</v>
      </c>
      <c r="AK19" s="173">
        <v>31.893000000000001</v>
      </c>
      <c r="AL19" s="173">
        <v>16.745999999999999</v>
      </c>
      <c r="AM19" s="173">
        <v>13.714</v>
      </c>
      <c r="AN19" s="173"/>
      <c r="AO19" s="173"/>
      <c r="AP19" s="173"/>
      <c r="AQ19" s="173"/>
      <c r="AR19" s="173"/>
      <c r="AS19" s="173"/>
      <c r="AT19" s="173"/>
      <c r="AU19" s="173"/>
      <c r="AV19" s="173"/>
      <c r="AW19" s="173"/>
      <c r="AX19" s="173"/>
      <c r="AY19" s="173"/>
    </row>
    <row r="20" spans="1:51" ht="15" x14ac:dyDescent="0.25">
      <c r="A20" s="224">
        <v>44440</v>
      </c>
      <c r="B20" s="89"/>
      <c r="C20" s="89"/>
      <c r="D20" s="90">
        <v>18.899999999999999</v>
      </c>
      <c r="E20" s="91">
        <v>23.062999999999999</v>
      </c>
      <c r="F20" s="92">
        <v>14.76</v>
      </c>
      <c r="G20" s="92">
        <v>28.033999999999999</v>
      </c>
      <c r="H20" s="92">
        <v>16.77</v>
      </c>
      <c r="I20" s="92">
        <v>19.611999999999998</v>
      </c>
      <c r="J20" s="92">
        <v>9.0180000000000007</v>
      </c>
      <c r="K20" s="92">
        <v>17.815999999999999</v>
      </c>
      <c r="L20" s="92">
        <v>11.438000000000001</v>
      </c>
      <c r="M20" s="92">
        <v>9.4849999999999994</v>
      </c>
      <c r="N20" s="92">
        <v>13.67</v>
      </c>
      <c r="O20" s="92">
        <v>8.5449999999999999</v>
      </c>
      <c r="P20" s="92">
        <v>19.016999999999999</v>
      </c>
      <c r="Q20" s="92">
        <v>8.9489999999999998</v>
      </c>
      <c r="R20" s="92">
        <v>17.277000000000001</v>
      </c>
      <c r="S20" s="92">
        <v>15.936</v>
      </c>
      <c r="T20" s="92">
        <v>104.364</v>
      </c>
      <c r="U20" s="92">
        <v>15.997</v>
      </c>
      <c r="V20" s="92">
        <v>14.978</v>
      </c>
      <c r="W20" s="92">
        <v>21.207999999999998</v>
      </c>
      <c r="X20" s="92">
        <v>10.557</v>
      </c>
      <c r="Y20" s="92">
        <v>7.1319999999999997</v>
      </c>
      <c r="Z20" s="92">
        <v>16.52</v>
      </c>
      <c r="AA20" s="92">
        <v>16.454999999999998</v>
      </c>
      <c r="AB20" s="92">
        <v>15.553000000000001</v>
      </c>
      <c r="AC20" s="92">
        <v>32.957000000000001</v>
      </c>
      <c r="AD20" s="92">
        <v>19.221</v>
      </c>
      <c r="AE20" s="92">
        <v>18.888000000000002</v>
      </c>
      <c r="AF20" s="92">
        <v>14.879</v>
      </c>
      <c r="AG20" s="92">
        <v>11.526999999999999</v>
      </c>
      <c r="AH20" s="93">
        <v>29.632000000000001</v>
      </c>
      <c r="AI20" s="173">
        <v>5.2</v>
      </c>
      <c r="AJ20" s="173">
        <v>20.6</v>
      </c>
      <c r="AK20" s="173">
        <v>30.196000000000002</v>
      </c>
      <c r="AL20" s="173">
        <v>9.4090000000000007</v>
      </c>
      <c r="AM20" s="173">
        <v>8.2859999999999996</v>
      </c>
      <c r="AN20" s="173"/>
      <c r="AO20" s="173"/>
      <c r="AP20" s="173"/>
      <c r="AQ20" s="173"/>
      <c r="AR20" s="173"/>
      <c r="AS20" s="173"/>
      <c r="AT20" s="173"/>
      <c r="AU20" s="173"/>
      <c r="AV20" s="173"/>
      <c r="AW20" s="173"/>
      <c r="AX20" s="173"/>
      <c r="AY20" s="173"/>
    </row>
    <row r="21" spans="1:51" ht="15" x14ac:dyDescent="0.25">
      <c r="A21" s="224">
        <v>44470</v>
      </c>
      <c r="B21" s="89"/>
      <c r="C21" s="89"/>
      <c r="D21" s="90">
        <v>32.32</v>
      </c>
      <c r="E21" s="91">
        <v>30.489000000000001</v>
      </c>
      <c r="F21" s="92">
        <v>33.515999999999998</v>
      </c>
      <c r="G21" s="92">
        <v>35.220999999999997</v>
      </c>
      <c r="H21" s="92">
        <v>44.372999999999998</v>
      </c>
      <c r="I21" s="92">
        <v>52.790999999999997</v>
      </c>
      <c r="J21" s="92">
        <v>11.552</v>
      </c>
      <c r="K21" s="92">
        <v>17.003</v>
      </c>
      <c r="L21" s="92">
        <v>13.367000000000001</v>
      </c>
      <c r="M21" s="92">
        <v>26.108000000000001</v>
      </c>
      <c r="N21" s="92">
        <v>14.561</v>
      </c>
      <c r="O21" s="92">
        <v>11.250999999999999</v>
      </c>
      <c r="P21" s="92">
        <v>37.216000000000001</v>
      </c>
      <c r="Q21" s="92">
        <v>24.516999999999999</v>
      </c>
      <c r="R21" s="92">
        <v>39.112000000000002</v>
      </c>
      <c r="S21" s="92">
        <v>23.832000000000001</v>
      </c>
      <c r="T21" s="92">
        <v>81.239000000000004</v>
      </c>
      <c r="U21" s="92">
        <v>40.137</v>
      </c>
      <c r="V21" s="92">
        <v>18.111999999999998</v>
      </c>
      <c r="W21" s="92">
        <v>34.478999999999999</v>
      </c>
      <c r="X21" s="92">
        <v>15.202999999999999</v>
      </c>
      <c r="Y21" s="92">
        <v>16.032</v>
      </c>
      <c r="Z21" s="92">
        <v>16.276</v>
      </c>
      <c r="AA21" s="92">
        <v>31.201000000000001</v>
      </c>
      <c r="AB21" s="92">
        <v>31.718</v>
      </c>
      <c r="AC21" s="92">
        <v>53.804000000000002</v>
      </c>
      <c r="AD21" s="92">
        <v>41.649000000000001</v>
      </c>
      <c r="AE21" s="92">
        <v>20.413</v>
      </c>
      <c r="AF21" s="92">
        <v>26.599</v>
      </c>
      <c r="AG21" s="92">
        <v>19.555</v>
      </c>
      <c r="AH21" s="93">
        <v>33.201000000000001</v>
      </c>
      <c r="AI21" s="173">
        <v>8.5660000000000007</v>
      </c>
      <c r="AJ21" s="173">
        <v>50.598999999999997</v>
      </c>
      <c r="AK21" s="173">
        <v>31.567</v>
      </c>
      <c r="AL21" s="173">
        <v>12.351000000000001</v>
      </c>
      <c r="AM21" s="173">
        <v>41.16</v>
      </c>
      <c r="AN21" s="173"/>
      <c r="AO21" s="173"/>
      <c r="AP21" s="173"/>
      <c r="AQ21" s="173"/>
      <c r="AR21" s="173"/>
      <c r="AS21" s="173"/>
      <c r="AT21" s="173"/>
      <c r="AU21" s="173"/>
      <c r="AV21" s="173"/>
      <c r="AW21" s="173"/>
      <c r="AX21" s="173"/>
      <c r="AY21" s="173"/>
    </row>
    <row r="22" spans="1:51" ht="15" x14ac:dyDescent="0.25">
      <c r="A22" s="224">
        <v>44501</v>
      </c>
      <c r="B22" s="89"/>
      <c r="C22" s="89"/>
      <c r="D22" s="90">
        <v>31.63</v>
      </c>
      <c r="E22" s="91">
        <v>36.33</v>
      </c>
      <c r="F22" s="92">
        <v>34.960999999999999</v>
      </c>
      <c r="G22" s="92">
        <v>52.173000000000002</v>
      </c>
      <c r="H22" s="92">
        <v>42.31</v>
      </c>
      <c r="I22" s="92">
        <v>50.633000000000003</v>
      </c>
      <c r="J22" s="92">
        <v>21.754999999999999</v>
      </c>
      <c r="K22" s="92">
        <v>22.155000000000001</v>
      </c>
      <c r="L22" s="92">
        <v>21.530999999999999</v>
      </c>
      <c r="M22" s="92">
        <v>38.917000000000002</v>
      </c>
      <c r="N22" s="92">
        <v>24.808</v>
      </c>
      <c r="O22" s="92">
        <v>22.347999999999999</v>
      </c>
      <c r="P22" s="92">
        <v>34.173999999999999</v>
      </c>
      <c r="Q22" s="92">
        <v>25.812999999999999</v>
      </c>
      <c r="R22" s="92">
        <v>41.357999999999997</v>
      </c>
      <c r="S22" s="92">
        <v>54.655000000000001</v>
      </c>
      <c r="T22" s="92">
        <v>39.973999999999997</v>
      </c>
      <c r="U22" s="92">
        <v>40.39</v>
      </c>
      <c r="V22" s="92">
        <v>23.564</v>
      </c>
      <c r="W22" s="92">
        <v>22.39</v>
      </c>
      <c r="X22" s="92">
        <v>21.745999999999999</v>
      </c>
      <c r="Y22" s="92">
        <v>19.622</v>
      </c>
      <c r="Z22" s="92">
        <v>25.347000000000001</v>
      </c>
      <c r="AA22" s="92">
        <v>41.258000000000003</v>
      </c>
      <c r="AB22" s="92">
        <v>32.774999999999999</v>
      </c>
      <c r="AC22" s="92">
        <v>53.503</v>
      </c>
      <c r="AD22" s="92">
        <v>35.573999999999998</v>
      </c>
      <c r="AE22" s="92">
        <v>28.302</v>
      </c>
      <c r="AF22" s="92">
        <v>36.747999999999998</v>
      </c>
      <c r="AG22" s="92">
        <v>51.615000000000002</v>
      </c>
      <c r="AH22" s="93">
        <v>33.817999999999998</v>
      </c>
      <c r="AI22" s="173">
        <v>17.567</v>
      </c>
      <c r="AJ22" s="173">
        <v>50.771999999999998</v>
      </c>
      <c r="AK22" s="173">
        <v>29.331</v>
      </c>
      <c r="AL22" s="173">
        <v>23.204000000000001</v>
      </c>
      <c r="AM22" s="173">
        <v>40.200000000000003</v>
      </c>
      <c r="AN22" s="173"/>
      <c r="AO22" s="173"/>
      <c r="AP22" s="173"/>
      <c r="AQ22" s="173"/>
      <c r="AR22" s="173"/>
      <c r="AS22" s="173"/>
      <c r="AT22" s="173"/>
      <c r="AU22" s="173"/>
      <c r="AV22" s="173"/>
      <c r="AW22" s="173"/>
      <c r="AX22" s="173"/>
      <c r="AY22" s="173"/>
    </row>
    <row r="23" spans="1:51" ht="15" x14ac:dyDescent="0.25">
      <c r="A23" s="224">
        <v>44531</v>
      </c>
      <c r="B23" s="89"/>
      <c r="C23" s="89"/>
      <c r="D23" s="90">
        <v>25.27</v>
      </c>
      <c r="E23" s="91">
        <v>29.4</v>
      </c>
      <c r="F23" s="92">
        <v>27.696999999999999</v>
      </c>
      <c r="G23" s="92">
        <v>39.92</v>
      </c>
      <c r="H23" s="92">
        <v>33.098999999999997</v>
      </c>
      <c r="I23" s="92">
        <v>35.950000000000003</v>
      </c>
      <c r="J23" s="92">
        <v>22.396000000000001</v>
      </c>
      <c r="K23" s="92">
        <v>23.87</v>
      </c>
      <c r="L23" s="92">
        <v>21.838000000000001</v>
      </c>
      <c r="M23" s="92">
        <v>27.152999999999999</v>
      </c>
      <c r="N23" s="92">
        <v>23.196999999999999</v>
      </c>
      <c r="O23" s="92">
        <v>20.58</v>
      </c>
      <c r="P23" s="92">
        <v>28.210999999999999</v>
      </c>
      <c r="Q23" s="92">
        <v>22.719000000000001</v>
      </c>
      <c r="R23" s="92">
        <v>42.905999999999999</v>
      </c>
      <c r="S23" s="92">
        <v>54.039000000000001</v>
      </c>
      <c r="T23" s="92">
        <v>31.702999999999999</v>
      </c>
      <c r="U23" s="92">
        <v>43.235999999999997</v>
      </c>
      <c r="V23" s="92">
        <v>24.844999999999999</v>
      </c>
      <c r="W23" s="92">
        <v>22.081</v>
      </c>
      <c r="X23" s="92">
        <v>21.457000000000001</v>
      </c>
      <c r="Y23" s="92">
        <v>21.004999999999999</v>
      </c>
      <c r="Z23" s="92">
        <v>28.088000000000001</v>
      </c>
      <c r="AA23" s="92">
        <v>24.552</v>
      </c>
      <c r="AB23" s="92">
        <v>27.853000000000002</v>
      </c>
      <c r="AC23" s="92">
        <v>32.503999999999998</v>
      </c>
      <c r="AD23" s="92">
        <v>23.597999999999999</v>
      </c>
      <c r="AE23" s="92">
        <v>29.786999999999999</v>
      </c>
      <c r="AF23" s="92">
        <v>27.545000000000002</v>
      </c>
      <c r="AG23" s="92">
        <v>31.832999999999998</v>
      </c>
      <c r="AH23" s="93">
        <v>32.966000000000001</v>
      </c>
      <c r="AI23" s="173">
        <v>19.181000000000001</v>
      </c>
      <c r="AJ23" s="173">
        <v>29.995999999999999</v>
      </c>
      <c r="AK23" s="173">
        <v>32.06</v>
      </c>
      <c r="AL23" s="173">
        <v>26.187000000000001</v>
      </c>
      <c r="AM23" s="173">
        <v>37.444000000000003</v>
      </c>
      <c r="AN23" s="173"/>
      <c r="AO23" s="173"/>
      <c r="AP23" s="173"/>
      <c r="AQ23" s="173"/>
      <c r="AR23" s="173"/>
      <c r="AS23" s="173"/>
      <c r="AT23" s="173"/>
      <c r="AU23" s="173"/>
      <c r="AV23" s="173"/>
      <c r="AW23" s="173"/>
      <c r="AX23" s="173"/>
      <c r="AY23" s="173"/>
    </row>
    <row r="24" spans="1:51" ht="15" x14ac:dyDescent="0.25">
      <c r="A24" s="224">
        <v>44562</v>
      </c>
      <c r="B24" s="89"/>
      <c r="C24" s="89"/>
      <c r="D24" s="90">
        <v>25.07</v>
      </c>
      <c r="E24" s="91">
        <v>26.058</v>
      </c>
      <c r="F24" s="92">
        <v>23.736000000000001</v>
      </c>
      <c r="G24" s="92">
        <v>33.503</v>
      </c>
      <c r="H24" s="92">
        <v>27.715</v>
      </c>
      <c r="I24" s="92">
        <v>27.25</v>
      </c>
      <c r="J24" s="92">
        <v>18.809999999999999</v>
      </c>
      <c r="K24" s="92">
        <v>21.146999999999998</v>
      </c>
      <c r="L24" s="92">
        <v>19.829999999999998</v>
      </c>
      <c r="M24" s="92">
        <v>21.064</v>
      </c>
      <c r="N24" s="92">
        <v>20.832999999999998</v>
      </c>
      <c r="O24" s="92">
        <v>18.434000000000001</v>
      </c>
      <c r="P24" s="92">
        <v>25.975999999999999</v>
      </c>
      <c r="Q24" s="92">
        <v>21.692</v>
      </c>
      <c r="R24" s="92">
        <v>27.373999999999999</v>
      </c>
      <c r="S24" s="92">
        <v>35.229999999999997</v>
      </c>
      <c r="T24" s="92">
        <v>30.844999999999999</v>
      </c>
      <c r="U24" s="92">
        <v>27.413</v>
      </c>
      <c r="V24" s="92">
        <v>26.103000000000002</v>
      </c>
      <c r="W24" s="92">
        <v>20.619</v>
      </c>
      <c r="X24" s="92">
        <v>19.933</v>
      </c>
      <c r="Y24" s="92">
        <v>16.829000000000001</v>
      </c>
      <c r="Z24" s="92">
        <v>22.347000000000001</v>
      </c>
      <c r="AA24" s="92">
        <v>31.084</v>
      </c>
      <c r="AB24" s="92">
        <v>25.225000000000001</v>
      </c>
      <c r="AC24" s="92">
        <v>27.492000000000001</v>
      </c>
      <c r="AD24" s="92">
        <v>20.989000000000001</v>
      </c>
      <c r="AE24" s="92">
        <v>25.719000000000001</v>
      </c>
      <c r="AF24" s="92">
        <v>24.193999999999999</v>
      </c>
      <c r="AG24" s="92">
        <v>24.847000000000001</v>
      </c>
      <c r="AH24" s="93">
        <v>30.959</v>
      </c>
      <c r="AI24" s="173">
        <v>15.750999999999999</v>
      </c>
      <c r="AJ24" s="173">
        <v>21.869</v>
      </c>
      <c r="AK24" s="173">
        <v>24.204000000000001</v>
      </c>
      <c r="AL24" s="173">
        <v>26.89</v>
      </c>
      <c r="AM24" s="173">
        <v>28.686</v>
      </c>
      <c r="AN24" s="173"/>
      <c r="AO24" s="173"/>
      <c r="AP24" s="173"/>
      <c r="AQ24" s="173"/>
      <c r="AR24" s="173"/>
      <c r="AS24" s="173"/>
      <c r="AT24" s="173"/>
      <c r="AU24" s="173"/>
      <c r="AV24" s="173"/>
      <c r="AW24" s="173"/>
      <c r="AX24" s="173"/>
      <c r="AY24" s="173"/>
    </row>
    <row r="25" spans="1:51" ht="15" x14ac:dyDescent="0.25">
      <c r="A25" s="224">
        <v>44593</v>
      </c>
      <c r="B25" s="89"/>
      <c r="C25" s="89"/>
      <c r="D25" s="90">
        <v>27.87</v>
      </c>
      <c r="E25" s="91">
        <v>24.131</v>
      </c>
      <c r="F25" s="92">
        <v>20.087</v>
      </c>
      <c r="G25" s="92">
        <v>28.338000000000001</v>
      </c>
      <c r="H25" s="92">
        <v>65.475999999999999</v>
      </c>
      <c r="I25" s="92">
        <v>41.389000000000003</v>
      </c>
      <c r="J25" s="92">
        <v>15.712</v>
      </c>
      <c r="K25" s="92">
        <v>17.89</v>
      </c>
      <c r="L25" s="92">
        <v>17.648</v>
      </c>
      <c r="M25" s="92">
        <v>19.41</v>
      </c>
      <c r="N25" s="92">
        <v>19.282</v>
      </c>
      <c r="O25" s="92">
        <v>16.611999999999998</v>
      </c>
      <c r="P25" s="92">
        <v>23.116</v>
      </c>
      <c r="Q25" s="92">
        <v>33.854999999999997</v>
      </c>
      <c r="R25" s="92">
        <v>32.058</v>
      </c>
      <c r="S25" s="92">
        <v>33.613</v>
      </c>
      <c r="T25" s="92">
        <v>29.863</v>
      </c>
      <c r="U25" s="92">
        <v>38.316000000000003</v>
      </c>
      <c r="V25" s="92">
        <v>33.566000000000003</v>
      </c>
      <c r="W25" s="92">
        <v>18.263999999999999</v>
      </c>
      <c r="X25" s="92">
        <v>17.231999999999999</v>
      </c>
      <c r="Y25" s="92">
        <v>22.576000000000001</v>
      </c>
      <c r="Z25" s="92">
        <v>21.687999999999999</v>
      </c>
      <c r="AA25" s="92">
        <v>29.882999999999999</v>
      </c>
      <c r="AB25" s="92">
        <v>19.96</v>
      </c>
      <c r="AC25" s="92">
        <v>30.045000000000002</v>
      </c>
      <c r="AD25" s="92">
        <v>17.748000000000001</v>
      </c>
      <c r="AE25" s="92">
        <v>26.64</v>
      </c>
      <c r="AF25" s="92">
        <v>20.484999999999999</v>
      </c>
      <c r="AG25" s="92">
        <v>19.855</v>
      </c>
      <c r="AH25" s="93">
        <v>27.238</v>
      </c>
      <c r="AI25" s="173">
        <v>13.27</v>
      </c>
      <c r="AJ25" s="173">
        <v>23.95</v>
      </c>
      <c r="AK25" s="173">
        <v>45.188000000000002</v>
      </c>
      <c r="AL25" s="173">
        <v>20.818999999999999</v>
      </c>
      <c r="AM25" s="173">
        <v>25.539000000000001</v>
      </c>
      <c r="AN25" s="173"/>
      <c r="AO25" s="173"/>
      <c r="AP25" s="173"/>
      <c r="AQ25" s="173"/>
      <c r="AR25" s="173"/>
      <c r="AS25" s="173"/>
      <c r="AT25" s="173"/>
      <c r="AU25" s="173"/>
      <c r="AV25" s="173"/>
      <c r="AW25" s="173"/>
      <c r="AX25" s="173"/>
      <c r="AY25" s="173"/>
    </row>
    <row r="26" spans="1:51" ht="15" x14ac:dyDescent="0.25">
      <c r="A26" s="224">
        <v>44621</v>
      </c>
      <c r="B26" s="89"/>
      <c r="C26" s="89"/>
      <c r="D26" s="90">
        <v>76.75</v>
      </c>
      <c r="E26" s="91">
        <v>73.454999999999998</v>
      </c>
      <c r="F26" s="92">
        <v>35.457999999999998</v>
      </c>
      <c r="G26" s="92">
        <v>62.683</v>
      </c>
      <c r="H26" s="92">
        <v>232.006</v>
      </c>
      <c r="I26" s="92">
        <v>57.774999999999999</v>
      </c>
      <c r="J26" s="92">
        <v>30.347000000000001</v>
      </c>
      <c r="K26" s="92">
        <v>91.084000000000003</v>
      </c>
      <c r="L26" s="92">
        <v>62.777999999999999</v>
      </c>
      <c r="M26" s="92">
        <v>50.396000000000001</v>
      </c>
      <c r="N26" s="92">
        <v>60.225999999999999</v>
      </c>
      <c r="O26" s="92">
        <v>60.636000000000003</v>
      </c>
      <c r="P26" s="92">
        <v>81.899000000000001</v>
      </c>
      <c r="Q26" s="92">
        <v>91.89</v>
      </c>
      <c r="R26" s="92">
        <v>78.879000000000005</v>
      </c>
      <c r="S26" s="92">
        <v>110.11799999999999</v>
      </c>
      <c r="T26" s="92">
        <v>88.995000000000005</v>
      </c>
      <c r="U26" s="92">
        <v>95.346999999999994</v>
      </c>
      <c r="V26" s="92">
        <v>57.378999999999998</v>
      </c>
      <c r="W26" s="92">
        <v>55.843000000000004</v>
      </c>
      <c r="X26" s="92">
        <v>36.128</v>
      </c>
      <c r="Y26" s="92">
        <v>63.406999999999996</v>
      </c>
      <c r="Z26" s="92">
        <v>114.15300000000001</v>
      </c>
      <c r="AA26" s="92">
        <v>47.539000000000001</v>
      </c>
      <c r="AB26" s="92">
        <v>47.808</v>
      </c>
      <c r="AC26" s="92">
        <v>143.70500000000001</v>
      </c>
      <c r="AD26" s="92">
        <v>34.195</v>
      </c>
      <c r="AE26" s="92">
        <v>107.28</v>
      </c>
      <c r="AF26" s="92">
        <v>36.185000000000002</v>
      </c>
      <c r="AG26" s="92">
        <v>83.995000000000005</v>
      </c>
      <c r="AH26" s="93">
        <v>86.224999999999994</v>
      </c>
      <c r="AI26" s="173">
        <v>42.152999999999999</v>
      </c>
      <c r="AJ26" s="173">
        <v>64.19</v>
      </c>
      <c r="AK26" s="173">
        <v>89.340999999999994</v>
      </c>
      <c r="AL26" s="173">
        <v>39.636000000000003</v>
      </c>
      <c r="AM26" s="173">
        <v>73.367999999999995</v>
      </c>
      <c r="AN26" s="173"/>
      <c r="AO26" s="173"/>
      <c r="AP26" s="173"/>
      <c r="AQ26" s="173"/>
      <c r="AR26" s="173"/>
      <c r="AS26" s="173"/>
      <c r="AT26" s="173"/>
      <c r="AU26" s="173"/>
      <c r="AV26" s="173"/>
      <c r="AW26" s="173"/>
      <c r="AX26" s="173"/>
      <c r="AY26" s="173"/>
    </row>
    <row r="27" spans="1:51" ht="15" x14ac:dyDescent="0.25">
      <c r="A27" s="224">
        <v>44652</v>
      </c>
      <c r="B27" s="89"/>
      <c r="C27" s="89"/>
      <c r="D27" s="90">
        <v>215.16</v>
      </c>
      <c r="E27" s="91">
        <v>107.586</v>
      </c>
      <c r="F27" s="92">
        <v>225.40600000000001</v>
      </c>
      <c r="G27" s="92">
        <v>329.005</v>
      </c>
      <c r="H27" s="92">
        <v>495.971</v>
      </c>
      <c r="I27" s="92">
        <v>166.90600000000001</v>
      </c>
      <c r="J27" s="92">
        <v>170.821</v>
      </c>
      <c r="K27" s="92">
        <v>250.36199999999999</v>
      </c>
      <c r="L27" s="92">
        <v>173.96100000000001</v>
      </c>
      <c r="M27" s="92">
        <v>128.58699999999999</v>
      </c>
      <c r="N27" s="92">
        <v>141.69499999999999</v>
      </c>
      <c r="O27" s="92">
        <v>234.541</v>
      </c>
      <c r="P27" s="92">
        <v>176.22499999999999</v>
      </c>
      <c r="Q27" s="92">
        <v>114.90900000000001</v>
      </c>
      <c r="R27" s="92">
        <v>332.536</v>
      </c>
      <c r="S27" s="92">
        <v>293.089</v>
      </c>
      <c r="T27" s="92">
        <v>240.34</v>
      </c>
      <c r="U27" s="92">
        <v>214.46100000000001</v>
      </c>
      <c r="V27" s="92">
        <v>186.16900000000001</v>
      </c>
      <c r="W27" s="92">
        <v>155.5</v>
      </c>
      <c r="X27" s="92">
        <v>122.958</v>
      </c>
      <c r="Y27" s="92">
        <v>198.488</v>
      </c>
      <c r="Z27" s="92">
        <v>252.767</v>
      </c>
      <c r="AA27" s="92">
        <v>167.511</v>
      </c>
      <c r="AB27" s="92">
        <v>332.39400000000001</v>
      </c>
      <c r="AC27" s="92">
        <v>189.595</v>
      </c>
      <c r="AD27" s="92">
        <v>136.999</v>
      </c>
      <c r="AE27" s="92">
        <v>258.48599999999999</v>
      </c>
      <c r="AF27" s="92">
        <v>160.80099999999999</v>
      </c>
      <c r="AG27" s="92">
        <v>399.42599999999999</v>
      </c>
      <c r="AH27" s="93">
        <v>170.161</v>
      </c>
      <c r="AI27" s="173">
        <v>113.982</v>
      </c>
      <c r="AJ27" s="173">
        <v>221.80699999999999</v>
      </c>
      <c r="AK27" s="173">
        <v>117.55</v>
      </c>
      <c r="AL27" s="173">
        <v>86.926000000000002</v>
      </c>
      <c r="AM27" s="173">
        <v>168.374</v>
      </c>
      <c r="AN27" s="173"/>
      <c r="AO27" s="173"/>
      <c r="AP27" s="173"/>
      <c r="AQ27" s="173"/>
      <c r="AR27" s="173"/>
      <c r="AS27" s="173"/>
      <c r="AT27" s="173"/>
      <c r="AU27" s="173"/>
      <c r="AV27" s="173"/>
      <c r="AW27" s="173"/>
      <c r="AX27" s="173"/>
      <c r="AY27" s="173"/>
    </row>
    <row r="28" spans="1:51" ht="15" x14ac:dyDescent="0.25">
      <c r="A28" s="224">
        <v>44682</v>
      </c>
      <c r="B28" s="89"/>
      <c r="C28" s="89"/>
      <c r="D28" s="90">
        <v>531.97</v>
      </c>
      <c r="E28" s="91">
        <v>451.42500000000001</v>
      </c>
      <c r="F28" s="92">
        <v>1158.902</v>
      </c>
      <c r="G28" s="92">
        <v>793.69500000000005</v>
      </c>
      <c r="H28" s="92">
        <v>630.06399999999996</v>
      </c>
      <c r="I28" s="92">
        <v>344.27600000000001</v>
      </c>
      <c r="J28" s="92">
        <v>449.52800000000002</v>
      </c>
      <c r="K28" s="92">
        <v>311.2</v>
      </c>
      <c r="L28" s="92">
        <v>244.05699999999999</v>
      </c>
      <c r="M28" s="92">
        <v>423.42700000000002</v>
      </c>
      <c r="N28" s="92">
        <v>329.75799999999998</v>
      </c>
      <c r="O28" s="92">
        <v>707.13199999999995</v>
      </c>
      <c r="P28" s="92">
        <v>404.97399999999999</v>
      </c>
      <c r="Q28" s="92">
        <v>651.99400000000003</v>
      </c>
      <c r="R28" s="92">
        <v>757.3</v>
      </c>
      <c r="S28" s="92">
        <v>929.99</v>
      </c>
      <c r="T28" s="92">
        <v>680.05</v>
      </c>
      <c r="U28" s="92">
        <v>539.79100000000005</v>
      </c>
      <c r="V28" s="92">
        <v>482.06200000000001</v>
      </c>
      <c r="W28" s="92">
        <v>418.35199999999998</v>
      </c>
      <c r="X28" s="92">
        <v>149.50700000000001</v>
      </c>
      <c r="Y28" s="92">
        <v>520.08100000000002</v>
      </c>
      <c r="Z28" s="92">
        <v>388.51100000000002</v>
      </c>
      <c r="AA28" s="92">
        <v>562.46600000000001</v>
      </c>
      <c r="AB28" s="92">
        <v>656.42399999999998</v>
      </c>
      <c r="AC28" s="92">
        <v>433.62200000000001</v>
      </c>
      <c r="AD28" s="92">
        <v>646.52200000000005</v>
      </c>
      <c r="AE28" s="92">
        <v>710.17200000000003</v>
      </c>
      <c r="AF28" s="92">
        <v>396.81200000000001</v>
      </c>
      <c r="AG28" s="92">
        <v>906.96299999999997</v>
      </c>
      <c r="AH28" s="93">
        <v>221.82300000000001</v>
      </c>
      <c r="AI28" s="173">
        <v>365.28500000000003</v>
      </c>
      <c r="AJ28" s="173">
        <v>612.91399999999999</v>
      </c>
      <c r="AK28" s="173">
        <v>329.67399999999998</v>
      </c>
      <c r="AL28" s="173">
        <v>266.25</v>
      </c>
      <c r="AM28" s="173">
        <v>515.35500000000002</v>
      </c>
      <c r="AN28" s="173"/>
      <c r="AO28" s="173"/>
      <c r="AP28" s="173"/>
      <c r="AQ28" s="173"/>
      <c r="AR28" s="173"/>
      <c r="AS28" s="173"/>
      <c r="AT28" s="173"/>
      <c r="AU28" s="173"/>
      <c r="AV28" s="173"/>
      <c r="AW28" s="173"/>
      <c r="AX28" s="173"/>
      <c r="AY28" s="173"/>
    </row>
    <row r="29" spans="1:51" ht="15" x14ac:dyDescent="0.25">
      <c r="A29" s="224">
        <v>44713</v>
      </c>
      <c r="B29" s="89"/>
      <c r="C29" s="89"/>
      <c r="D29" s="90">
        <v>420.22</v>
      </c>
      <c r="E29" s="91">
        <v>837.86</v>
      </c>
      <c r="F29" s="92">
        <v>1045.26</v>
      </c>
      <c r="G29" s="92">
        <v>469.68400000000003</v>
      </c>
      <c r="H29" s="92">
        <v>529.02700000000004</v>
      </c>
      <c r="I29" s="92">
        <v>109.53700000000001</v>
      </c>
      <c r="J29" s="92">
        <v>458.39400000000001</v>
      </c>
      <c r="K29" s="92">
        <v>205.774</v>
      </c>
      <c r="L29" s="92">
        <v>363.17200000000003</v>
      </c>
      <c r="M29" s="92">
        <v>417.45600000000002</v>
      </c>
      <c r="N29" s="92">
        <v>190.12299999999999</v>
      </c>
      <c r="O29" s="92">
        <v>723.04899999999998</v>
      </c>
      <c r="P29" s="92">
        <v>227.047</v>
      </c>
      <c r="Q29" s="92">
        <v>885.76700000000005</v>
      </c>
      <c r="R29" s="92">
        <v>572.96900000000005</v>
      </c>
      <c r="S29" s="92">
        <v>839.66499999999996</v>
      </c>
      <c r="T29" s="92">
        <v>515.17499999999995</v>
      </c>
      <c r="U29" s="92">
        <v>572.23099999999999</v>
      </c>
      <c r="V29" s="92">
        <v>326.36</v>
      </c>
      <c r="W29" s="92">
        <v>252.98400000000001</v>
      </c>
      <c r="X29" s="92">
        <v>143.56</v>
      </c>
      <c r="Y29" s="92">
        <v>518.18100000000004</v>
      </c>
      <c r="Z29" s="92">
        <v>206.10499999999999</v>
      </c>
      <c r="AA29" s="92">
        <v>550.16800000000001</v>
      </c>
      <c r="AB29" s="92">
        <v>361.54899999999998</v>
      </c>
      <c r="AC29" s="92">
        <v>186.6</v>
      </c>
      <c r="AD29" s="92">
        <v>791.02599999999995</v>
      </c>
      <c r="AE29" s="92">
        <v>556.57899999999995</v>
      </c>
      <c r="AF29" s="92">
        <v>655.66499999999996</v>
      </c>
      <c r="AG29" s="92">
        <v>1280.904</v>
      </c>
      <c r="AH29" s="93">
        <v>76.447999999999993</v>
      </c>
      <c r="AI29" s="173">
        <v>217.69499999999999</v>
      </c>
      <c r="AJ29" s="173">
        <v>559.17399999999998</v>
      </c>
      <c r="AK29" s="173">
        <v>319.30500000000001</v>
      </c>
      <c r="AL29" s="173">
        <v>183.72499999999999</v>
      </c>
      <c r="AM29" s="173">
        <v>616.28099999999995</v>
      </c>
      <c r="AN29" s="173"/>
      <c r="AO29" s="173"/>
      <c r="AP29" s="173"/>
      <c r="AQ29" s="173"/>
      <c r="AR29" s="173"/>
      <c r="AS29" s="173"/>
      <c r="AT29" s="173"/>
      <c r="AU29" s="173"/>
      <c r="AV29" s="173"/>
      <c r="AW29" s="173"/>
      <c r="AX29" s="173"/>
      <c r="AY29" s="173"/>
    </row>
    <row r="30" spans="1:51" ht="15" x14ac:dyDescent="0.25">
      <c r="A30" s="224">
        <v>44743</v>
      </c>
      <c r="B30" s="89"/>
      <c r="C30" s="89"/>
      <c r="D30" s="90">
        <v>100.03</v>
      </c>
      <c r="E30" s="91">
        <v>269.96100000000001</v>
      </c>
      <c r="F30" s="92">
        <v>237.66499999999999</v>
      </c>
      <c r="G30" s="92">
        <v>93.001999999999995</v>
      </c>
      <c r="H30" s="92">
        <v>106.791</v>
      </c>
      <c r="I30" s="92">
        <v>27.143999999999998</v>
      </c>
      <c r="J30" s="92">
        <v>63.84</v>
      </c>
      <c r="K30" s="92">
        <v>41.347000000000001</v>
      </c>
      <c r="L30" s="92">
        <v>68.531999999999996</v>
      </c>
      <c r="M30" s="92">
        <v>74.296000000000006</v>
      </c>
      <c r="N30" s="92">
        <v>39.902999999999999</v>
      </c>
      <c r="O30" s="92">
        <v>183.964</v>
      </c>
      <c r="P30" s="92">
        <v>45.567999999999998</v>
      </c>
      <c r="Q30" s="92">
        <v>344.82400000000001</v>
      </c>
      <c r="R30" s="92">
        <v>117.187</v>
      </c>
      <c r="S30" s="92">
        <v>162.56200000000001</v>
      </c>
      <c r="T30" s="92">
        <v>165.75800000000001</v>
      </c>
      <c r="U30" s="92">
        <v>135.58799999999999</v>
      </c>
      <c r="V30" s="92">
        <v>41.546999999999997</v>
      </c>
      <c r="W30" s="92">
        <v>37.253</v>
      </c>
      <c r="X30" s="92">
        <v>20.533999999999999</v>
      </c>
      <c r="Y30" s="92">
        <v>78.962000000000003</v>
      </c>
      <c r="Z30" s="92">
        <v>41.551000000000002</v>
      </c>
      <c r="AA30" s="92">
        <v>122.965</v>
      </c>
      <c r="AB30" s="92">
        <v>53.115000000000002</v>
      </c>
      <c r="AC30" s="92">
        <v>35.517000000000003</v>
      </c>
      <c r="AD30" s="92">
        <v>200.869</v>
      </c>
      <c r="AE30" s="92">
        <v>125.164</v>
      </c>
      <c r="AF30" s="92">
        <v>107.997</v>
      </c>
      <c r="AG30" s="92">
        <v>479.54</v>
      </c>
      <c r="AH30" s="93">
        <v>19.561</v>
      </c>
      <c r="AI30" s="173">
        <v>29.818000000000001</v>
      </c>
      <c r="AJ30" s="173">
        <v>77.558999999999997</v>
      </c>
      <c r="AK30" s="173">
        <v>49.735999999999997</v>
      </c>
      <c r="AL30" s="173">
        <v>28.143999999999998</v>
      </c>
      <c r="AM30" s="173">
        <v>212.154</v>
      </c>
      <c r="AN30" s="173"/>
      <c r="AO30" s="173"/>
      <c r="AP30" s="173"/>
      <c r="AQ30" s="173"/>
      <c r="AR30" s="173"/>
      <c r="AS30" s="173"/>
      <c r="AT30" s="173"/>
      <c r="AU30" s="173"/>
      <c r="AV30" s="173"/>
      <c r="AW30" s="173"/>
      <c r="AX30" s="173"/>
      <c r="AY30" s="173"/>
    </row>
    <row r="31" spans="1:51" ht="15" x14ac:dyDescent="0.25">
      <c r="A31" s="224">
        <v>44774</v>
      </c>
      <c r="B31" s="89"/>
      <c r="C31" s="89"/>
      <c r="D31" s="90">
        <v>25.12</v>
      </c>
      <c r="E31" s="91">
        <v>41.47</v>
      </c>
      <c r="F31" s="92">
        <v>47.637999999999998</v>
      </c>
      <c r="G31" s="92">
        <v>34.741</v>
      </c>
      <c r="H31" s="92">
        <v>29.616</v>
      </c>
      <c r="I31" s="92">
        <v>17.134</v>
      </c>
      <c r="J31" s="92">
        <v>18.007999999999999</v>
      </c>
      <c r="K31" s="92">
        <v>20.212</v>
      </c>
      <c r="L31" s="92">
        <v>17.89</v>
      </c>
      <c r="M31" s="92">
        <v>19.7</v>
      </c>
      <c r="N31" s="92">
        <v>15.273</v>
      </c>
      <c r="O31" s="92">
        <v>33.206000000000003</v>
      </c>
      <c r="P31" s="92">
        <v>17.981000000000002</v>
      </c>
      <c r="Q31" s="92">
        <v>44.045000000000002</v>
      </c>
      <c r="R31" s="92">
        <v>28.399000000000001</v>
      </c>
      <c r="S31" s="92">
        <v>41.673999999999999</v>
      </c>
      <c r="T31" s="92">
        <v>36.317999999999998</v>
      </c>
      <c r="U31" s="92">
        <v>28.794</v>
      </c>
      <c r="V31" s="92">
        <v>16.885999999999999</v>
      </c>
      <c r="W31" s="92">
        <v>16.507000000000001</v>
      </c>
      <c r="X31" s="92">
        <v>11.906000000000001</v>
      </c>
      <c r="Y31" s="92">
        <v>19.411000000000001</v>
      </c>
      <c r="Z31" s="92">
        <v>16.513999999999999</v>
      </c>
      <c r="AA31" s="92">
        <v>24.338000000000001</v>
      </c>
      <c r="AB31" s="92">
        <v>20.844000000000001</v>
      </c>
      <c r="AC31" s="92">
        <v>16.983000000000001</v>
      </c>
      <c r="AD31" s="92">
        <v>32.313000000000002</v>
      </c>
      <c r="AE31" s="92">
        <v>28.81</v>
      </c>
      <c r="AF31" s="92">
        <v>24.53</v>
      </c>
      <c r="AG31" s="92">
        <v>56.548000000000002</v>
      </c>
      <c r="AH31" s="93">
        <v>15.276</v>
      </c>
      <c r="AI31" s="173">
        <v>14.763</v>
      </c>
      <c r="AJ31" s="173">
        <v>31.305</v>
      </c>
      <c r="AK31" s="173">
        <v>16.274000000000001</v>
      </c>
      <c r="AL31" s="173">
        <v>11.394</v>
      </c>
      <c r="AM31" s="173">
        <v>32.555999999999997</v>
      </c>
      <c r="AN31" s="173"/>
      <c r="AO31" s="173"/>
      <c r="AP31" s="173"/>
      <c r="AQ31" s="173"/>
      <c r="AR31" s="173"/>
      <c r="AS31" s="173"/>
      <c r="AT31" s="173"/>
      <c r="AU31" s="173"/>
      <c r="AV31" s="173"/>
      <c r="AW31" s="173"/>
      <c r="AX31" s="173"/>
      <c r="AY31" s="173"/>
    </row>
    <row r="32" spans="1:51" ht="15" x14ac:dyDescent="0.25">
      <c r="A32" s="224">
        <v>44805</v>
      </c>
      <c r="B32" s="89"/>
      <c r="C32" s="89"/>
      <c r="D32" s="90">
        <v>18.899999999999999</v>
      </c>
      <c r="E32" s="91">
        <v>15.282999999999999</v>
      </c>
      <c r="F32" s="92">
        <v>27.783000000000001</v>
      </c>
      <c r="G32" s="92">
        <v>20.771000000000001</v>
      </c>
      <c r="H32" s="92">
        <v>21.09</v>
      </c>
      <c r="I32" s="92">
        <v>9.9510000000000005</v>
      </c>
      <c r="J32" s="92">
        <v>16.614000000000001</v>
      </c>
      <c r="K32" s="92">
        <v>10.654999999999999</v>
      </c>
      <c r="L32" s="92">
        <v>8.8379999999999992</v>
      </c>
      <c r="M32" s="92">
        <v>12.625999999999999</v>
      </c>
      <c r="N32" s="92">
        <v>7.8540000000000001</v>
      </c>
      <c r="O32" s="92">
        <v>17.760999999999999</v>
      </c>
      <c r="P32" s="92">
        <v>10.16</v>
      </c>
      <c r="Q32" s="92">
        <v>16.233000000000001</v>
      </c>
      <c r="R32" s="92">
        <v>16.047999999999998</v>
      </c>
      <c r="S32" s="92">
        <v>101.27800000000001</v>
      </c>
      <c r="T32" s="92">
        <v>17.292999999999999</v>
      </c>
      <c r="U32" s="92">
        <v>15.445</v>
      </c>
      <c r="V32" s="92">
        <v>21.442</v>
      </c>
      <c r="W32" s="92">
        <v>9.4849999999999994</v>
      </c>
      <c r="X32" s="92">
        <v>6.2709999999999999</v>
      </c>
      <c r="Y32" s="92">
        <v>14.999000000000001</v>
      </c>
      <c r="Z32" s="92">
        <v>15.772</v>
      </c>
      <c r="AA32" s="92">
        <v>14.513999999999999</v>
      </c>
      <c r="AB32" s="92">
        <v>32.271000000000001</v>
      </c>
      <c r="AC32" s="92">
        <v>19.254000000000001</v>
      </c>
      <c r="AD32" s="92">
        <v>18.353999999999999</v>
      </c>
      <c r="AE32" s="92">
        <v>15.773</v>
      </c>
      <c r="AF32" s="92">
        <v>12.164</v>
      </c>
      <c r="AG32" s="92">
        <v>29.256</v>
      </c>
      <c r="AH32" s="93">
        <v>8.5679999999999996</v>
      </c>
      <c r="AI32" s="173">
        <v>17.643000000000001</v>
      </c>
      <c r="AJ32" s="173">
        <v>29.594999999999999</v>
      </c>
      <c r="AK32" s="173">
        <v>8.8249999999999993</v>
      </c>
      <c r="AL32" s="173">
        <v>6.1440000000000001</v>
      </c>
      <c r="AM32" s="173">
        <v>20.198</v>
      </c>
      <c r="AN32" s="173"/>
      <c r="AO32" s="173"/>
      <c r="AP32" s="173"/>
      <c r="AQ32" s="173"/>
      <c r="AR32" s="173"/>
      <c r="AS32" s="173"/>
      <c r="AT32" s="173"/>
      <c r="AU32" s="173"/>
      <c r="AV32" s="173"/>
      <c r="AW32" s="173"/>
      <c r="AX32" s="173"/>
      <c r="AY32" s="173"/>
    </row>
    <row r="33" spans="1:51" ht="15" x14ac:dyDescent="0.25">
      <c r="A33" s="224">
        <v>44835</v>
      </c>
      <c r="B33" s="89"/>
      <c r="C33" s="89"/>
      <c r="D33" s="90">
        <v>32.32</v>
      </c>
      <c r="E33" s="91">
        <v>34.246000000000002</v>
      </c>
      <c r="F33" s="92">
        <v>34.962000000000003</v>
      </c>
      <c r="G33" s="92">
        <v>48.561</v>
      </c>
      <c r="H33" s="92">
        <v>54.41</v>
      </c>
      <c r="I33" s="92">
        <v>12.712999999999999</v>
      </c>
      <c r="J33" s="92">
        <v>15.803000000000001</v>
      </c>
      <c r="K33" s="92">
        <v>12.58</v>
      </c>
      <c r="L33" s="92">
        <v>25.128</v>
      </c>
      <c r="M33" s="92">
        <v>13.404</v>
      </c>
      <c r="N33" s="92">
        <v>10.436999999999999</v>
      </c>
      <c r="O33" s="92">
        <v>35.648000000000003</v>
      </c>
      <c r="P33" s="92">
        <v>26.068999999999999</v>
      </c>
      <c r="Q33" s="92">
        <v>37.917999999999999</v>
      </c>
      <c r="R33" s="92">
        <v>23.923999999999999</v>
      </c>
      <c r="S33" s="92">
        <v>87.028000000000006</v>
      </c>
      <c r="T33" s="92">
        <v>41.466000000000001</v>
      </c>
      <c r="U33" s="92">
        <v>18.600999999999999</v>
      </c>
      <c r="V33" s="92">
        <v>34.950000000000003</v>
      </c>
      <c r="W33" s="92">
        <v>13.942</v>
      </c>
      <c r="X33" s="92">
        <v>14.983000000000001</v>
      </c>
      <c r="Y33" s="92">
        <v>14.791</v>
      </c>
      <c r="Z33" s="92">
        <v>30.587</v>
      </c>
      <c r="AA33" s="92">
        <v>30.614999999999998</v>
      </c>
      <c r="AB33" s="92">
        <v>53.113</v>
      </c>
      <c r="AC33" s="92">
        <v>41.828000000000003</v>
      </c>
      <c r="AD33" s="92">
        <v>19.887</v>
      </c>
      <c r="AE33" s="92">
        <v>27.196000000000002</v>
      </c>
      <c r="AF33" s="92">
        <v>20.175999999999998</v>
      </c>
      <c r="AG33" s="92">
        <v>32.837000000000003</v>
      </c>
      <c r="AH33" s="93">
        <v>12.295999999999999</v>
      </c>
      <c r="AI33" s="173">
        <v>47.658000000000001</v>
      </c>
      <c r="AJ33" s="173">
        <v>30.954999999999998</v>
      </c>
      <c r="AK33" s="173">
        <v>11.942</v>
      </c>
      <c r="AL33" s="173">
        <v>38.072000000000003</v>
      </c>
      <c r="AM33" s="173">
        <v>28.733000000000001</v>
      </c>
      <c r="AN33" s="173"/>
      <c r="AO33" s="173"/>
      <c r="AP33" s="173"/>
      <c r="AQ33" s="173"/>
      <c r="AR33" s="173"/>
      <c r="AS33" s="173"/>
      <c r="AT33" s="173"/>
      <c r="AU33" s="173"/>
      <c r="AV33" s="173"/>
      <c r="AW33" s="173"/>
      <c r="AX33" s="173"/>
      <c r="AY33" s="173"/>
    </row>
    <row r="34" spans="1:51" ht="15" x14ac:dyDescent="0.25">
      <c r="A34" s="224">
        <v>44866</v>
      </c>
      <c r="B34" s="89"/>
      <c r="C34" s="89"/>
      <c r="D34" s="90">
        <v>31.63</v>
      </c>
      <c r="E34" s="91">
        <v>35.628</v>
      </c>
      <c r="F34" s="92">
        <v>51.924999999999997</v>
      </c>
      <c r="G34" s="92">
        <v>47.198</v>
      </c>
      <c r="H34" s="92">
        <v>52.052</v>
      </c>
      <c r="I34" s="92">
        <v>22.959</v>
      </c>
      <c r="J34" s="92">
        <v>21.03</v>
      </c>
      <c r="K34" s="92">
        <v>20.722999999999999</v>
      </c>
      <c r="L34" s="92">
        <v>38.073999999999998</v>
      </c>
      <c r="M34" s="92">
        <v>23.698</v>
      </c>
      <c r="N34" s="92">
        <v>21.501000000000001</v>
      </c>
      <c r="O34" s="92">
        <v>34.036000000000001</v>
      </c>
      <c r="P34" s="92">
        <v>27.22</v>
      </c>
      <c r="Q34" s="92">
        <v>40.293999999999997</v>
      </c>
      <c r="R34" s="92">
        <v>54.698999999999998</v>
      </c>
      <c r="S34" s="92">
        <v>41.323</v>
      </c>
      <c r="T34" s="92">
        <v>41.643000000000001</v>
      </c>
      <c r="U34" s="92">
        <v>24.009</v>
      </c>
      <c r="V34" s="92">
        <v>22.716999999999999</v>
      </c>
      <c r="W34" s="92">
        <v>20.832000000000001</v>
      </c>
      <c r="X34" s="92">
        <v>18.655999999999999</v>
      </c>
      <c r="Y34" s="92">
        <v>23.902999999999999</v>
      </c>
      <c r="Z34" s="92">
        <v>40.67</v>
      </c>
      <c r="AA34" s="92">
        <v>32.325000000000003</v>
      </c>
      <c r="AB34" s="92">
        <v>52.881999999999998</v>
      </c>
      <c r="AC34" s="92">
        <v>35.71</v>
      </c>
      <c r="AD34" s="92">
        <v>27.831</v>
      </c>
      <c r="AE34" s="92">
        <v>37.878999999999998</v>
      </c>
      <c r="AF34" s="92">
        <v>52.204999999999998</v>
      </c>
      <c r="AG34" s="92">
        <v>33.49</v>
      </c>
      <c r="AH34" s="93">
        <v>21.103999999999999</v>
      </c>
      <c r="AI34" s="173">
        <v>49.21</v>
      </c>
      <c r="AJ34" s="173">
        <v>28.81</v>
      </c>
      <c r="AK34" s="173">
        <v>22.888000000000002</v>
      </c>
      <c r="AL34" s="173">
        <v>37.412999999999997</v>
      </c>
      <c r="AM34" s="173">
        <v>34.164999999999999</v>
      </c>
      <c r="AN34" s="173"/>
      <c r="AO34" s="173"/>
      <c r="AP34" s="173"/>
      <c r="AQ34" s="173"/>
      <c r="AR34" s="173"/>
      <c r="AS34" s="173"/>
      <c r="AT34" s="173"/>
      <c r="AU34" s="173"/>
      <c r="AV34" s="173"/>
      <c r="AW34" s="173"/>
      <c r="AX34" s="173"/>
      <c r="AY34" s="173"/>
    </row>
    <row r="35" spans="1:51" ht="15" x14ac:dyDescent="0.25">
      <c r="A35" s="224">
        <v>44896</v>
      </c>
      <c r="B35" s="89"/>
      <c r="C35" s="89"/>
      <c r="D35" s="90">
        <v>25.27</v>
      </c>
      <c r="E35" s="94">
        <v>28.311</v>
      </c>
      <c r="F35" s="95">
        <v>39.710999999999999</v>
      </c>
      <c r="G35" s="95">
        <v>37.127000000000002</v>
      </c>
      <c r="H35" s="95">
        <v>37.189</v>
      </c>
      <c r="I35" s="95">
        <v>23.61</v>
      </c>
      <c r="J35" s="95">
        <v>22.77</v>
      </c>
      <c r="K35" s="95">
        <v>21.225000000000001</v>
      </c>
      <c r="L35" s="95">
        <v>26.428999999999998</v>
      </c>
      <c r="M35" s="95">
        <v>22.154</v>
      </c>
      <c r="N35" s="95">
        <v>19.812999999999999</v>
      </c>
      <c r="O35" s="95">
        <v>27.323</v>
      </c>
      <c r="P35" s="95">
        <v>24.07</v>
      </c>
      <c r="Q35" s="95">
        <v>41.868000000000002</v>
      </c>
      <c r="R35" s="95">
        <v>54.103000000000002</v>
      </c>
      <c r="S35" s="95">
        <v>32.335999999999999</v>
      </c>
      <c r="T35" s="95">
        <v>44.465000000000003</v>
      </c>
      <c r="U35" s="95">
        <v>25.288</v>
      </c>
      <c r="V35" s="95">
        <v>22.396000000000001</v>
      </c>
      <c r="W35" s="95">
        <v>20.437999999999999</v>
      </c>
      <c r="X35" s="95">
        <v>20.088000000000001</v>
      </c>
      <c r="Y35" s="95">
        <v>26.683</v>
      </c>
      <c r="Z35" s="95">
        <v>24.033999999999999</v>
      </c>
      <c r="AA35" s="95">
        <v>27.271000000000001</v>
      </c>
      <c r="AB35" s="95">
        <v>31.986000000000001</v>
      </c>
      <c r="AC35" s="95">
        <v>23.731999999999999</v>
      </c>
      <c r="AD35" s="95">
        <v>29.317</v>
      </c>
      <c r="AE35" s="95">
        <v>28.521999999999998</v>
      </c>
      <c r="AF35" s="95">
        <v>32.393000000000001</v>
      </c>
      <c r="AG35" s="95">
        <v>32.649000000000001</v>
      </c>
      <c r="AH35" s="96">
        <v>22.613</v>
      </c>
      <c r="AI35" s="173">
        <v>28.379000000000001</v>
      </c>
      <c r="AJ35" s="173">
        <v>31.509</v>
      </c>
      <c r="AK35" s="173">
        <v>25.893000000000001</v>
      </c>
      <c r="AL35" s="173">
        <v>34.665999999999997</v>
      </c>
      <c r="AM35" s="173">
        <v>27.616</v>
      </c>
      <c r="AN35" s="173"/>
      <c r="AO35" s="173"/>
      <c r="AP35" s="173"/>
      <c r="AQ35" s="173"/>
      <c r="AR35" s="173"/>
      <c r="AS35" s="173"/>
      <c r="AT35" s="173"/>
      <c r="AU35" s="173"/>
      <c r="AV35" s="173"/>
      <c r="AW35" s="173"/>
      <c r="AX35" s="173"/>
      <c r="AY35" s="173"/>
    </row>
    <row r="36" spans="1:51" ht="15" x14ac:dyDescent="0.25">
      <c r="A36" s="224">
        <v>44927</v>
      </c>
      <c r="B36" s="89"/>
      <c r="C36" s="89"/>
      <c r="D36" s="90">
        <v>25.07</v>
      </c>
      <c r="E36">
        <v>24.306999999999999</v>
      </c>
      <c r="F36">
        <v>33.314</v>
      </c>
      <c r="G36">
        <v>31.023</v>
      </c>
      <c r="H36">
        <v>28.378</v>
      </c>
      <c r="I36">
        <v>19.914999999999999</v>
      </c>
      <c r="J36">
        <v>20.151</v>
      </c>
      <c r="K36">
        <v>19.2</v>
      </c>
      <c r="L36">
        <v>20.419</v>
      </c>
      <c r="M36">
        <v>19.856000000000002</v>
      </c>
      <c r="N36">
        <v>17.725000000000001</v>
      </c>
      <c r="O36">
        <v>25.099</v>
      </c>
      <c r="P36">
        <v>22.998999999999999</v>
      </c>
      <c r="Q36">
        <v>26.5</v>
      </c>
      <c r="R36">
        <v>35.316000000000003</v>
      </c>
      <c r="S36">
        <v>31.401</v>
      </c>
      <c r="T36">
        <v>28.472999999999999</v>
      </c>
      <c r="U36">
        <v>26.53</v>
      </c>
      <c r="V36">
        <v>20.920999999999999</v>
      </c>
      <c r="W36">
        <v>18.952999999999999</v>
      </c>
      <c r="X36">
        <v>16.021999999999998</v>
      </c>
      <c r="Y36">
        <v>21.114000000000001</v>
      </c>
      <c r="Z36">
        <v>30.474</v>
      </c>
      <c r="AA36">
        <v>24.544</v>
      </c>
      <c r="AB36">
        <v>27.007999999999999</v>
      </c>
      <c r="AC36">
        <v>21.123000000000001</v>
      </c>
      <c r="AD36">
        <v>25.285</v>
      </c>
      <c r="AE36">
        <v>24.946999999999999</v>
      </c>
      <c r="AF36">
        <v>25.382999999999999</v>
      </c>
      <c r="AG36">
        <v>30.664000000000001</v>
      </c>
      <c r="AH36">
        <v>18.963000000000001</v>
      </c>
      <c r="AI36" s="173">
        <v>20.021000000000001</v>
      </c>
      <c r="AJ36" s="173">
        <v>23.728000000000002</v>
      </c>
      <c r="AK36" s="173">
        <v>26.625</v>
      </c>
      <c r="AL36" s="173">
        <v>26.303999999999998</v>
      </c>
      <c r="AM36" s="173">
        <v>24.125</v>
      </c>
      <c r="AN36" s="173"/>
      <c r="AO36" s="173"/>
      <c r="AP36" s="173"/>
      <c r="AQ36" s="173"/>
      <c r="AR36" s="173"/>
      <c r="AS36" s="173"/>
      <c r="AT36" s="173"/>
      <c r="AU36" s="173"/>
      <c r="AV36" s="173"/>
      <c r="AW36" s="173"/>
      <c r="AX36" s="173"/>
      <c r="AY36" s="173"/>
    </row>
    <row r="37" spans="1:51" ht="15" x14ac:dyDescent="0.25">
      <c r="A37" s="224">
        <v>44958</v>
      </c>
      <c r="B37" s="89"/>
      <c r="C37" s="89"/>
      <c r="D37" s="90">
        <v>27.87</v>
      </c>
      <c r="E37">
        <v>20.577000000000002</v>
      </c>
      <c r="F37">
        <v>28.181999999999999</v>
      </c>
      <c r="G37">
        <v>65.754999999999995</v>
      </c>
      <c r="H37">
        <v>42.438000000000002</v>
      </c>
      <c r="I37">
        <v>16.655000000000001</v>
      </c>
      <c r="J37">
        <v>17.042999999999999</v>
      </c>
      <c r="K37">
        <v>17.081</v>
      </c>
      <c r="L37">
        <v>18.847999999999999</v>
      </c>
      <c r="M37">
        <v>18.425999999999998</v>
      </c>
      <c r="N37">
        <v>15.997999999999999</v>
      </c>
      <c r="O37">
        <v>22.216000000000001</v>
      </c>
      <c r="P37">
        <v>35.164000000000001</v>
      </c>
      <c r="Q37">
        <v>31.149000000000001</v>
      </c>
      <c r="R37">
        <v>33.667999999999999</v>
      </c>
      <c r="S37">
        <v>29.666</v>
      </c>
      <c r="T37">
        <v>39.402999999999999</v>
      </c>
      <c r="U37">
        <v>33.951999999999998</v>
      </c>
      <c r="V37">
        <v>18.518000000000001</v>
      </c>
      <c r="W37">
        <v>16.286000000000001</v>
      </c>
      <c r="X37">
        <v>21.768999999999998</v>
      </c>
      <c r="Y37">
        <v>20.591999999999999</v>
      </c>
      <c r="Z37">
        <v>29.332000000000001</v>
      </c>
      <c r="AA37">
        <v>19.338000000000001</v>
      </c>
      <c r="AB37">
        <v>29.542000000000002</v>
      </c>
      <c r="AC37">
        <v>17.869</v>
      </c>
      <c r="AD37">
        <v>26.234000000000002</v>
      </c>
      <c r="AE37">
        <v>21.123999999999999</v>
      </c>
      <c r="AF37">
        <v>20.315000000000001</v>
      </c>
      <c r="AG37">
        <v>26.986999999999998</v>
      </c>
      <c r="AH37">
        <v>16.015000000000001</v>
      </c>
      <c r="AI37" s="173">
        <v>21.722000000000001</v>
      </c>
      <c r="AJ37" s="173">
        <v>44.530999999999999</v>
      </c>
      <c r="AK37" s="173">
        <v>20.574000000000002</v>
      </c>
      <c r="AL37" s="173">
        <v>23.466000000000001</v>
      </c>
      <c r="AM37" s="173">
        <v>21.959</v>
      </c>
      <c r="AN37" s="173"/>
      <c r="AO37" s="173"/>
      <c r="AP37" s="173"/>
      <c r="AQ37" s="173"/>
      <c r="AR37" s="173"/>
      <c r="AS37" s="173"/>
      <c r="AT37" s="173"/>
      <c r="AU37" s="173"/>
      <c r="AV37" s="173"/>
      <c r="AW37" s="173"/>
      <c r="AX37" s="173"/>
      <c r="AY37" s="173"/>
    </row>
    <row r="38" spans="1:51" ht="15" x14ac:dyDescent="0.25">
      <c r="A38" s="224">
        <v>44986</v>
      </c>
      <c r="B38" s="89"/>
      <c r="C38" s="89"/>
      <c r="D38" s="90">
        <v>76.75</v>
      </c>
      <c r="E38">
        <v>35.96</v>
      </c>
      <c r="F38">
        <v>62.405999999999999</v>
      </c>
      <c r="G38">
        <v>232.346</v>
      </c>
      <c r="H38">
        <v>58.939</v>
      </c>
      <c r="I38">
        <v>31.638999999999999</v>
      </c>
      <c r="J38">
        <v>88.956999999999994</v>
      </c>
      <c r="K38">
        <v>58.654000000000003</v>
      </c>
      <c r="L38">
        <v>49.435000000000002</v>
      </c>
      <c r="M38">
        <v>58.701999999999998</v>
      </c>
      <c r="N38">
        <v>59.442</v>
      </c>
      <c r="O38">
        <v>79.494</v>
      </c>
      <c r="P38">
        <v>94.727999999999994</v>
      </c>
      <c r="Q38">
        <v>77.265000000000001</v>
      </c>
      <c r="R38">
        <v>110.35299999999999</v>
      </c>
      <c r="S38">
        <v>84.295000000000002</v>
      </c>
      <c r="T38">
        <v>97.58</v>
      </c>
      <c r="U38">
        <v>57.832999999999998</v>
      </c>
      <c r="V38">
        <v>56.061</v>
      </c>
      <c r="W38">
        <v>33.53</v>
      </c>
      <c r="X38">
        <v>61.917999999999999</v>
      </c>
      <c r="Y38">
        <v>111.185</v>
      </c>
      <c r="Z38">
        <v>46.798999999999999</v>
      </c>
      <c r="AA38">
        <v>45.375999999999998</v>
      </c>
      <c r="AB38">
        <v>142.643</v>
      </c>
      <c r="AC38">
        <v>34.302999999999997</v>
      </c>
      <c r="AD38">
        <v>106.164</v>
      </c>
      <c r="AE38">
        <v>35.851999999999997</v>
      </c>
      <c r="AF38">
        <v>85.034999999999997</v>
      </c>
      <c r="AG38">
        <v>85.887</v>
      </c>
      <c r="AH38">
        <v>45.822000000000003</v>
      </c>
      <c r="AI38" s="173">
        <v>60.305</v>
      </c>
      <c r="AJ38" s="173">
        <v>88.494</v>
      </c>
      <c r="AK38" s="173">
        <v>39.401000000000003</v>
      </c>
      <c r="AL38" s="173">
        <v>69.820999999999998</v>
      </c>
      <c r="AM38" s="173">
        <v>70.14</v>
      </c>
      <c r="AN38" s="173"/>
      <c r="AO38" s="173"/>
      <c r="AP38" s="173"/>
      <c r="AQ38" s="173"/>
      <c r="AR38" s="173"/>
      <c r="AS38" s="173"/>
      <c r="AT38" s="173"/>
      <c r="AU38" s="173"/>
      <c r="AV38" s="173"/>
      <c r="AW38" s="173"/>
      <c r="AX38" s="173"/>
      <c r="AY38" s="173"/>
    </row>
    <row r="39" spans="1:51" ht="15" x14ac:dyDescent="0.25">
      <c r="A39" s="224">
        <v>45017</v>
      </c>
      <c r="B39" s="89"/>
      <c r="C39" s="89"/>
      <c r="D39" s="90">
        <v>215.16</v>
      </c>
      <c r="E39">
        <v>226.34299999999999</v>
      </c>
      <c r="F39">
        <v>328.72899999999998</v>
      </c>
      <c r="G39">
        <v>505.09899999999999</v>
      </c>
      <c r="H39">
        <v>168.31200000000001</v>
      </c>
      <c r="I39">
        <v>173.327</v>
      </c>
      <c r="J39">
        <v>247.48699999999999</v>
      </c>
      <c r="K39">
        <v>169.845</v>
      </c>
      <c r="L39">
        <v>126.88800000000001</v>
      </c>
      <c r="M39">
        <v>140.01</v>
      </c>
      <c r="N39">
        <v>231.90199999999999</v>
      </c>
      <c r="O39">
        <v>170.78700000000001</v>
      </c>
      <c r="P39">
        <v>116.78100000000001</v>
      </c>
      <c r="Q39">
        <v>329.75700000000001</v>
      </c>
      <c r="R39">
        <v>293.13400000000001</v>
      </c>
      <c r="S39">
        <v>236.82599999999999</v>
      </c>
      <c r="T39">
        <v>216.721</v>
      </c>
      <c r="U39">
        <v>186.857</v>
      </c>
      <c r="V39">
        <v>155.97300000000001</v>
      </c>
      <c r="W39">
        <v>118.121</v>
      </c>
      <c r="X39">
        <v>196.11799999999999</v>
      </c>
      <c r="Y39">
        <v>249.45400000000001</v>
      </c>
      <c r="Z39">
        <v>166.82599999999999</v>
      </c>
      <c r="AA39">
        <v>318.09399999999999</v>
      </c>
      <c r="AB39">
        <v>189.07499999999999</v>
      </c>
      <c r="AC39">
        <v>137.59800000000001</v>
      </c>
      <c r="AD39">
        <v>256.77499999999998</v>
      </c>
      <c r="AE39">
        <v>158.166</v>
      </c>
      <c r="AF39">
        <v>401.41800000000001</v>
      </c>
      <c r="AG39">
        <v>169.892</v>
      </c>
      <c r="AH39">
        <v>120.06399999999999</v>
      </c>
      <c r="AI39" s="173">
        <v>210.30099999999999</v>
      </c>
      <c r="AJ39" s="173">
        <v>116.991</v>
      </c>
      <c r="AK39" s="173">
        <v>86.763000000000005</v>
      </c>
      <c r="AL39" s="173">
        <v>163.21100000000001</v>
      </c>
      <c r="AM39" s="173">
        <v>97.480999999999995</v>
      </c>
      <c r="AN39" s="173"/>
      <c r="AO39" s="173"/>
      <c r="AP39" s="173"/>
      <c r="AQ39" s="173"/>
      <c r="AR39" s="173"/>
      <c r="AS39" s="173"/>
      <c r="AT39" s="173"/>
      <c r="AU39" s="173"/>
      <c r="AV39" s="173"/>
      <c r="AW39" s="173"/>
      <c r="AX39" s="173"/>
      <c r="AY39" s="173"/>
    </row>
    <row r="40" spans="1:51" ht="15" x14ac:dyDescent="0.25">
      <c r="A40" s="224">
        <v>45047</v>
      </c>
      <c r="B40" s="89"/>
      <c r="C40" s="89"/>
      <c r="D40" s="90">
        <v>531.97</v>
      </c>
      <c r="E40">
        <v>1161.3720000000001</v>
      </c>
      <c r="F40">
        <v>793.74099999999999</v>
      </c>
      <c r="G40">
        <v>625.11699999999996</v>
      </c>
      <c r="H40">
        <v>345.20600000000002</v>
      </c>
      <c r="I40">
        <v>451.315</v>
      </c>
      <c r="J40">
        <v>309.86099999999999</v>
      </c>
      <c r="K40">
        <v>235.96899999999999</v>
      </c>
      <c r="L40">
        <v>421.82499999999999</v>
      </c>
      <c r="M40">
        <v>328.625</v>
      </c>
      <c r="N40">
        <v>705.11599999999999</v>
      </c>
      <c r="O40">
        <v>399.62799999999999</v>
      </c>
      <c r="P40">
        <v>657.33299999999997</v>
      </c>
      <c r="Q40">
        <v>756.08399999999995</v>
      </c>
      <c r="R40">
        <v>930.78099999999995</v>
      </c>
      <c r="S40">
        <v>672.65599999999995</v>
      </c>
      <c r="T40">
        <v>542.1</v>
      </c>
      <c r="U40">
        <v>482.71300000000002</v>
      </c>
      <c r="V40">
        <v>418.70600000000002</v>
      </c>
      <c r="W40">
        <v>146.387</v>
      </c>
      <c r="X40">
        <v>518.274</v>
      </c>
      <c r="Y40">
        <v>386.93200000000002</v>
      </c>
      <c r="Z40">
        <v>562.02700000000004</v>
      </c>
      <c r="AA40">
        <v>646.54700000000003</v>
      </c>
      <c r="AB40">
        <v>433.31299999999999</v>
      </c>
      <c r="AC40">
        <v>647.95399999999995</v>
      </c>
      <c r="AD40">
        <v>708.45</v>
      </c>
      <c r="AE40">
        <v>372.14299999999997</v>
      </c>
      <c r="AF40">
        <v>909.25800000000004</v>
      </c>
      <c r="AG40">
        <v>221.59200000000001</v>
      </c>
      <c r="AH40">
        <v>371.27100000000002</v>
      </c>
      <c r="AI40" s="173">
        <v>584.06500000000005</v>
      </c>
      <c r="AJ40" s="173">
        <v>328.97300000000001</v>
      </c>
      <c r="AK40" s="173">
        <v>266.17200000000003</v>
      </c>
      <c r="AL40" s="173">
        <v>508.99200000000002</v>
      </c>
      <c r="AM40" s="173">
        <v>417.65199999999999</v>
      </c>
      <c r="AN40" s="173"/>
      <c r="AO40" s="173"/>
      <c r="AP40" s="173"/>
      <c r="AQ40" s="173"/>
      <c r="AR40" s="173"/>
      <c r="AS40" s="173"/>
      <c r="AT40" s="173"/>
      <c r="AU40" s="173"/>
      <c r="AV40" s="173"/>
      <c r="AW40" s="173"/>
      <c r="AX40" s="173"/>
      <c r="AY40" s="173"/>
    </row>
    <row r="41" spans="1:51" ht="15" x14ac:dyDescent="0.25">
      <c r="A41" s="224">
        <v>45078</v>
      </c>
      <c r="B41" s="89"/>
      <c r="C41" s="89"/>
      <c r="D41" s="90">
        <v>420.22</v>
      </c>
      <c r="E41">
        <v>1045.999</v>
      </c>
      <c r="F41">
        <v>469.58300000000003</v>
      </c>
      <c r="G41">
        <v>536.04600000000005</v>
      </c>
      <c r="H41">
        <v>110.178</v>
      </c>
      <c r="I41">
        <v>459.36099999999999</v>
      </c>
      <c r="J41">
        <v>205.05500000000001</v>
      </c>
      <c r="K41">
        <v>366.60700000000003</v>
      </c>
      <c r="L41">
        <v>416.78399999999999</v>
      </c>
      <c r="M41">
        <v>189.38</v>
      </c>
      <c r="N41">
        <v>722.49099999999999</v>
      </c>
      <c r="O41">
        <v>232.98</v>
      </c>
      <c r="P41">
        <v>887.73599999999999</v>
      </c>
      <c r="Q41">
        <v>572.46699999999998</v>
      </c>
      <c r="R41">
        <v>839.81299999999999</v>
      </c>
      <c r="S41">
        <v>522.21199999999999</v>
      </c>
      <c r="T41">
        <v>572.97900000000004</v>
      </c>
      <c r="U41">
        <v>326.60000000000002</v>
      </c>
      <c r="V41">
        <v>253.233</v>
      </c>
      <c r="W41">
        <v>145.85599999999999</v>
      </c>
      <c r="X41">
        <v>517.38699999999994</v>
      </c>
      <c r="Y41">
        <v>205.34</v>
      </c>
      <c r="Z41">
        <v>549.75800000000004</v>
      </c>
      <c r="AA41">
        <v>376.80799999999999</v>
      </c>
      <c r="AB41">
        <v>186.35499999999999</v>
      </c>
      <c r="AC41">
        <v>791.46699999999998</v>
      </c>
      <c r="AD41">
        <v>556.24</v>
      </c>
      <c r="AE41">
        <v>674.47299999999996</v>
      </c>
      <c r="AF41">
        <v>1281.68</v>
      </c>
      <c r="AG41">
        <v>76.266999999999996</v>
      </c>
      <c r="AH41">
        <v>220.14599999999999</v>
      </c>
      <c r="AI41" s="173">
        <v>583.404</v>
      </c>
      <c r="AJ41" s="173">
        <v>318.93299999999999</v>
      </c>
      <c r="AK41" s="173">
        <v>183.53899999999999</v>
      </c>
      <c r="AL41" s="173">
        <v>614.01900000000001</v>
      </c>
      <c r="AM41" s="173">
        <v>848.53899999999999</v>
      </c>
      <c r="AN41" s="173"/>
      <c r="AO41" s="173"/>
      <c r="AP41" s="173"/>
      <c r="AQ41" s="173"/>
      <c r="AR41" s="173"/>
      <c r="AS41" s="173"/>
      <c r="AT41" s="173"/>
      <c r="AU41" s="173"/>
      <c r="AV41" s="173"/>
      <c r="AW41" s="173"/>
      <c r="AX41" s="173"/>
      <c r="AY41" s="173"/>
    </row>
    <row r="42" spans="1:51" ht="15" x14ac:dyDescent="0.25">
      <c r="A42" s="224">
        <v>45108</v>
      </c>
      <c r="B42" s="89"/>
      <c r="C42" s="89"/>
      <c r="D42" s="90">
        <v>100.03</v>
      </c>
      <c r="E42">
        <v>237.952</v>
      </c>
      <c r="F42">
        <v>92.87</v>
      </c>
      <c r="G42">
        <v>114.505</v>
      </c>
      <c r="H42">
        <v>27.86</v>
      </c>
      <c r="I42">
        <v>64.397999999999996</v>
      </c>
      <c r="J42">
        <v>40.822000000000003</v>
      </c>
      <c r="K42">
        <v>72.525000000000006</v>
      </c>
      <c r="L42">
        <v>74.003</v>
      </c>
      <c r="M42">
        <v>39.316000000000003</v>
      </c>
      <c r="N42">
        <v>183.65</v>
      </c>
      <c r="O42">
        <v>47.636000000000003</v>
      </c>
      <c r="P42">
        <v>345.50900000000001</v>
      </c>
      <c r="Q42">
        <v>116.764</v>
      </c>
      <c r="R42">
        <v>162.64400000000001</v>
      </c>
      <c r="S42">
        <v>174.971</v>
      </c>
      <c r="T42">
        <v>136.18799999999999</v>
      </c>
      <c r="U42">
        <v>41.765000000000001</v>
      </c>
      <c r="V42">
        <v>37.417999999999999</v>
      </c>
      <c r="W42">
        <v>20.9</v>
      </c>
      <c r="X42">
        <v>78.619</v>
      </c>
      <c r="Y42">
        <v>40.92</v>
      </c>
      <c r="Z42">
        <v>122.643</v>
      </c>
      <c r="AA42">
        <v>55.353999999999999</v>
      </c>
      <c r="AB42">
        <v>35.274000000000001</v>
      </c>
      <c r="AC42">
        <v>200.96700000000001</v>
      </c>
      <c r="AD42">
        <v>124.965</v>
      </c>
      <c r="AE42">
        <v>116.17100000000001</v>
      </c>
      <c r="AF42">
        <v>479.86599999999999</v>
      </c>
      <c r="AG42">
        <v>19.433</v>
      </c>
      <c r="AH42">
        <v>31.518999999999998</v>
      </c>
      <c r="AI42" s="173">
        <v>81.676000000000002</v>
      </c>
      <c r="AJ42" s="173">
        <v>49.469000000000001</v>
      </c>
      <c r="AK42" s="173">
        <v>27.94</v>
      </c>
      <c r="AL42" s="173">
        <v>211.03800000000001</v>
      </c>
      <c r="AM42" s="173">
        <v>286.33</v>
      </c>
      <c r="AN42" s="173"/>
      <c r="AO42" s="173"/>
      <c r="AP42" s="173"/>
      <c r="AQ42" s="173"/>
      <c r="AR42" s="173"/>
      <c r="AS42" s="173"/>
      <c r="AT42" s="173"/>
      <c r="AU42" s="173"/>
      <c r="AV42" s="173"/>
      <c r="AW42" s="173"/>
      <c r="AX42" s="173"/>
      <c r="AY42" s="173"/>
    </row>
    <row r="43" spans="1:51" ht="15" x14ac:dyDescent="0.25">
      <c r="A43" s="224">
        <v>45139</v>
      </c>
      <c r="B43" s="89"/>
      <c r="C43" s="89"/>
      <c r="D43" s="90">
        <v>25.12</v>
      </c>
      <c r="E43">
        <v>47.923000000000002</v>
      </c>
      <c r="F43">
        <v>34.648000000000003</v>
      </c>
      <c r="G43">
        <v>31.678999999999998</v>
      </c>
      <c r="H43">
        <v>17.864000000000001</v>
      </c>
      <c r="I43">
        <v>18.526</v>
      </c>
      <c r="J43">
        <v>19.739999999999998</v>
      </c>
      <c r="K43">
        <v>17.809000000000001</v>
      </c>
      <c r="L43">
        <v>19.477</v>
      </c>
      <c r="M43">
        <v>14.847</v>
      </c>
      <c r="N43">
        <v>32.94</v>
      </c>
      <c r="O43">
        <v>17.649999999999999</v>
      </c>
      <c r="P43">
        <v>44.558999999999997</v>
      </c>
      <c r="Q43">
        <v>28.065000000000001</v>
      </c>
      <c r="R43">
        <v>41.752000000000002</v>
      </c>
      <c r="S43">
        <v>37.546999999999997</v>
      </c>
      <c r="T43">
        <v>29.341000000000001</v>
      </c>
      <c r="U43">
        <v>17.135000000000002</v>
      </c>
      <c r="V43">
        <v>16.7</v>
      </c>
      <c r="W43">
        <v>11.441000000000001</v>
      </c>
      <c r="X43">
        <v>19.18</v>
      </c>
      <c r="Y43">
        <v>15.946</v>
      </c>
      <c r="Z43">
        <v>24.122</v>
      </c>
      <c r="AA43">
        <v>20.603999999999999</v>
      </c>
      <c r="AB43">
        <v>16.742999999999999</v>
      </c>
      <c r="AC43">
        <v>32.335999999999999</v>
      </c>
      <c r="AD43">
        <v>28.658000000000001</v>
      </c>
      <c r="AE43">
        <v>25.349</v>
      </c>
      <c r="AF43">
        <v>56.819000000000003</v>
      </c>
      <c r="AG43">
        <v>15.121</v>
      </c>
      <c r="AH43">
        <v>16.148</v>
      </c>
      <c r="AI43" s="173">
        <v>29.896000000000001</v>
      </c>
      <c r="AJ43" s="173">
        <v>16.074999999999999</v>
      </c>
      <c r="AK43" s="173">
        <v>11.108000000000001</v>
      </c>
      <c r="AL43" s="173">
        <v>31.620999999999999</v>
      </c>
      <c r="AM43" s="173">
        <v>42.683</v>
      </c>
      <c r="AN43" s="173"/>
      <c r="AO43" s="173"/>
      <c r="AP43" s="173"/>
      <c r="AQ43" s="173"/>
      <c r="AR43" s="173"/>
      <c r="AS43" s="173"/>
      <c r="AT43" s="173"/>
      <c r="AU43" s="173"/>
      <c r="AV43" s="173"/>
      <c r="AW43" s="173"/>
      <c r="AX43" s="173"/>
      <c r="AY43" s="173"/>
    </row>
    <row r="44" spans="1:51" ht="15" x14ac:dyDescent="0.25">
      <c r="A44" s="224">
        <v>45170</v>
      </c>
      <c r="B44" s="89"/>
      <c r="C44" s="89"/>
      <c r="D44" s="90">
        <v>18.899999999999999</v>
      </c>
      <c r="E44">
        <v>28.032</v>
      </c>
      <c r="F44">
        <v>20.695</v>
      </c>
      <c r="G44">
        <v>22.218</v>
      </c>
      <c r="H44">
        <v>10.478</v>
      </c>
      <c r="I44">
        <v>17.149999999999999</v>
      </c>
      <c r="J44">
        <v>10.262</v>
      </c>
      <c r="K44">
        <v>8.5239999999999991</v>
      </c>
      <c r="L44">
        <v>12.42</v>
      </c>
      <c r="M44">
        <v>7.4379999999999997</v>
      </c>
      <c r="N44">
        <v>17.526</v>
      </c>
      <c r="O44">
        <v>9.6950000000000003</v>
      </c>
      <c r="P44">
        <v>16.704000000000001</v>
      </c>
      <c r="Q44">
        <v>15.726000000000001</v>
      </c>
      <c r="R44">
        <v>101.32</v>
      </c>
      <c r="S44">
        <v>17.617000000000001</v>
      </c>
      <c r="T44">
        <v>15.957000000000001</v>
      </c>
      <c r="U44">
        <v>21.712</v>
      </c>
      <c r="V44">
        <v>9.6029999999999998</v>
      </c>
      <c r="W44">
        <v>5.7690000000000001</v>
      </c>
      <c r="X44">
        <v>14.74</v>
      </c>
      <c r="Y44">
        <v>15.196</v>
      </c>
      <c r="Z44">
        <v>14.253</v>
      </c>
      <c r="AA44">
        <v>30.347000000000001</v>
      </c>
      <c r="AB44">
        <v>18.986000000000001</v>
      </c>
      <c r="AC44">
        <v>18.366</v>
      </c>
      <c r="AD44">
        <v>15.637</v>
      </c>
      <c r="AE44">
        <v>12.553000000000001</v>
      </c>
      <c r="AF44">
        <v>29.512</v>
      </c>
      <c r="AG44">
        <v>8.4039999999999999</v>
      </c>
      <c r="AH44">
        <v>19.254999999999999</v>
      </c>
      <c r="AI44" s="173">
        <v>30.010999999999999</v>
      </c>
      <c r="AJ44" s="173">
        <v>8.64</v>
      </c>
      <c r="AK44" s="173">
        <v>5.8760000000000003</v>
      </c>
      <c r="AL44" s="173">
        <v>19.363</v>
      </c>
      <c r="AM44" s="173">
        <v>14.569000000000001</v>
      </c>
      <c r="AN44" s="173"/>
      <c r="AO44" s="173"/>
      <c r="AP44" s="173"/>
      <c r="AQ44" s="173"/>
      <c r="AR44" s="173"/>
      <c r="AS44" s="173"/>
      <c r="AT44" s="173"/>
      <c r="AU44" s="173"/>
      <c r="AV44" s="173"/>
      <c r="AW44" s="173"/>
      <c r="AX44" s="173"/>
      <c r="AY44" s="173"/>
    </row>
    <row r="45" spans="1:51" ht="15" x14ac:dyDescent="0.25">
      <c r="A45" s="224">
        <v>45200</v>
      </c>
      <c r="B45" s="89"/>
      <c r="C45" s="89"/>
      <c r="D45" s="90">
        <v>32.32</v>
      </c>
      <c r="E45">
        <v>35.216999999999999</v>
      </c>
      <c r="F45">
        <v>48.475000000000001</v>
      </c>
      <c r="G45">
        <v>56.728000000000002</v>
      </c>
      <c r="H45">
        <v>13.233000000000001</v>
      </c>
      <c r="I45">
        <v>16.311</v>
      </c>
      <c r="J45">
        <v>12.138999999999999</v>
      </c>
      <c r="K45">
        <v>23.853999999999999</v>
      </c>
      <c r="L45">
        <v>13.162000000000001</v>
      </c>
      <c r="M45">
        <v>9.9499999999999993</v>
      </c>
      <c r="N45">
        <v>35.366999999999997</v>
      </c>
      <c r="O45">
        <v>25.373000000000001</v>
      </c>
      <c r="P45">
        <v>38.411000000000001</v>
      </c>
      <c r="Q45">
        <v>23.603999999999999</v>
      </c>
      <c r="R45">
        <v>87.069000000000003</v>
      </c>
      <c r="S45">
        <v>41.585000000000001</v>
      </c>
      <c r="T45">
        <v>19.100999999999999</v>
      </c>
      <c r="U45">
        <v>35.216999999999999</v>
      </c>
      <c r="V45">
        <v>14.129</v>
      </c>
      <c r="W45">
        <v>14.478</v>
      </c>
      <c r="X45">
        <v>14.532</v>
      </c>
      <c r="Y45">
        <v>29.986000000000001</v>
      </c>
      <c r="Z45">
        <v>30.344999999999999</v>
      </c>
      <c r="AA45">
        <v>53.62</v>
      </c>
      <c r="AB45">
        <v>41.558999999999997</v>
      </c>
      <c r="AC45">
        <v>19.905000000000001</v>
      </c>
      <c r="AD45">
        <v>27.065999999999999</v>
      </c>
      <c r="AE45">
        <v>19.632999999999999</v>
      </c>
      <c r="AF45">
        <v>33.094000000000001</v>
      </c>
      <c r="AG45">
        <v>12.145</v>
      </c>
      <c r="AH45">
        <v>49.582999999999998</v>
      </c>
      <c r="AI45" s="173">
        <v>30.445</v>
      </c>
      <c r="AJ45" s="173">
        <v>11.711</v>
      </c>
      <c r="AK45" s="173">
        <v>37.823999999999998</v>
      </c>
      <c r="AL45" s="173">
        <v>27.843</v>
      </c>
      <c r="AM45" s="173">
        <v>33.326999999999998</v>
      </c>
      <c r="AN45" s="173"/>
      <c r="AO45" s="173"/>
      <c r="AP45" s="173"/>
      <c r="AQ45" s="173"/>
      <c r="AR45" s="173"/>
      <c r="AS45" s="173"/>
      <c r="AT45" s="173"/>
      <c r="AU45" s="173"/>
      <c r="AV45" s="173"/>
      <c r="AW45" s="173"/>
      <c r="AX45" s="173"/>
      <c r="AY45" s="173"/>
    </row>
    <row r="46" spans="1:51" ht="15" x14ac:dyDescent="0.25">
      <c r="A46" s="224">
        <v>45231</v>
      </c>
      <c r="B46" s="89"/>
      <c r="C46" s="89"/>
      <c r="D46" s="90">
        <v>31.63</v>
      </c>
      <c r="E46">
        <v>52.167000000000002</v>
      </c>
      <c r="F46">
        <v>47.13</v>
      </c>
      <c r="G46">
        <v>54.017000000000003</v>
      </c>
      <c r="H46">
        <v>23.565999999999999</v>
      </c>
      <c r="I46">
        <v>21.542999999999999</v>
      </c>
      <c r="J46">
        <v>20.297000000000001</v>
      </c>
      <c r="K46">
        <v>38.381999999999998</v>
      </c>
      <c r="L46">
        <v>23.456</v>
      </c>
      <c r="M46">
        <v>20.997</v>
      </c>
      <c r="N46">
        <v>33.811</v>
      </c>
      <c r="O46">
        <v>27.234999999999999</v>
      </c>
      <c r="P46">
        <v>40.749000000000002</v>
      </c>
      <c r="Q46">
        <v>54.274999999999999</v>
      </c>
      <c r="R46">
        <v>41.378999999999998</v>
      </c>
      <c r="S46">
        <v>42.018999999999998</v>
      </c>
      <c r="T46">
        <v>24.469000000000001</v>
      </c>
      <c r="U46">
        <v>22.966000000000001</v>
      </c>
      <c r="V46">
        <v>21.036999999999999</v>
      </c>
      <c r="W46">
        <v>17.992000000000001</v>
      </c>
      <c r="X46">
        <v>23.635999999999999</v>
      </c>
      <c r="Y46">
        <v>40.069000000000003</v>
      </c>
      <c r="Z46">
        <v>32.094999999999999</v>
      </c>
      <c r="AA46">
        <v>53.8</v>
      </c>
      <c r="AB46">
        <v>35.493000000000002</v>
      </c>
      <c r="AC46">
        <v>27.856000000000002</v>
      </c>
      <c r="AD46">
        <v>37.76</v>
      </c>
      <c r="AE46">
        <v>53.344999999999999</v>
      </c>
      <c r="AF46">
        <v>33.731999999999999</v>
      </c>
      <c r="AG46">
        <v>20.969000000000001</v>
      </c>
      <c r="AH46">
        <v>50.872999999999998</v>
      </c>
      <c r="AI46" s="173">
        <v>28.548999999999999</v>
      </c>
      <c r="AJ46" s="173">
        <v>22.672000000000001</v>
      </c>
      <c r="AK46" s="173">
        <v>37.268999999999998</v>
      </c>
      <c r="AL46" s="173">
        <v>33.314999999999998</v>
      </c>
      <c r="AM46" s="173">
        <v>35.268000000000001</v>
      </c>
      <c r="AN46" s="173"/>
      <c r="AO46" s="173"/>
      <c r="AP46" s="173"/>
      <c r="AQ46" s="173"/>
      <c r="AR46" s="173"/>
      <c r="AS46" s="173"/>
      <c r="AT46" s="173"/>
      <c r="AU46" s="173"/>
      <c r="AV46" s="173"/>
      <c r="AW46" s="173"/>
      <c r="AX46" s="173"/>
      <c r="AY46" s="173"/>
    </row>
    <row r="47" spans="1:51" ht="15" x14ac:dyDescent="0.25">
      <c r="A47" s="224">
        <v>45261</v>
      </c>
      <c r="B47" s="89"/>
      <c r="C47" s="89"/>
      <c r="D47" s="90">
        <v>25.27</v>
      </c>
      <c r="E47">
        <v>39.93</v>
      </c>
      <c r="F47">
        <v>37.058</v>
      </c>
      <c r="G47">
        <v>39.326999999999998</v>
      </c>
      <c r="H47">
        <v>24.202999999999999</v>
      </c>
      <c r="I47">
        <v>23.303000000000001</v>
      </c>
      <c r="J47">
        <v>20.821000000000002</v>
      </c>
      <c r="K47">
        <v>26.689</v>
      </c>
      <c r="L47">
        <v>21.936</v>
      </c>
      <c r="M47">
        <v>19.343</v>
      </c>
      <c r="N47">
        <v>27.123000000000001</v>
      </c>
      <c r="O47">
        <v>23.837</v>
      </c>
      <c r="P47">
        <v>42.316000000000003</v>
      </c>
      <c r="Q47">
        <v>53.722000000000001</v>
      </c>
      <c r="R47">
        <v>32.396000000000001</v>
      </c>
      <c r="S47">
        <v>45.442</v>
      </c>
      <c r="T47">
        <v>25.736999999999998</v>
      </c>
      <c r="U47">
        <v>22.64</v>
      </c>
      <c r="V47">
        <v>20.643000000000001</v>
      </c>
      <c r="W47">
        <v>19.888000000000002</v>
      </c>
      <c r="X47">
        <v>26.423999999999999</v>
      </c>
      <c r="Y47">
        <v>23.518999999999998</v>
      </c>
      <c r="Z47">
        <v>27.042000000000002</v>
      </c>
      <c r="AA47">
        <v>32.42</v>
      </c>
      <c r="AB47">
        <v>23.526</v>
      </c>
      <c r="AC47">
        <v>29.343</v>
      </c>
      <c r="AD47">
        <v>28.408999999999999</v>
      </c>
      <c r="AE47">
        <v>33.017000000000003</v>
      </c>
      <c r="AF47">
        <v>32.893999999999998</v>
      </c>
      <c r="AG47">
        <v>22.483000000000001</v>
      </c>
      <c r="AH47">
        <v>29.855</v>
      </c>
      <c r="AI47" s="173">
        <v>31.041</v>
      </c>
      <c r="AJ47" s="173">
        <v>25.678000000000001</v>
      </c>
      <c r="AK47" s="173">
        <v>34.531999999999996</v>
      </c>
      <c r="AL47" s="173">
        <v>26.846</v>
      </c>
      <c r="AM47" s="173">
        <v>27.907</v>
      </c>
      <c r="AN47" s="173"/>
      <c r="AO47" s="173"/>
      <c r="AP47" s="173"/>
      <c r="AQ47" s="173"/>
      <c r="AR47" s="173"/>
      <c r="AS47" s="173"/>
      <c r="AT47" s="173"/>
      <c r="AU47" s="173"/>
      <c r="AV47" s="173"/>
      <c r="AW47" s="173"/>
      <c r="AX47" s="173"/>
      <c r="AY47" s="173"/>
    </row>
    <row r="48" spans="1:51" ht="15" x14ac:dyDescent="0.25">
      <c r="A48" s="224">
        <v>45292</v>
      </c>
      <c r="B48" s="89"/>
      <c r="C48" s="89"/>
      <c r="D48" s="90">
        <v>25.07</v>
      </c>
      <c r="E48">
        <v>33.521999999999998</v>
      </c>
      <c r="F48">
        <v>30.971</v>
      </c>
      <c r="G48">
        <v>29.677</v>
      </c>
      <c r="H48">
        <v>20.472999999999999</v>
      </c>
      <c r="I48">
        <v>20.643999999999998</v>
      </c>
      <c r="J48">
        <v>18.818000000000001</v>
      </c>
      <c r="K48">
        <v>20.253</v>
      </c>
      <c r="L48">
        <v>19.655999999999999</v>
      </c>
      <c r="M48">
        <v>17.286000000000001</v>
      </c>
      <c r="N48">
        <v>24.914999999999999</v>
      </c>
      <c r="O48">
        <v>22.681000000000001</v>
      </c>
      <c r="P48">
        <v>26.902999999999999</v>
      </c>
      <c r="Q48">
        <v>35.020000000000003</v>
      </c>
      <c r="R48">
        <v>31.454999999999998</v>
      </c>
      <c r="S48">
        <v>28.837</v>
      </c>
      <c r="T48">
        <v>26.986000000000001</v>
      </c>
      <c r="U48">
        <v>21.154</v>
      </c>
      <c r="V48">
        <v>19.149000000000001</v>
      </c>
      <c r="W48">
        <v>15.598000000000001</v>
      </c>
      <c r="X48">
        <v>20.908000000000001</v>
      </c>
      <c r="Y48">
        <v>29.914999999999999</v>
      </c>
      <c r="Z48">
        <v>24.332999999999998</v>
      </c>
      <c r="AA48">
        <v>26.881</v>
      </c>
      <c r="AB48">
        <v>20.931000000000001</v>
      </c>
      <c r="AC48">
        <v>25.314</v>
      </c>
      <c r="AD48">
        <v>24.841999999999999</v>
      </c>
      <c r="AE48">
        <v>26.006</v>
      </c>
      <c r="AF48">
        <v>30.899000000000001</v>
      </c>
      <c r="AG48">
        <v>18.841999999999999</v>
      </c>
      <c r="AH48">
        <v>21.369</v>
      </c>
      <c r="AI48" s="173">
        <v>23.305</v>
      </c>
      <c r="AJ48" s="173">
        <v>26.422000000000001</v>
      </c>
      <c r="AK48" s="173">
        <v>26.19</v>
      </c>
      <c r="AL48" s="173">
        <v>23.405000000000001</v>
      </c>
      <c r="AM48" s="173">
        <v>23.65</v>
      </c>
      <c r="AN48" s="173"/>
      <c r="AO48" s="173"/>
      <c r="AP48" s="173"/>
      <c r="AQ48" s="173"/>
      <c r="AR48" s="173"/>
      <c r="AS48" s="173"/>
      <c r="AT48" s="173"/>
      <c r="AU48" s="173"/>
      <c r="AV48" s="173"/>
      <c r="AW48" s="173"/>
      <c r="AX48" s="173"/>
      <c r="AY48" s="173"/>
    </row>
    <row r="49" spans="1:1005" ht="15" x14ac:dyDescent="0.25">
      <c r="A49" s="224">
        <v>45323</v>
      </c>
      <c r="B49" s="89"/>
      <c r="C49" s="89"/>
      <c r="D49" s="90">
        <v>27.87</v>
      </c>
      <c r="E49">
        <v>29.344000000000001</v>
      </c>
      <c r="F49">
        <v>71.706000000000003</v>
      </c>
      <c r="G49">
        <v>45.066000000000003</v>
      </c>
      <c r="H49">
        <v>17.725999999999999</v>
      </c>
      <c r="I49">
        <v>18.105</v>
      </c>
      <c r="J49">
        <v>17.341000000000001</v>
      </c>
      <c r="K49">
        <v>19.276</v>
      </c>
      <c r="L49">
        <v>19.061</v>
      </c>
      <c r="M49">
        <v>16.303999999999998</v>
      </c>
      <c r="N49">
        <v>23.076000000000001</v>
      </c>
      <c r="O49">
        <v>35.744999999999997</v>
      </c>
      <c r="P49">
        <v>33.737000000000002</v>
      </c>
      <c r="Q49">
        <v>34.502000000000002</v>
      </c>
      <c r="R49">
        <v>31.433</v>
      </c>
      <c r="S49">
        <v>40.865000000000002</v>
      </c>
      <c r="T49">
        <v>35.969000000000001</v>
      </c>
      <c r="U49">
        <v>19.748000000000001</v>
      </c>
      <c r="V49">
        <v>17.134</v>
      </c>
      <c r="W49">
        <v>21.986000000000001</v>
      </c>
      <c r="X49">
        <v>21.524000000000001</v>
      </c>
      <c r="Y49">
        <v>30.355</v>
      </c>
      <c r="Z49">
        <v>19.824999999999999</v>
      </c>
      <c r="AA49">
        <v>30.314</v>
      </c>
      <c r="AB49">
        <v>18.32</v>
      </c>
      <c r="AC49">
        <v>27.91</v>
      </c>
      <c r="AD49">
        <v>21.763999999999999</v>
      </c>
      <c r="AE49">
        <v>21.341000000000001</v>
      </c>
      <c r="AF49">
        <v>28.202999999999999</v>
      </c>
      <c r="AG49">
        <v>16.460999999999999</v>
      </c>
      <c r="AH49">
        <v>24.234999999999999</v>
      </c>
      <c r="AI49" s="173">
        <v>45.125999999999998</v>
      </c>
      <c r="AJ49" s="173">
        <v>21.524999999999999</v>
      </c>
      <c r="AK49" s="173">
        <v>24.834</v>
      </c>
      <c r="AL49" s="173">
        <v>22.49</v>
      </c>
      <c r="AM49" s="173">
        <v>20.696000000000002</v>
      </c>
      <c r="AN49" s="173"/>
      <c r="AO49" s="173"/>
      <c r="AP49" s="173"/>
      <c r="AQ49" s="173"/>
      <c r="AR49" s="173"/>
      <c r="AS49" s="173"/>
      <c r="AT49" s="173"/>
      <c r="AU49" s="173"/>
      <c r="AV49" s="173"/>
      <c r="AW49" s="173"/>
      <c r="AX49" s="173"/>
      <c r="AY49" s="173"/>
    </row>
    <row r="50" spans="1:1005" ht="15" x14ac:dyDescent="0.25">
      <c r="A50" s="224">
        <v>45352</v>
      </c>
      <c r="B50" s="89"/>
      <c r="C50" s="89"/>
      <c r="D50" s="90">
        <v>76.75</v>
      </c>
      <c r="E50">
        <v>65.159000000000006</v>
      </c>
      <c r="F50">
        <v>242.07</v>
      </c>
      <c r="G50">
        <v>60.338000000000001</v>
      </c>
      <c r="H50">
        <v>34.319000000000003</v>
      </c>
      <c r="I50">
        <v>93.551000000000002</v>
      </c>
      <c r="J50">
        <v>60.865000000000002</v>
      </c>
      <c r="K50">
        <v>48.517000000000003</v>
      </c>
      <c r="L50">
        <v>60.091000000000001</v>
      </c>
      <c r="M50">
        <v>65.823999999999998</v>
      </c>
      <c r="N50">
        <v>80.17</v>
      </c>
      <c r="O50">
        <v>94.287999999999997</v>
      </c>
      <c r="P50">
        <v>79.143000000000001</v>
      </c>
      <c r="Q50">
        <v>115.011</v>
      </c>
      <c r="R50">
        <v>90.304000000000002</v>
      </c>
      <c r="S50">
        <v>98.052999999999997</v>
      </c>
      <c r="T50">
        <v>60.558999999999997</v>
      </c>
      <c r="U50">
        <v>58.67</v>
      </c>
      <c r="V50">
        <v>34.996000000000002</v>
      </c>
      <c r="W50">
        <v>61.22</v>
      </c>
      <c r="X50">
        <v>114.819</v>
      </c>
      <c r="Y50">
        <v>46.496000000000002</v>
      </c>
      <c r="Z50">
        <v>46.466999999999999</v>
      </c>
      <c r="AA50">
        <v>143.297</v>
      </c>
      <c r="AB50">
        <v>36.362000000000002</v>
      </c>
      <c r="AC50">
        <v>108.402</v>
      </c>
      <c r="AD50">
        <v>36.850999999999999</v>
      </c>
      <c r="AE50">
        <v>85.572999999999993</v>
      </c>
      <c r="AF50">
        <v>89.725999999999999</v>
      </c>
      <c r="AG50">
        <v>47.186999999999998</v>
      </c>
      <c r="AH50">
        <v>63.601999999999997</v>
      </c>
      <c r="AI50" s="173">
        <v>88.096999999999994</v>
      </c>
      <c r="AJ50" s="173">
        <v>40.606000000000002</v>
      </c>
      <c r="AK50" s="173">
        <v>71.771000000000001</v>
      </c>
      <c r="AL50" s="173">
        <v>69.334000000000003</v>
      </c>
      <c r="AM50" s="173">
        <v>35.563000000000002</v>
      </c>
      <c r="AN50" s="173"/>
      <c r="AO50" s="173"/>
      <c r="AP50" s="173"/>
      <c r="AQ50" s="173"/>
      <c r="AR50" s="173"/>
      <c r="AS50" s="173"/>
      <c r="AT50" s="173"/>
      <c r="AU50" s="173"/>
      <c r="AV50" s="173"/>
      <c r="AW50" s="173"/>
      <c r="AX50" s="173"/>
      <c r="AY50" s="173"/>
    </row>
    <row r="51" spans="1:1005" ht="15" x14ac:dyDescent="0.25">
      <c r="A51" s="224">
        <v>45383</v>
      </c>
      <c r="B51" s="89"/>
      <c r="C51" s="89"/>
      <c r="D51" s="90">
        <v>215.16</v>
      </c>
      <c r="E51">
        <v>343.93299999999999</v>
      </c>
      <c r="F51">
        <v>504.36500000000001</v>
      </c>
      <c r="G51">
        <v>170.642</v>
      </c>
      <c r="H51">
        <v>177.96899999999999</v>
      </c>
      <c r="I51">
        <v>253.23699999999999</v>
      </c>
      <c r="J51">
        <v>171.93199999999999</v>
      </c>
      <c r="K51">
        <v>126.752</v>
      </c>
      <c r="L51">
        <v>144.90899999999999</v>
      </c>
      <c r="M51">
        <v>239.65600000000001</v>
      </c>
      <c r="N51">
        <v>174.90799999999999</v>
      </c>
      <c r="O51">
        <v>116.648</v>
      </c>
      <c r="P51">
        <v>341.63200000000001</v>
      </c>
      <c r="Q51">
        <v>301.95999999999998</v>
      </c>
      <c r="R51">
        <v>243.976</v>
      </c>
      <c r="S51">
        <v>218.00700000000001</v>
      </c>
      <c r="T51">
        <v>197.82300000000001</v>
      </c>
      <c r="U51">
        <v>166.73599999999999</v>
      </c>
      <c r="V51">
        <v>121.217</v>
      </c>
      <c r="W51">
        <v>195.33699999999999</v>
      </c>
      <c r="X51">
        <v>252.25800000000001</v>
      </c>
      <c r="Y51">
        <v>171.98</v>
      </c>
      <c r="Z51">
        <v>331.13400000000001</v>
      </c>
      <c r="AA51">
        <v>189.64599999999999</v>
      </c>
      <c r="AB51">
        <v>140.108</v>
      </c>
      <c r="AC51">
        <v>269.452</v>
      </c>
      <c r="AD51">
        <v>162.16800000000001</v>
      </c>
      <c r="AE51">
        <v>404.22699999999998</v>
      </c>
      <c r="AF51">
        <v>175.27699999999999</v>
      </c>
      <c r="AG51">
        <v>125.121</v>
      </c>
      <c r="AH51">
        <v>221.876</v>
      </c>
      <c r="AI51" s="173">
        <v>117.22499999999999</v>
      </c>
      <c r="AJ51" s="173">
        <v>89.429000000000002</v>
      </c>
      <c r="AK51" s="173">
        <v>169.32300000000001</v>
      </c>
      <c r="AL51" s="173">
        <v>103.14400000000001</v>
      </c>
      <c r="AM51" s="173">
        <v>224.87200000000001</v>
      </c>
      <c r="AN51" s="173"/>
      <c r="AO51" s="173"/>
      <c r="AP51" s="173"/>
      <c r="AQ51" s="173"/>
      <c r="AR51" s="173"/>
      <c r="AS51" s="173"/>
      <c r="AT51" s="173"/>
      <c r="AU51" s="173"/>
      <c r="AV51" s="173"/>
      <c r="AW51" s="173"/>
      <c r="AX51" s="173"/>
      <c r="AY51" s="173"/>
    </row>
    <row r="52" spans="1:1005" ht="15" x14ac:dyDescent="0.25">
      <c r="A52" s="224">
        <v>45413</v>
      </c>
      <c r="B52" s="89"/>
      <c r="C52" s="89"/>
      <c r="D52" s="90">
        <v>531.97</v>
      </c>
      <c r="E52">
        <v>807.40499999999997</v>
      </c>
      <c r="F52">
        <v>633.428</v>
      </c>
      <c r="G52">
        <v>347.74400000000003</v>
      </c>
      <c r="H52">
        <v>471.89</v>
      </c>
      <c r="I52">
        <v>312.63400000000001</v>
      </c>
      <c r="J52">
        <v>243.328</v>
      </c>
      <c r="K52">
        <v>422.69900000000001</v>
      </c>
      <c r="L52">
        <v>338.03399999999999</v>
      </c>
      <c r="M52">
        <v>724.46</v>
      </c>
      <c r="N52">
        <v>404.959</v>
      </c>
      <c r="O52">
        <v>657.678</v>
      </c>
      <c r="P52">
        <v>768.58399999999995</v>
      </c>
      <c r="Q52">
        <v>942.36900000000003</v>
      </c>
      <c r="R52">
        <v>684.41499999999996</v>
      </c>
      <c r="S52">
        <v>544.36400000000003</v>
      </c>
      <c r="T52">
        <v>491.404</v>
      </c>
      <c r="U52">
        <v>422.01400000000001</v>
      </c>
      <c r="V52">
        <v>148.95400000000001</v>
      </c>
      <c r="W52">
        <v>518.86099999999999</v>
      </c>
      <c r="X52">
        <v>391.01600000000002</v>
      </c>
      <c r="Y52">
        <v>576.52200000000005</v>
      </c>
      <c r="Z52">
        <v>656.74800000000005</v>
      </c>
      <c r="AA52">
        <v>434.459</v>
      </c>
      <c r="AB52">
        <v>674.83699999999999</v>
      </c>
      <c r="AC52">
        <v>720.23400000000004</v>
      </c>
      <c r="AD52">
        <v>399.24900000000002</v>
      </c>
      <c r="AE52">
        <v>911.54200000000003</v>
      </c>
      <c r="AF52">
        <v>218.7</v>
      </c>
      <c r="AG52">
        <v>379.69299999999998</v>
      </c>
      <c r="AH52">
        <v>611.66200000000003</v>
      </c>
      <c r="AI52" s="173">
        <v>330.05599999999998</v>
      </c>
      <c r="AJ52" s="173">
        <v>277.37</v>
      </c>
      <c r="AK52" s="173">
        <v>528.46699999999998</v>
      </c>
      <c r="AL52" s="173">
        <v>445.69600000000003</v>
      </c>
      <c r="AM52" s="173">
        <v>1161.752</v>
      </c>
      <c r="AN52" s="173"/>
      <c r="AO52" s="173"/>
      <c r="AP52" s="173"/>
      <c r="AQ52" s="173"/>
      <c r="AR52" s="173"/>
      <c r="AS52" s="173"/>
      <c r="AT52" s="173"/>
      <c r="AU52" s="173"/>
      <c r="AV52" s="173"/>
      <c r="AW52" s="173"/>
      <c r="AX52" s="173"/>
      <c r="AY52" s="173"/>
    </row>
    <row r="53" spans="1:1005" ht="15" x14ac:dyDescent="0.25">
      <c r="A53" s="224">
        <v>45444</v>
      </c>
      <c r="B53" s="89"/>
      <c r="C53" s="89"/>
      <c r="D53" s="90">
        <v>420.22</v>
      </c>
      <c r="E53">
        <v>454.60399999999998</v>
      </c>
      <c r="F53">
        <v>530.79499999999996</v>
      </c>
      <c r="G53">
        <v>111.378</v>
      </c>
      <c r="H53">
        <v>444.47899999999998</v>
      </c>
      <c r="I53">
        <v>201.035</v>
      </c>
      <c r="J53">
        <v>363.01499999999999</v>
      </c>
      <c r="K53">
        <v>418.04300000000001</v>
      </c>
      <c r="L53">
        <v>178.94300000000001</v>
      </c>
      <c r="M53">
        <v>705.95699999999999</v>
      </c>
      <c r="N53">
        <v>226.916</v>
      </c>
      <c r="O53">
        <v>888.62</v>
      </c>
      <c r="P53">
        <v>563.78899999999999</v>
      </c>
      <c r="Q53">
        <v>834.00099999999998</v>
      </c>
      <c r="R53">
        <v>516.34199999999998</v>
      </c>
      <c r="S53">
        <v>574.51099999999997</v>
      </c>
      <c r="T53">
        <v>312.49700000000001</v>
      </c>
      <c r="U53">
        <v>243.744</v>
      </c>
      <c r="V53">
        <v>143.53899999999999</v>
      </c>
      <c r="W53">
        <v>517.61599999999999</v>
      </c>
      <c r="X53">
        <v>200.73400000000001</v>
      </c>
      <c r="Y53">
        <v>542.13099999999997</v>
      </c>
      <c r="Z53">
        <v>361.077</v>
      </c>
      <c r="AA53">
        <v>186.94</v>
      </c>
      <c r="AB53">
        <v>782.86099999999999</v>
      </c>
      <c r="AC53">
        <v>546.83799999999997</v>
      </c>
      <c r="AD53">
        <v>657.51800000000003</v>
      </c>
      <c r="AE53">
        <v>1283.828</v>
      </c>
      <c r="AF53">
        <v>74.203000000000003</v>
      </c>
      <c r="AG53">
        <v>211.30500000000001</v>
      </c>
      <c r="AH53">
        <v>559.048</v>
      </c>
      <c r="AI53" s="173">
        <v>318.95100000000002</v>
      </c>
      <c r="AJ53" s="173">
        <v>172.41399999999999</v>
      </c>
      <c r="AK53" s="173">
        <v>606.03800000000001</v>
      </c>
      <c r="AL53" s="173">
        <v>836.89200000000005</v>
      </c>
      <c r="AM53" s="173">
        <v>1046.7829999999999</v>
      </c>
      <c r="AN53" s="173"/>
      <c r="AO53" s="173"/>
      <c r="AP53" s="173"/>
      <c r="AQ53" s="173"/>
      <c r="AR53" s="173"/>
      <c r="AS53" s="173"/>
      <c r="AT53" s="173"/>
      <c r="AU53" s="173"/>
      <c r="AV53" s="173"/>
      <c r="AW53" s="173"/>
      <c r="AX53" s="173"/>
      <c r="AY53" s="173"/>
    </row>
    <row r="54" spans="1:1005" ht="15" x14ac:dyDescent="0.25">
      <c r="A54" s="224">
        <v>45474</v>
      </c>
      <c r="B54" s="89"/>
      <c r="C54" s="89"/>
      <c r="D54" s="90">
        <v>100.03</v>
      </c>
      <c r="E54">
        <v>89.245999999999995</v>
      </c>
      <c r="F54">
        <v>109.348</v>
      </c>
      <c r="G54">
        <v>28.960999999999999</v>
      </c>
      <c r="H54">
        <v>60.798999999999999</v>
      </c>
      <c r="I54">
        <v>40.069000000000003</v>
      </c>
      <c r="J54">
        <v>68.236000000000004</v>
      </c>
      <c r="K54">
        <v>74.718000000000004</v>
      </c>
      <c r="L54">
        <v>38.036000000000001</v>
      </c>
      <c r="M54">
        <v>174.476</v>
      </c>
      <c r="N54">
        <v>45.195999999999998</v>
      </c>
      <c r="O54">
        <v>346.43900000000002</v>
      </c>
      <c r="P54">
        <v>110.542</v>
      </c>
      <c r="Q54">
        <v>153.59899999999999</v>
      </c>
      <c r="R54">
        <v>167.44</v>
      </c>
      <c r="S54">
        <v>137.60599999999999</v>
      </c>
      <c r="T54">
        <v>40.326999999999998</v>
      </c>
      <c r="U54">
        <v>36.124000000000002</v>
      </c>
      <c r="V54">
        <v>20.423999999999999</v>
      </c>
      <c r="W54">
        <v>78.733999999999995</v>
      </c>
      <c r="X54">
        <v>39.174999999999997</v>
      </c>
      <c r="Y54">
        <v>115.428</v>
      </c>
      <c r="Z54">
        <v>52.856000000000002</v>
      </c>
      <c r="AA54">
        <v>35.505000000000003</v>
      </c>
      <c r="AB54">
        <v>187.09100000000001</v>
      </c>
      <c r="AC54">
        <v>117.877</v>
      </c>
      <c r="AD54">
        <v>108.67400000000001</v>
      </c>
      <c r="AE54">
        <v>481.673</v>
      </c>
      <c r="AF54">
        <v>19.617000000000001</v>
      </c>
      <c r="AG54">
        <v>30.492999999999999</v>
      </c>
      <c r="AH54">
        <v>77.8</v>
      </c>
      <c r="AI54" s="173">
        <v>49.417999999999999</v>
      </c>
      <c r="AJ54" s="173">
        <v>27.283000000000001</v>
      </c>
      <c r="AK54" s="173">
        <v>199.62</v>
      </c>
      <c r="AL54" s="173">
        <v>269.53300000000002</v>
      </c>
      <c r="AM54" s="173">
        <v>238.77699999999999</v>
      </c>
      <c r="AN54" s="173"/>
      <c r="AO54" s="173"/>
      <c r="AP54" s="173"/>
      <c r="AQ54" s="173"/>
      <c r="AR54" s="173"/>
      <c r="AS54" s="173"/>
      <c r="AT54" s="173"/>
      <c r="AU54" s="173"/>
      <c r="AV54" s="173"/>
      <c r="AW54" s="173"/>
      <c r="AX54" s="173"/>
      <c r="AY54" s="173"/>
    </row>
    <row r="55" spans="1:1005" ht="15" x14ac:dyDescent="0.25">
      <c r="A55" s="224">
        <v>45505</v>
      </c>
      <c r="B55" s="89"/>
      <c r="C55" s="89"/>
      <c r="D55" s="90">
        <v>25.12</v>
      </c>
      <c r="E55">
        <v>34.103000000000002</v>
      </c>
      <c r="F55">
        <v>31.33</v>
      </c>
      <c r="G55">
        <v>18.687999999999999</v>
      </c>
      <c r="H55">
        <v>18.684999999999999</v>
      </c>
      <c r="I55">
        <v>19.779</v>
      </c>
      <c r="J55">
        <v>17.431000000000001</v>
      </c>
      <c r="K55">
        <v>19.401</v>
      </c>
      <c r="L55">
        <v>14.702999999999999</v>
      </c>
      <c r="M55">
        <v>32.024999999999999</v>
      </c>
      <c r="N55">
        <v>17.465</v>
      </c>
      <c r="O55">
        <v>44.390999999999998</v>
      </c>
      <c r="P55">
        <v>27.931000000000001</v>
      </c>
      <c r="Q55">
        <v>41.091000000000001</v>
      </c>
      <c r="R55">
        <v>36.771000000000001</v>
      </c>
      <c r="S55">
        <v>29.533000000000001</v>
      </c>
      <c r="T55">
        <v>17.347999999999999</v>
      </c>
      <c r="U55">
        <v>16.782</v>
      </c>
      <c r="V55">
        <v>11.512</v>
      </c>
      <c r="W55">
        <v>19.056000000000001</v>
      </c>
      <c r="X55">
        <v>15.866</v>
      </c>
      <c r="Y55">
        <v>23.395</v>
      </c>
      <c r="Z55">
        <v>20.484999999999999</v>
      </c>
      <c r="AA55">
        <v>16.66</v>
      </c>
      <c r="AB55">
        <v>31.535</v>
      </c>
      <c r="AC55">
        <v>28.274000000000001</v>
      </c>
      <c r="AD55">
        <v>24.946000000000002</v>
      </c>
      <c r="AE55">
        <v>57.034999999999997</v>
      </c>
      <c r="AF55">
        <v>15.164</v>
      </c>
      <c r="AG55">
        <v>16.052</v>
      </c>
      <c r="AH55">
        <v>31.302</v>
      </c>
      <c r="AI55" s="173">
        <v>15.807</v>
      </c>
      <c r="AJ55" s="173">
        <v>10.930999999999999</v>
      </c>
      <c r="AK55" s="173">
        <v>30.266999999999999</v>
      </c>
      <c r="AL55" s="173">
        <v>40.113</v>
      </c>
      <c r="AM55" s="173">
        <v>47.697000000000003</v>
      </c>
      <c r="AN55" s="173"/>
      <c r="AO55" s="173"/>
      <c r="AP55" s="173"/>
      <c r="AQ55" s="173"/>
      <c r="AR55" s="173"/>
      <c r="AS55" s="173"/>
      <c r="AT55" s="173"/>
      <c r="AU55" s="173"/>
      <c r="AV55" s="173"/>
      <c r="AW55" s="173"/>
      <c r="AX55" s="173"/>
      <c r="AY55" s="173"/>
    </row>
    <row r="56" spans="1:1005" ht="15" x14ac:dyDescent="0.25">
      <c r="A56" s="224">
        <v>45536</v>
      </c>
      <c r="B56" s="89"/>
      <c r="C56" s="89"/>
      <c r="D56" s="90">
        <v>18.899999999999999</v>
      </c>
      <c r="E56">
        <v>21.013000000000002</v>
      </c>
      <c r="F56">
        <v>22.75</v>
      </c>
      <c r="G56">
        <v>11.112</v>
      </c>
      <c r="H56">
        <v>17.728000000000002</v>
      </c>
      <c r="I56">
        <v>10.558999999999999</v>
      </c>
      <c r="J56">
        <v>8.4220000000000006</v>
      </c>
      <c r="K56">
        <v>12.353999999999999</v>
      </c>
      <c r="L56">
        <v>7.4459999999999997</v>
      </c>
      <c r="M56">
        <v>17.613</v>
      </c>
      <c r="N56">
        <v>9.66</v>
      </c>
      <c r="O56">
        <v>16.581</v>
      </c>
      <c r="P56">
        <v>16.311</v>
      </c>
      <c r="Q56">
        <v>105.245</v>
      </c>
      <c r="R56">
        <v>17.739999999999998</v>
      </c>
      <c r="S56">
        <v>16.164999999999999</v>
      </c>
      <c r="T56">
        <v>23.713999999999999</v>
      </c>
      <c r="U56">
        <v>9.7710000000000008</v>
      </c>
      <c r="V56">
        <v>5.9290000000000003</v>
      </c>
      <c r="W56">
        <v>14.625999999999999</v>
      </c>
      <c r="X56">
        <v>16.113</v>
      </c>
      <c r="Y56">
        <v>14.138999999999999</v>
      </c>
      <c r="Z56">
        <v>31.850999999999999</v>
      </c>
      <c r="AA56">
        <v>18.920999999999999</v>
      </c>
      <c r="AB56">
        <v>18.352</v>
      </c>
      <c r="AC56">
        <v>15.741</v>
      </c>
      <c r="AD56">
        <v>12.573</v>
      </c>
      <c r="AE56">
        <v>29.742000000000001</v>
      </c>
      <c r="AF56">
        <v>8.577</v>
      </c>
      <c r="AG56">
        <v>19.707999999999998</v>
      </c>
      <c r="AH56">
        <v>29.635000000000002</v>
      </c>
      <c r="AI56" s="173">
        <v>8.3989999999999991</v>
      </c>
      <c r="AJ56" s="173">
        <v>5.8849999999999998</v>
      </c>
      <c r="AK56" s="173">
        <v>19.78</v>
      </c>
      <c r="AL56" s="173">
        <v>14.236000000000001</v>
      </c>
      <c r="AM56" s="173">
        <v>27.902000000000001</v>
      </c>
      <c r="AN56" s="173"/>
      <c r="AO56" s="173"/>
      <c r="AP56" s="173"/>
      <c r="AQ56" s="173"/>
      <c r="AR56" s="173"/>
      <c r="AS56" s="173"/>
      <c r="AT56" s="173"/>
      <c r="AU56" s="173"/>
      <c r="AV56" s="173"/>
      <c r="AW56" s="173"/>
      <c r="AX56" s="173"/>
      <c r="AY56" s="173"/>
    </row>
    <row r="57" spans="1:1005" ht="15" x14ac:dyDescent="0.25">
      <c r="A57" s="224">
        <v>45566</v>
      </c>
      <c r="B57" s="89"/>
      <c r="C57" s="89"/>
      <c r="D57" s="90">
        <v>32.32</v>
      </c>
      <c r="E57">
        <v>49.494</v>
      </c>
      <c r="F57">
        <v>56.29</v>
      </c>
      <c r="G57">
        <v>13.942</v>
      </c>
      <c r="H57">
        <v>16.452000000000002</v>
      </c>
      <c r="I57">
        <v>12.518000000000001</v>
      </c>
      <c r="J57">
        <v>24.626000000000001</v>
      </c>
      <c r="K57">
        <v>13.147</v>
      </c>
      <c r="L57">
        <v>9.9359999999999999</v>
      </c>
      <c r="M57">
        <v>35.664000000000001</v>
      </c>
      <c r="N57">
        <v>25.574999999999999</v>
      </c>
      <c r="O57">
        <v>38.314</v>
      </c>
      <c r="P57">
        <v>23.745000000000001</v>
      </c>
      <c r="Q57">
        <v>81.941000000000003</v>
      </c>
      <c r="R57">
        <v>41.968000000000004</v>
      </c>
      <c r="S57">
        <v>19.347000000000001</v>
      </c>
      <c r="T57">
        <v>33.826000000000001</v>
      </c>
      <c r="U57">
        <v>14.513999999999999</v>
      </c>
      <c r="V57">
        <v>14.656000000000001</v>
      </c>
      <c r="W57">
        <v>14.468999999999999</v>
      </c>
      <c r="X57">
        <v>29.495000000000001</v>
      </c>
      <c r="Y57">
        <v>30.303999999999998</v>
      </c>
      <c r="Z57">
        <v>52.704999999999998</v>
      </c>
      <c r="AA57">
        <v>41.552999999999997</v>
      </c>
      <c r="AB57">
        <v>19.959</v>
      </c>
      <c r="AC57">
        <v>27.501000000000001</v>
      </c>
      <c r="AD57">
        <v>20.643999999999998</v>
      </c>
      <c r="AE57">
        <v>33.362000000000002</v>
      </c>
      <c r="AF57">
        <v>12.449</v>
      </c>
      <c r="AG57">
        <v>49.411000000000001</v>
      </c>
      <c r="AH57">
        <v>31.05</v>
      </c>
      <c r="AI57" s="173">
        <v>11.515000000000001</v>
      </c>
      <c r="AJ57" s="173">
        <v>38.085999999999999</v>
      </c>
      <c r="AK57" s="173">
        <v>27.193000000000001</v>
      </c>
      <c r="AL57" s="173">
        <v>33.183999999999997</v>
      </c>
      <c r="AM57" s="173">
        <v>35.119</v>
      </c>
      <c r="AN57" s="173"/>
      <c r="AO57" s="173"/>
      <c r="AP57" s="173"/>
      <c r="AQ57" s="173"/>
      <c r="AR57" s="173"/>
      <c r="AS57" s="173"/>
      <c r="AT57" s="173"/>
      <c r="AU57" s="173"/>
      <c r="AV57" s="173"/>
      <c r="AW57" s="173"/>
      <c r="AX57" s="173"/>
      <c r="AY57" s="173"/>
    </row>
    <row r="58" spans="1:1005" ht="15" x14ac:dyDescent="0.25">
      <c r="A58" s="224">
        <v>45597</v>
      </c>
      <c r="B58" s="89"/>
      <c r="C58" s="89"/>
      <c r="D58" s="90">
        <v>31.63</v>
      </c>
      <c r="E58">
        <v>46.32</v>
      </c>
      <c r="F58">
        <v>53.686</v>
      </c>
      <c r="G58">
        <v>24.305</v>
      </c>
      <c r="H58">
        <v>22.003</v>
      </c>
      <c r="I58">
        <v>20.701000000000001</v>
      </c>
      <c r="J58">
        <v>37.627000000000002</v>
      </c>
      <c r="K58">
        <v>23.385000000000002</v>
      </c>
      <c r="L58">
        <v>21.042999999999999</v>
      </c>
      <c r="M58">
        <v>32.868000000000002</v>
      </c>
      <c r="N58">
        <v>26.771000000000001</v>
      </c>
      <c r="O58">
        <v>40.636000000000003</v>
      </c>
      <c r="P58">
        <v>56.457000000000001</v>
      </c>
      <c r="Q58">
        <v>40.506999999999998</v>
      </c>
      <c r="R58">
        <v>42.055999999999997</v>
      </c>
      <c r="S58">
        <v>24.669</v>
      </c>
      <c r="T58">
        <v>23.12</v>
      </c>
      <c r="U58">
        <v>21.094000000000001</v>
      </c>
      <c r="V58">
        <v>18.305</v>
      </c>
      <c r="W58">
        <v>23.518000000000001</v>
      </c>
      <c r="X58">
        <v>39.463999999999999</v>
      </c>
      <c r="Y58">
        <v>31.527000000000001</v>
      </c>
      <c r="Z58">
        <v>52.508000000000003</v>
      </c>
      <c r="AA58">
        <v>35.456000000000003</v>
      </c>
      <c r="AB58">
        <v>27.956</v>
      </c>
      <c r="AC58">
        <v>37.530999999999999</v>
      </c>
      <c r="AD58">
        <v>52.610999999999997</v>
      </c>
      <c r="AE58">
        <v>33.924999999999997</v>
      </c>
      <c r="AF58">
        <v>21.17</v>
      </c>
      <c r="AG58">
        <v>49.734999999999999</v>
      </c>
      <c r="AH58">
        <v>28.864999999999998</v>
      </c>
      <c r="AI58" s="173">
        <v>22.469000000000001</v>
      </c>
      <c r="AJ58" s="173">
        <v>36.427999999999997</v>
      </c>
      <c r="AK58" s="173">
        <v>33.128</v>
      </c>
      <c r="AL58" s="173">
        <v>34.597999999999999</v>
      </c>
      <c r="AM58" s="173">
        <v>52.034999999999997</v>
      </c>
      <c r="AN58" s="173"/>
      <c r="AO58" s="173"/>
      <c r="AP58" s="173"/>
      <c r="AQ58" s="173"/>
      <c r="AR58" s="173"/>
      <c r="AS58" s="173"/>
      <c r="AT58" s="173"/>
      <c r="AU58" s="173"/>
      <c r="AV58" s="173"/>
      <c r="AW58" s="173"/>
      <c r="AX58" s="173"/>
      <c r="AY58" s="173"/>
    </row>
    <row r="59" spans="1:1005" ht="15" x14ac:dyDescent="0.25">
      <c r="A59" s="224">
        <v>45627</v>
      </c>
      <c r="B59" s="89"/>
      <c r="C59" s="89"/>
      <c r="D59" s="90">
        <v>25.27</v>
      </c>
      <c r="E59">
        <v>36.805999999999997</v>
      </c>
      <c r="F59">
        <v>38.57</v>
      </c>
      <c r="G59">
        <v>24.870999999999999</v>
      </c>
      <c r="H59">
        <v>23.495000000000001</v>
      </c>
      <c r="I59">
        <v>21.01</v>
      </c>
      <c r="J59">
        <v>25.97</v>
      </c>
      <c r="K59">
        <v>21.838999999999999</v>
      </c>
      <c r="L59">
        <v>19.172999999999998</v>
      </c>
      <c r="M59">
        <v>26.946000000000002</v>
      </c>
      <c r="N59">
        <v>23.588000000000001</v>
      </c>
      <c r="O59">
        <v>42.152000000000001</v>
      </c>
      <c r="P59">
        <v>51.968000000000004</v>
      </c>
      <c r="Q59">
        <v>32.192999999999998</v>
      </c>
      <c r="R59">
        <v>44.823999999999998</v>
      </c>
      <c r="S59">
        <v>25.876999999999999</v>
      </c>
      <c r="T59">
        <v>22.852</v>
      </c>
      <c r="U59">
        <v>20.77</v>
      </c>
      <c r="V59">
        <v>19.721</v>
      </c>
      <c r="W59">
        <v>26.263999999999999</v>
      </c>
      <c r="X59">
        <v>23.213000000000001</v>
      </c>
      <c r="Y59">
        <v>26.565000000000001</v>
      </c>
      <c r="Z59">
        <v>31.64</v>
      </c>
      <c r="AA59">
        <v>23.431000000000001</v>
      </c>
      <c r="AB59">
        <v>29.068999999999999</v>
      </c>
      <c r="AC59">
        <v>28.259</v>
      </c>
      <c r="AD59">
        <v>32.726999999999997</v>
      </c>
      <c r="AE59">
        <v>33.04</v>
      </c>
      <c r="AF59">
        <v>22.477</v>
      </c>
      <c r="AG59">
        <v>29.253</v>
      </c>
      <c r="AH59">
        <v>31.515999999999998</v>
      </c>
      <c r="AI59" s="173">
        <v>25.425000000000001</v>
      </c>
      <c r="AJ59" s="173">
        <v>34.465000000000003</v>
      </c>
      <c r="AK59" s="173">
        <v>26.471</v>
      </c>
      <c r="AL59" s="173">
        <v>27.294</v>
      </c>
      <c r="AM59" s="173">
        <v>39.767000000000003</v>
      </c>
      <c r="AN59" s="173"/>
      <c r="AO59" s="173"/>
      <c r="AP59" s="173"/>
      <c r="AQ59" s="173"/>
      <c r="AR59" s="173"/>
      <c r="AS59" s="173"/>
      <c r="AT59" s="173"/>
      <c r="AU59" s="173"/>
      <c r="AV59" s="173"/>
      <c r="AW59" s="173"/>
      <c r="AX59" s="173"/>
      <c r="AY59" s="173"/>
    </row>
    <row r="60" spans="1:1005" ht="15" x14ac:dyDescent="0.25">
      <c r="A60" s="224">
        <v>45658</v>
      </c>
      <c r="B60" s="89"/>
      <c r="C60" s="89"/>
      <c r="D60" s="90">
        <v>25.07</v>
      </c>
      <c r="E60">
        <v>31.126000000000001</v>
      </c>
      <c r="F60">
        <v>29.63</v>
      </c>
      <c r="G60">
        <v>21.097000000000001</v>
      </c>
      <c r="H60">
        <v>20.925999999999998</v>
      </c>
      <c r="I60">
        <v>19.056000000000001</v>
      </c>
      <c r="J60">
        <v>20.001000000000001</v>
      </c>
      <c r="K60">
        <v>19.568000000000001</v>
      </c>
      <c r="L60">
        <v>17.227</v>
      </c>
      <c r="M60">
        <v>24.792999999999999</v>
      </c>
      <c r="N60">
        <v>22.536999999999999</v>
      </c>
      <c r="O60">
        <v>26.76</v>
      </c>
      <c r="P60">
        <v>34.893999999999998</v>
      </c>
      <c r="Q60">
        <v>31.335000000000001</v>
      </c>
      <c r="R60">
        <v>28.806999999999999</v>
      </c>
      <c r="S60">
        <v>27.123999999999999</v>
      </c>
      <c r="T60">
        <v>21.364999999999998</v>
      </c>
      <c r="U60">
        <v>19.295000000000002</v>
      </c>
      <c r="V60">
        <v>15.711</v>
      </c>
      <c r="W60">
        <v>20.771000000000001</v>
      </c>
      <c r="X60">
        <v>30.140999999999998</v>
      </c>
      <c r="Y60">
        <v>24.027999999999999</v>
      </c>
      <c r="Z60">
        <v>26.681000000000001</v>
      </c>
      <c r="AA60">
        <v>20.843</v>
      </c>
      <c r="AB60">
        <v>25.312999999999999</v>
      </c>
      <c r="AC60">
        <v>24.873000000000001</v>
      </c>
      <c r="AD60">
        <v>25.687000000000001</v>
      </c>
      <c r="AE60">
        <v>31.039000000000001</v>
      </c>
      <c r="AF60">
        <v>18.962</v>
      </c>
      <c r="AG60">
        <v>21.245000000000001</v>
      </c>
      <c r="AH60">
        <v>23.748000000000001</v>
      </c>
      <c r="AI60" s="173">
        <v>26.184000000000001</v>
      </c>
      <c r="AJ60" s="173">
        <v>25.411999999999999</v>
      </c>
      <c r="AK60" s="173">
        <v>23.321000000000002</v>
      </c>
      <c r="AL60" s="173">
        <v>23.363</v>
      </c>
      <c r="AM60" s="173">
        <v>33.369999999999997</v>
      </c>
      <c r="AN60" s="173"/>
      <c r="AO60" s="173"/>
      <c r="AP60" s="173"/>
      <c r="AQ60" s="173"/>
      <c r="AR60" s="173"/>
      <c r="AS60" s="173"/>
      <c r="AT60" s="173"/>
      <c r="AU60" s="173"/>
      <c r="AV60" s="173"/>
      <c r="AW60" s="173"/>
      <c r="AX60" s="173"/>
      <c r="AY60" s="173"/>
    </row>
    <row r="61" spans="1:1005" ht="15" x14ac:dyDescent="0.25">
      <c r="A61" s="224">
        <v>45689</v>
      </c>
      <c r="B61" s="89"/>
      <c r="C61" s="89"/>
      <c r="D61" s="90">
        <v>27.87</v>
      </c>
      <c r="E61">
        <v>70.173000000000002</v>
      </c>
      <c r="F61">
        <v>43.715000000000003</v>
      </c>
      <c r="G61">
        <v>17.667999999999999</v>
      </c>
      <c r="H61">
        <v>17.748000000000001</v>
      </c>
      <c r="I61">
        <v>16.975999999999999</v>
      </c>
      <c r="J61">
        <v>18.477</v>
      </c>
      <c r="K61">
        <v>18.172000000000001</v>
      </c>
      <c r="L61">
        <v>15.695</v>
      </c>
      <c r="M61">
        <v>22.09</v>
      </c>
      <c r="N61">
        <v>34.648000000000003</v>
      </c>
      <c r="O61">
        <v>31.408000000000001</v>
      </c>
      <c r="P61">
        <v>33.636000000000003</v>
      </c>
      <c r="Q61">
        <v>30.298999999999999</v>
      </c>
      <c r="R61">
        <v>39.709000000000003</v>
      </c>
      <c r="S61">
        <v>34.554000000000002</v>
      </c>
      <c r="T61">
        <v>19.263999999999999</v>
      </c>
      <c r="U61">
        <v>16.690000000000001</v>
      </c>
      <c r="V61">
        <v>21.442</v>
      </c>
      <c r="W61">
        <v>20.288</v>
      </c>
      <c r="X61">
        <v>28.965</v>
      </c>
      <c r="Y61">
        <v>18.981000000000002</v>
      </c>
      <c r="Z61">
        <v>29.213999999999999</v>
      </c>
      <c r="AA61">
        <v>17.632999999999999</v>
      </c>
      <c r="AB61">
        <v>26.936</v>
      </c>
      <c r="AC61">
        <v>21.071000000000002</v>
      </c>
      <c r="AD61">
        <v>20.577999999999999</v>
      </c>
      <c r="AE61">
        <v>27.309000000000001</v>
      </c>
      <c r="AF61">
        <v>16.009</v>
      </c>
      <c r="AG61">
        <v>23.373999999999999</v>
      </c>
      <c r="AH61">
        <v>44.543999999999997</v>
      </c>
      <c r="AI61" s="173">
        <v>20.186</v>
      </c>
      <c r="AJ61" s="173">
        <v>23.765000000000001</v>
      </c>
      <c r="AK61" s="173">
        <v>21.718</v>
      </c>
      <c r="AL61" s="173">
        <v>19.771999999999998</v>
      </c>
      <c r="AM61" s="173">
        <v>28.233000000000001</v>
      </c>
      <c r="AN61" s="173"/>
      <c r="AO61" s="173"/>
      <c r="AP61" s="173"/>
      <c r="AQ61" s="173"/>
      <c r="AR61" s="173"/>
      <c r="AS61" s="173"/>
      <c r="AT61" s="173"/>
      <c r="AU61" s="173"/>
      <c r="AV61" s="173"/>
      <c r="AW61" s="173"/>
      <c r="AX61" s="173"/>
      <c r="AY61" s="173"/>
    </row>
    <row r="62" spans="1:1005" ht="15" x14ac:dyDescent="0.25">
      <c r="A62" s="224">
        <v>45717</v>
      </c>
      <c r="B62" s="89"/>
      <c r="C62" s="89"/>
      <c r="D62" s="90">
        <v>76.75</v>
      </c>
      <c r="E62">
        <v>240.71799999999999</v>
      </c>
      <c r="F62">
        <v>60.445</v>
      </c>
      <c r="G62">
        <v>32.956000000000003</v>
      </c>
      <c r="H62">
        <v>93.781999999999996</v>
      </c>
      <c r="I62">
        <v>61.314</v>
      </c>
      <c r="J62">
        <v>48.706000000000003</v>
      </c>
      <c r="K62">
        <v>58.109000000000002</v>
      </c>
      <c r="L62">
        <v>65.625</v>
      </c>
      <c r="M62">
        <v>79.822999999999993</v>
      </c>
      <c r="N62">
        <v>93.908000000000001</v>
      </c>
      <c r="O62">
        <v>77.704999999999998</v>
      </c>
      <c r="P62">
        <v>115.185</v>
      </c>
      <c r="Q62">
        <v>89.682000000000002</v>
      </c>
      <c r="R62">
        <v>98.022000000000006</v>
      </c>
      <c r="S62">
        <v>58.795000000000002</v>
      </c>
      <c r="T62">
        <v>58.941000000000003</v>
      </c>
      <c r="U62">
        <v>35.244</v>
      </c>
      <c r="V62">
        <v>61.262999999999998</v>
      </c>
      <c r="W62">
        <v>110.053</v>
      </c>
      <c r="X62">
        <v>46.518000000000001</v>
      </c>
      <c r="Y62">
        <v>46.064999999999998</v>
      </c>
      <c r="Z62">
        <v>141.99799999999999</v>
      </c>
      <c r="AA62">
        <v>33.959000000000003</v>
      </c>
      <c r="AB62">
        <v>108.173</v>
      </c>
      <c r="AC62">
        <v>36.881999999999998</v>
      </c>
      <c r="AD62">
        <v>85.427999999999997</v>
      </c>
      <c r="AE62">
        <v>86.492000000000004</v>
      </c>
      <c r="AF62">
        <v>47.302</v>
      </c>
      <c r="AG62">
        <v>63.317999999999998</v>
      </c>
      <c r="AH62">
        <v>88.498999999999995</v>
      </c>
      <c r="AI62" s="173">
        <v>38.930999999999997</v>
      </c>
      <c r="AJ62" s="173">
        <v>71.293999999999997</v>
      </c>
      <c r="AK62" s="173">
        <v>69.168999999999997</v>
      </c>
      <c r="AL62" s="173">
        <v>34.941000000000003</v>
      </c>
      <c r="AM62" s="173">
        <v>62.408999999999999</v>
      </c>
      <c r="AN62" s="173"/>
      <c r="AO62" s="173"/>
      <c r="AP62" s="173"/>
      <c r="AQ62" s="173"/>
      <c r="AR62" s="173"/>
      <c r="AS62" s="173"/>
      <c r="AT62" s="173"/>
      <c r="AU62" s="173"/>
      <c r="AV62" s="173"/>
      <c r="AW62" s="173"/>
      <c r="AX62" s="173"/>
      <c r="AY62" s="173"/>
    </row>
    <row r="63" spans="1:1005" ht="15" x14ac:dyDescent="0.25">
      <c r="A63" s="224">
        <v>45748</v>
      </c>
      <c r="B63" s="89"/>
      <c r="C63" s="89"/>
      <c r="D63" s="90">
        <v>215.16</v>
      </c>
      <c r="E63">
        <v>502.76400000000001</v>
      </c>
      <c r="F63">
        <v>169.7</v>
      </c>
      <c r="G63">
        <v>174.83799999999999</v>
      </c>
      <c r="H63">
        <v>253.55199999999999</v>
      </c>
      <c r="I63">
        <v>172.32599999999999</v>
      </c>
      <c r="J63">
        <v>125.956</v>
      </c>
      <c r="K63">
        <v>139.477</v>
      </c>
      <c r="L63">
        <v>238.96600000000001</v>
      </c>
      <c r="M63">
        <v>174.31</v>
      </c>
      <c r="N63">
        <v>116.258</v>
      </c>
      <c r="O63">
        <v>330.399</v>
      </c>
      <c r="P63">
        <v>301.98399999999998</v>
      </c>
      <c r="Q63">
        <v>241.37899999999999</v>
      </c>
      <c r="R63">
        <v>217.126</v>
      </c>
      <c r="S63">
        <v>187.68299999999999</v>
      </c>
      <c r="T63">
        <v>167.27199999999999</v>
      </c>
      <c r="U63">
        <v>121.502</v>
      </c>
      <c r="V63">
        <v>195.126</v>
      </c>
      <c r="W63">
        <v>248.56299999999999</v>
      </c>
      <c r="X63">
        <v>170.98</v>
      </c>
      <c r="Y63">
        <v>328.73099999999999</v>
      </c>
      <c r="Z63">
        <v>188.71100000000001</v>
      </c>
      <c r="AA63">
        <v>136.673</v>
      </c>
      <c r="AB63">
        <v>268.70699999999999</v>
      </c>
      <c r="AC63">
        <v>161.994</v>
      </c>
      <c r="AD63">
        <v>402.21600000000001</v>
      </c>
      <c r="AE63">
        <v>170.20500000000001</v>
      </c>
      <c r="AF63">
        <v>125.58799999999999</v>
      </c>
      <c r="AG63">
        <v>219.55</v>
      </c>
      <c r="AH63">
        <v>116.973</v>
      </c>
      <c r="AI63" s="173">
        <v>86.346999999999994</v>
      </c>
      <c r="AJ63" s="173">
        <v>167.245</v>
      </c>
      <c r="AK63" s="173">
        <v>102.85899999999999</v>
      </c>
      <c r="AL63" s="173">
        <v>223.32400000000001</v>
      </c>
      <c r="AM63" s="173">
        <v>328.72699999999998</v>
      </c>
      <c r="AN63" s="173"/>
      <c r="AO63" s="173"/>
      <c r="AP63" s="173"/>
      <c r="AQ63" s="173"/>
      <c r="AR63" s="173"/>
      <c r="AS63" s="173"/>
      <c r="AT63" s="173"/>
      <c r="AU63" s="173"/>
      <c r="AV63" s="173"/>
      <c r="AW63" s="173"/>
      <c r="AX63" s="173"/>
      <c r="AY63" s="173"/>
    </row>
    <row r="64" spans="1:1005" ht="15" x14ac:dyDescent="0.25">
      <c r="A64" s="224">
        <v>45778</v>
      </c>
      <c r="B64" s="89"/>
      <c r="C64" s="89"/>
      <c r="D64" s="164">
        <v>531.97</v>
      </c>
      <c r="E64">
        <v>633.428</v>
      </c>
      <c r="F64">
        <v>347.74400000000003</v>
      </c>
      <c r="G64">
        <v>471.89</v>
      </c>
      <c r="H64">
        <v>312.63400000000001</v>
      </c>
      <c r="I64">
        <v>243.328</v>
      </c>
      <c r="J64">
        <v>422.69900000000001</v>
      </c>
      <c r="K64">
        <v>338.03399999999999</v>
      </c>
      <c r="L64">
        <v>724.46</v>
      </c>
      <c r="M64">
        <v>404.959</v>
      </c>
      <c r="N64">
        <v>657.678</v>
      </c>
      <c r="O64">
        <v>768.58399999999995</v>
      </c>
      <c r="P64">
        <v>942.36900000000003</v>
      </c>
      <c r="Q64">
        <v>684.41499999999996</v>
      </c>
      <c r="R64">
        <v>544.36400000000003</v>
      </c>
      <c r="S64">
        <v>491.404</v>
      </c>
      <c r="T64">
        <v>422.01400000000001</v>
      </c>
      <c r="U64">
        <v>148.95400000000001</v>
      </c>
      <c r="V64">
        <v>518.86099999999999</v>
      </c>
      <c r="W64">
        <v>391.01600000000002</v>
      </c>
      <c r="X64">
        <v>576.52200000000005</v>
      </c>
      <c r="Y64">
        <v>656.74800000000005</v>
      </c>
      <c r="Z64">
        <v>434.459</v>
      </c>
      <c r="AA64">
        <v>674.83699999999999</v>
      </c>
      <c r="AB64">
        <v>720.23400000000004</v>
      </c>
      <c r="AC64">
        <v>399.24900000000002</v>
      </c>
      <c r="AD64">
        <v>911.54200000000003</v>
      </c>
      <c r="AE64">
        <v>218.7</v>
      </c>
      <c r="AF64">
        <v>379.69299999999998</v>
      </c>
      <c r="AG64">
        <v>611.66200000000003</v>
      </c>
      <c r="AH64">
        <v>330.05599999999998</v>
      </c>
      <c r="AI64" s="173">
        <v>277.37</v>
      </c>
      <c r="AJ64" s="173">
        <v>528.46699999999998</v>
      </c>
      <c r="AK64" s="173">
        <v>445.69600000000003</v>
      </c>
      <c r="AL64" s="173">
        <v>1161.752</v>
      </c>
      <c r="AM64" s="173">
        <v>1161.752</v>
      </c>
      <c r="AN64" s="173"/>
      <c r="AO64" s="173"/>
      <c r="AP64" s="173"/>
      <c r="AQ64" s="173"/>
      <c r="AR64" s="173"/>
      <c r="AS64" s="173"/>
      <c r="AT64" s="173"/>
      <c r="AU64" s="173"/>
      <c r="AV64" s="173"/>
      <c r="AW64" s="173"/>
      <c r="AX64" s="173"/>
      <c r="AY64" s="173"/>
      <c r="ALQ64" t="e">
        <v>#N/A</v>
      </c>
    </row>
    <row r="65" spans="1:1005" ht="15" x14ac:dyDescent="0.25">
      <c r="A65" s="224">
        <v>45809</v>
      </c>
      <c r="B65" s="89"/>
      <c r="C65" s="89"/>
      <c r="D65" s="164">
        <v>420.22</v>
      </c>
      <c r="E65">
        <v>530.79499999999996</v>
      </c>
      <c r="F65">
        <v>111.378</v>
      </c>
      <c r="G65">
        <v>444.47899999999998</v>
      </c>
      <c r="H65">
        <v>201.035</v>
      </c>
      <c r="I65">
        <v>363.01499999999999</v>
      </c>
      <c r="J65">
        <v>418.04300000000001</v>
      </c>
      <c r="K65">
        <v>178.94300000000001</v>
      </c>
      <c r="L65">
        <v>705.95699999999999</v>
      </c>
      <c r="M65">
        <v>226.916</v>
      </c>
      <c r="N65">
        <v>888.62</v>
      </c>
      <c r="O65">
        <v>563.78899999999999</v>
      </c>
      <c r="P65">
        <v>834.00099999999998</v>
      </c>
      <c r="Q65">
        <v>516.34199999999998</v>
      </c>
      <c r="R65">
        <v>574.51099999999997</v>
      </c>
      <c r="S65">
        <v>312.49700000000001</v>
      </c>
      <c r="T65">
        <v>243.744</v>
      </c>
      <c r="U65">
        <v>143.53899999999999</v>
      </c>
      <c r="V65">
        <v>517.61599999999999</v>
      </c>
      <c r="W65">
        <v>200.73400000000001</v>
      </c>
      <c r="X65">
        <v>542.13099999999997</v>
      </c>
      <c r="Y65">
        <v>361.077</v>
      </c>
      <c r="Z65">
        <v>186.94</v>
      </c>
      <c r="AA65">
        <v>782.86099999999999</v>
      </c>
      <c r="AB65">
        <v>546.83799999999997</v>
      </c>
      <c r="AC65">
        <v>657.51800000000003</v>
      </c>
      <c r="AD65">
        <v>1283.828</v>
      </c>
      <c r="AE65">
        <v>74.203000000000003</v>
      </c>
      <c r="AF65">
        <v>211.30500000000001</v>
      </c>
      <c r="AG65">
        <v>559.048</v>
      </c>
      <c r="AH65">
        <v>318.95100000000002</v>
      </c>
      <c r="AI65" s="173">
        <v>172.41399999999999</v>
      </c>
      <c r="AJ65" s="173">
        <v>606.03800000000001</v>
      </c>
      <c r="AK65" s="173">
        <v>836.89200000000005</v>
      </c>
      <c r="AL65" s="173">
        <v>1046.7829999999999</v>
      </c>
      <c r="AM65" s="173">
        <v>1046.7829999999999</v>
      </c>
      <c r="AN65" s="173"/>
      <c r="AO65" s="173"/>
      <c r="AP65" s="173"/>
      <c r="AQ65" s="173"/>
      <c r="AR65" s="173"/>
      <c r="AS65" s="173"/>
      <c r="AT65" s="173"/>
      <c r="AU65" s="173"/>
      <c r="AV65" s="173"/>
      <c r="AW65" s="173"/>
      <c r="AX65" s="173"/>
      <c r="AY65" s="173"/>
      <c r="ALQ65" t="e">
        <v>#N/A</v>
      </c>
    </row>
    <row r="66" spans="1:1005" ht="15" x14ac:dyDescent="0.25">
      <c r="A66" s="224">
        <v>45839</v>
      </c>
      <c r="B66" s="89"/>
      <c r="C66" s="89"/>
      <c r="D66" s="164">
        <v>100.03</v>
      </c>
      <c r="E66">
        <v>109.348</v>
      </c>
      <c r="F66">
        <v>28.960999999999999</v>
      </c>
      <c r="G66">
        <v>60.798999999999999</v>
      </c>
      <c r="H66">
        <v>40.069000000000003</v>
      </c>
      <c r="I66">
        <v>68.236000000000004</v>
      </c>
      <c r="J66">
        <v>74.718000000000004</v>
      </c>
      <c r="K66">
        <v>38.036000000000001</v>
      </c>
      <c r="L66">
        <v>174.476</v>
      </c>
      <c r="M66">
        <v>45.195999999999998</v>
      </c>
      <c r="N66">
        <v>346.43900000000002</v>
      </c>
      <c r="O66">
        <v>110.542</v>
      </c>
      <c r="P66">
        <v>153.59899999999999</v>
      </c>
      <c r="Q66">
        <v>167.44</v>
      </c>
      <c r="R66">
        <v>137.60599999999999</v>
      </c>
      <c r="S66">
        <v>40.326999999999998</v>
      </c>
      <c r="T66">
        <v>36.124000000000002</v>
      </c>
      <c r="U66">
        <v>20.423999999999999</v>
      </c>
      <c r="V66">
        <v>78.733999999999995</v>
      </c>
      <c r="W66">
        <v>39.174999999999997</v>
      </c>
      <c r="X66">
        <v>115.428</v>
      </c>
      <c r="Y66">
        <v>52.856000000000002</v>
      </c>
      <c r="Z66">
        <v>35.505000000000003</v>
      </c>
      <c r="AA66">
        <v>187.09100000000001</v>
      </c>
      <c r="AB66">
        <v>117.877</v>
      </c>
      <c r="AC66">
        <v>108.67400000000001</v>
      </c>
      <c r="AD66">
        <v>481.673</v>
      </c>
      <c r="AE66">
        <v>19.617000000000001</v>
      </c>
      <c r="AF66">
        <v>30.492999999999999</v>
      </c>
      <c r="AG66">
        <v>77.8</v>
      </c>
      <c r="AH66">
        <v>49.417999999999999</v>
      </c>
      <c r="AI66" s="173">
        <v>27.283000000000001</v>
      </c>
      <c r="AJ66" s="173">
        <v>199.62</v>
      </c>
      <c r="AK66" s="173">
        <v>269.53300000000002</v>
      </c>
      <c r="AL66" s="173">
        <v>238.77699999999999</v>
      </c>
      <c r="AM66" s="173">
        <v>238.77699999999999</v>
      </c>
      <c r="AN66" s="173"/>
      <c r="AO66" s="173"/>
      <c r="AP66" s="173"/>
      <c r="AQ66" s="173"/>
      <c r="AR66" s="173"/>
      <c r="AS66" s="173"/>
      <c r="AT66" s="173"/>
      <c r="AU66" s="173"/>
      <c r="AV66" s="173"/>
      <c r="AW66" s="173"/>
      <c r="AX66" s="173"/>
      <c r="AY66" s="173"/>
      <c r="ALQ66" t="e">
        <v>#N/A</v>
      </c>
    </row>
    <row r="67" spans="1:1005" ht="15" x14ac:dyDescent="0.25">
      <c r="A67" s="224">
        <v>45870</v>
      </c>
      <c r="B67" s="89"/>
      <c r="C67" s="89"/>
      <c r="D67" s="164">
        <v>25.12</v>
      </c>
      <c r="E67">
        <v>31.33</v>
      </c>
      <c r="F67">
        <v>18.687999999999999</v>
      </c>
      <c r="G67">
        <v>18.684999999999999</v>
      </c>
      <c r="H67">
        <v>19.779</v>
      </c>
      <c r="I67">
        <v>17.431000000000001</v>
      </c>
      <c r="J67">
        <v>19.401</v>
      </c>
      <c r="K67">
        <v>14.702999999999999</v>
      </c>
      <c r="L67">
        <v>32.024999999999999</v>
      </c>
      <c r="M67">
        <v>17.465</v>
      </c>
      <c r="N67">
        <v>44.390999999999998</v>
      </c>
      <c r="O67">
        <v>27.931000000000001</v>
      </c>
      <c r="P67">
        <v>41.091000000000001</v>
      </c>
      <c r="Q67">
        <v>36.771000000000001</v>
      </c>
      <c r="R67">
        <v>29.533000000000001</v>
      </c>
      <c r="S67">
        <v>17.347999999999999</v>
      </c>
      <c r="T67">
        <v>16.782</v>
      </c>
      <c r="U67">
        <v>11.512</v>
      </c>
      <c r="V67">
        <v>19.056000000000001</v>
      </c>
      <c r="W67">
        <v>15.866</v>
      </c>
      <c r="X67">
        <v>23.395</v>
      </c>
      <c r="Y67">
        <v>20.484999999999999</v>
      </c>
      <c r="Z67">
        <v>16.66</v>
      </c>
      <c r="AA67">
        <v>31.535</v>
      </c>
      <c r="AB67">
        <v>28.274000000000001</v>
      </c>
      <c r="AC67">
        <v>24.946000000000002</v>
      </c>
      <c r="AD67">
        <v>57.034999999999997</v>
      </c>
      <c r="AE67">
        <v>15.164</v>
      </c>
      <c r="AF67">
        <v>16.052</v>
      </c>
      <c r="AG67">
        <v>31.302</v>
      </c>
      <c r="AH67">
        <v>15.807</v>
      </c>
      <c r="AI67" s="173">
        <v>10.930999999999999</v>
      </c>
      <c r="AJ67" s="173">
        <v>30.266999999999999</v>
      </c>
      <c r="AK67" s="173">
        <v>40.113</v>
      </c>
      <c r="AL67" s="173">
        <v>47.697000000000003</v>
      </c>
      <c r="AM67" s="173">
        <v>47.697000000000003</v>
      </c>
      <c r="AN67" s="173"/>
      <c r="AO67" s="173"/>
      <c r="AP67" s="173"/>
      <c r="AQ67" s="173"/>
      <c r="AR67" s="173"/>
      <c r="AS67" s="173"/>
      <c r="AT67" s="173"/>
      <c r="AU67" s="173"/>
      <c r="AV67" s="173"/>
      <c r="AW67" s="173"/>
      <c r="AX67" s="173"/>
      <c r="AY67" s="173"/>
      <c r="ALQ67" t="e">
        <v>#N/A</v>
      </c>
    </row>
    <row r="68" spans="1:1005" ht="15" x14ac:dyDescent="0.25">
      <c r="A68" s="224">
        <v>45901</v>
      </c>
      <c r="B68" s="89"/>
      <c r="C68" s="89"/>
      <c r="D68" s="164">
        <v>18.899999999999999</v>
      </c>
      <c r="E68">
        <v>22.75</v>
      </c>
      <c r="F68">
        <v>11.112</v>
      </c>
      <c r="G68">
        <v>17.728000000000002</v>
      </c>
      <c r="H68">
        <v>10.558999999999999</v>
      </c>
      <c r="I68">
        <v>8.4220000000000006</v>
      </c>
      <c r="J68">
        <v>12.353999999999999</v>
      </c>
      <c r="K68">
        <v>7.4459999999999997</v>
      </c>
      <c r="L68">
        <v>17.613</v>
      </c>
      <c r="M68">
        <v>9.66</v>
      </c>
      <c r="N68">
        <v>16.581</v>
      </c>
      <c r="O68">
        <v>16.311</v>
      </c>
      <c r="P68">
        <v>105.245</v>
      </c>
      <c r="Q68">
        <v>17.739999999999998</v>
      </c>
      <c r="R68">
        <v>16.164999999999999</v>
      </c>
      <c r="S68">
        <v>23.713999999999999</v>
      </c>
      <c r="T68">
        <v>9.7710000000000008</v>
      </c>
      <c r="U68">
        <v>5.9290000000000003</v>
      </c>
      <c r="V68">
        <v>14.625999999999999</v>
      </c>
      <c r="W68">
        <v>16.113</v>
      </c>
      <c r="X68">
        <v>14.138999999999999</v>
      </c>
      <c r="Y68">
        <v>31.850999999999999</v>
      </c>
      <c r="Z68">
        <v>18.920999999999999</v>
      </c>
      <c r="AA68">
        <v>18.352</v>
      </c>
      <c r="AB68">
        <v>15.741</v>
      </c>
      <c r="AC68">
        <v>12.573</v>
      </c>
      <c r="AD68">
        <v>29.742000000000001</v>
      </c>
      <c r="AE68">
        <v>8.577</v>
      </c>
      <c r="AF68">
        <v>19.707999999999998</v>
      </c>
      <c r="AG68">
        <v>29.635000000000002</v>
      </c>
      <c r="AH68">
        <v>8.3989999999999991</v>
      </c>
      <c r="AI68" s="173">
        <v>5.8849999999999998</v>
      </c>
      <c r="AJ68" s="173">
        <v>19.78</v>
      </c>
      <c r="AK68" s="173">
        <v>14.236000000000001</v>
      </c>
      <c r="AL68" s="173">
        <v>27.902000000000001</v>
      </c>
      <c r="AM68" s="173">
        <v>27.902000000000001</v>
      </c>
      <c r="AN68" s="173"/>
      <c r="AO68" s="173"/>
      <c r="AP68" s="173"/>
      <c r="AQ68" s="173"/>
      <c r="AR68" s="173"/>
      <c r="AS68" s="173"/>
      <c r="AT68" s="173"/>
      <c r="AU68" s="173"/>
      <c r="AV68" s="173"/>
      <c r="AW68" s="173"/>
      <c r="AX68" s="173"/>
      <c r="AY68" s="173"/>
      <c r="ALQ68" t="e">
        <v>#N/A</v>
      </c>
    </row>
    <row r="69" spans="1:1005" ht="15" x14ac:dyDescent="0.25">
      <c r="A69" s="224"/>
      <c r="B69" s="89"/>
      <c r="C69" s="89"/>
      <c r="D69" s="164"/>
      <c r="AI69" s="173"/>
      <c r="AJ69" s="173"/>
      <c r="AK69" s="173"/>
      <c r="AL69" s="173"/>
      <c r="AM69" s="173"/>
      <c r="AN69" s="173"/>
      <c r="AO69" s="173"/>
      <c r="AP69" s="173"/>
      <c r="AQ69" s="173"/>
      <c r="AR69" s="173"/>
      <c r="AS69" s="173"/>
      <c r="AT69" s="173"/>
      <c r="AU69" s="173"/>
      <c r="AV69" s="173"/>
      <c r="AW69" s="173"/>
      <c r="AX69" s="173"/>
      <c r="AY69" s="173"/>
      <c r="ALQ69" t="e">
        <v>#N/A</v>
      </c>
    </row>
    <row r="70" spans="1:1005" ht="15" x14ac:dyDescent="0.25">
      <c r="A70" s="224"/>
      <c r="B70" s="89"/>
      <c r="C70" s="89"/>
      <c r="D70" s="164"/>
      <c r="AI70" s="173"/>
      <c r="AJ70" s="173"/>
      <c r="AK70" s="173"/>
      <c r="AL70" s="173"/>
      <c r="AM70" s="173"/>
      <c r="AN70" s="173"/>
      <c r="AO70" s="173"/>
      <c r="AP70" s="173"/>
      <c r="AQ70" s="173"/>
      <c r="AR70" s="173"/>
      <c r="AS70" s="173"/>
      <c r="AT70" s="173"/>
      <c r="AU70" s="173"/>
      <c r="AV70" s="173"/>
      <c r="AW70" s="173"/>
      <c r="AX70" s="173"/>
      <c r="AY70" s="173"/>
      <c r="ALQ70" t="e">
        <v>#N/A</v>
      </c>
    </row>
    <row r="71" spans="1:1005" ht="15" x14ac:dyDescent="0.25">
      <c r="A71" s="224"/>
      <c r="B71" s="89"/>
      <c r="C71" s="89"/>
      <c r="D71" s="164"/>
      <c r="AI71" s="173"/>
      <c r="AJ71" s="173"/>
      <c r="AK71" s="173"/>
      <c r="AL71" s="173"/>
      <c r="AM71" s="173"/>
      <c r="AN71" s="173"/>
      <c r="AO71" s="173"/>
      <c r="AP71" s="173"/>
      <c r="AQ71" s="173"/>
      <c r="AR71" s="173"/>
      <c r="AS71" s="173"/>
      <c r="AT71" s="173"/>
      <c r="AU71" s="173"/>
      <c r="AV71" s="173"/>
      <c r="AW71" s="173"/>
      <c r="AX71" s="173"/>
      <c r="AY71" s="173"/>
      <c r="ALQ71" t="e">
        <v>#N/A</v>
      </c>
    </row>
    <row r="72" spans="1:1005" ht="15" x14ac:dyDescent="0.25">
      <c r="A72" s="224"/>
      <c r="B72" s="89"/>
      <c r="C72" s="89"/>
      <c r="D72" s="164"/>
      <c r="AI72" s="173"/>
      <c r="AJ72" s="173"/>
      <c r="AK72" s="173"/>
      <c r="AL72" s="173"/>
      <c r="AM72" s="173"/>
      <c r="AN72" s="173"/>
      <c r="AO72" s="173"/>
      <c r="AP72" s="173"/>
      <c r="AQ72" s="173"/>
      <c r="AR72" s="173"/>
      <c r="AS72" s="173"/>
      <c r="AT72" s="173"/>
      <c r="AU72" s="173"/>
      <c r="AV72" s="173"/>
      <c r="AW72" s="173"/>
      <c r="AX72" s="173"/>
      <c r="AY72" s="173"/>
      <c r="ALQ72" t="e">
        <v>#N/A</v>
      </c>
    </row>
    <row r="73" spans="1:1005" ht="15" x14ac:dyDescent="0.25">
      <c r="A73" s="224"/>
      <c r="B73" s="89"/>
      <c r="C73" s="89"/>
      <c r="D73" s="89"/>
      <c r="AI73" s="169"/>
      <c r="AJ73" s="169"/>
      <c r="AK73" s="169"/>
      <c r="AL73" s="169"/>
      <c r="AM73" s="169"/>
      <c r="AN73" s="169"/>
      <c r="AO73" s="169"/>
      <c r="AP73" s="169"/>
      <c r="AQ73" s="169"/>
      <c r="AR73" s="169"/>
      <c r="AS73" s="169"/>
      <c r="AT73" s="169"/>
      <c r="AU73" s="169"/>
      <c r="AV73" s="169"/>
      <c r="AW73" s="169"/>
      <c r="AX73" s="169"/>
      <c r="AY73" s="169"/>
    </row>
    <row r="74" spans="1:1005" ht="15" x14ac:dyDescent="0.25">
      <c r="A74" s="224"/>
      <c r="B74" s="89"/>
      <c r="C74" s="89"/>
      <c r="D74" s="89"/>
      <c r="AI74" s="169"/>
      <c r="AJ74" s="169"/>
      <c r="AK74" s="169"/>
      <c r="AL74" s="169"/>
      <c r="AM74" s="169"/>
      <c r="AN74" s="169"/>
      <c r="AO74" s="169"/>
      <c r="AP74" s="169"/>
      <c r="AQ74" s="169"/>
      <c r="AR74" s="169"/>
      <c r="AS74" s="169"/>
      <c r="AT74" s="169"/>
      <c r="AU74" s="169"/>
      <c r="AV74" s="169"/>
      <c r="AW74" s="169"/>
      <c r="AX74" s="169"/>
      <c r="AY74" s="169"/>
    </row>
    <row r="75" spans="1:1005" ht="15" x14ac:dyDescent="0.25">
      <c r="A75" s="224"/>
      <c r="B75" s="89"/>
      <c r="C75" s="89"/>
      <c r="D75" s="89"/>
      <c r="AI75" s="169"/>
      <c r="AJ75" s="169"/>
      <c r="AK75" s="169"/>
      <c r="AL75" s="169"/>
      <c r="AM75" s="169"/>
      <c r="AN75" s="169"/>
      <c r="AO75" s="169"/>
      <c r="AP75" s="169"/>
      <c r="AQ75" s="169"/>
      <c r="AR75" s="169"/>
      <c r="AS75" s="169"/>
      <c r="AT75" s="169"/>
      <c r="AU75" s="169"/>
      <c r="AV75" s="169"/>
      <c r="AW75" s="169"/>
      <c r="AX75" s="169"/>
      <c r="AY75" s="169"/>
    </row>
    <row r="76" spans="1:1005" ht="15" x14ac:dyDescent="0.25">
      <c r="A76" s="224"/>
      <c r="B76" s="89"/>
      <c r="C76" s="89"/>
      <c r="D76" s="89"/>
      <c r="AI76" s="169"/>
      <c r="AJ76" s="169"/>
      <c r="AK76" s="169"/>
      <c r="AL76" s="169"/>
      <c r="AM76" s="169"/>
      <c r="AN76" s="169"/>
      <c r="AO76" s="169"/>
      <c r="AP76" s="169"/>
      <c r="AQ76" s="169"/>
      <c r="AR76" s="169"/>
      <c r="AS76" s="169"/>
      <c r="AT76" s="169"/>
      <c r="AU76" s="169"/>
      <c r="AV76" s="169"/>
      <c r="AW76" s="169"/>
      <c r="AX76" s="169"/>
      <c r="AY76" s="169"/>
    </row>
    <row r="77" spans="1:1005" ht="15" x14ac:dyDescent="0.25">
      <c r="A77" s="224"/>
      <c r="B77" s="89"/>
      <c r="C77" s="89"/>
      <c r="D77" s="89"/>
      <c r="AI77" s="169"/>
      <c r="AJ77" s="169"/>
      <c r="AK77" s="169"/>
      <c r="AL77" s="169"/>
      <c r="AM77" s="169"/>
      <c r="AN77" s="169"/>
      <c r="AO77" s="169"/>
      <c r="AP77" s="169"/>
      <c r="AQ77" s="169"/>
      <c r="AR77" s="169"/>
      <c r="AS77" s="169"/>
      <c r="AT77" s="169"/>
      <c r="AU77" s="169"/>
      <c r="AV77" s="169"/>
      <c r="AW77" s="169"/>
      <c r="AX77" s="169"/>
      <c r="AY77" s="169"/>
    </row>
    <row r="78" spans="1:1005" ht="15" x14ac:dyDescent="0.25">
      <c r="A78" s="224"/>
      <c r="B78" s="89"/>
      <c r="C78" s="89"/>
      <c r="D78" s="89"/>
      <c r="AI78" s="169"/>
      <c r="AJ78" s="169"/>
      <c r="AK78" s="169"/>
      <c r="AL78" s="169"/>
      <c r="AM78" s="169"/>
      <c r="AN78" s="169"/>
      <c r="AO78" s="169"/>
      <c r="AP78" s="169"/>
      <c r="AQ78" s="169"/>
      <c r="AR78" s="169"/>
      <c r="AS78" s="169"/>
      <c r="AT78" s="169"/>
      <c r="AU78" s="169"/>
      <c r="AV78" s="169"/>
      <c r="AW78" s="169"/>
      <c r="AX78" s="169"/>
      <c r="AY78" s="169"/>
    </row>
    <row r="79" spans="1:1005" ht="15" x14ac:dyDescent="0.25">
      <c r="A79" s="224"/>
      <c r="B79" s="89"/>
      <c r="C79" s="89"/>
      <c r="D79" s="89"/>
      <c r="AI79" s="169"/>
      <c r="AJ79" s="169"/>
      <c r="AK79" s="169"/>
      <c r="AL79" s="169"/>
      <c r="AM79" s="169"/>
      <c r="AN79" s="169"/>
      <c r="AO79" s="169"/>
      <c r="AP79" s="169"/>
      <c r="AQ79" s="169"/>
      <c r="AR79" s="169"/>
      <c r="AS79" s="169"/>
      <c r="AT79" s="169"/>
      <c r="AU79" s="169"/>
      <c r="AV79" s="169"/>
      <c r="AW79" s="169"/>
      <c r="AX79" s="169"/>
      <c r="AY79" s="169"/>
    </row>
    <row r="80" spans="1:1005" ht="15" x14ac:dyDescent="0.25">
      <c r="A80" s="224"/>
      <c r="B80" s="89"/>
      <c r="C80" s="89"/>
      <c r="D80" s="89"/>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tabColor theme="6" tint="-0.249977111117893"/>
  </sheetPr>
  <dimension ref="A1:ALQ80"/>
  <sheetViews>
    <sheetView zoomScaleNormal="100" workbookViewId="0">
      <selection activeCell="D4" sqref="D4"/>
    </sheetView>
  </sheetViews>
  <sheetFormatPr defaultColWidth="18.7109375" defaultRowHeight="12.75" customHeight="1" x14ac:dyDescent="0.25"/>
  <cols>
    <col min="1" max="1" width="9.140625" style="216" customWidth="1"/>
    <col min="2" max="54" width="9.140625" style="111" customWidth="1"/>
    <col min="55" max="16384" width="18.7109375" style="111"/>
  </cols>
  <sheetData>
    <row r="1" spans="1:54" s="216" customFormat="1" ht="15" x14ac:dyDescent="0.25">
      <c r="A1" s="227"/>
      <c r="B1" s="332">
        <v>10.892799999999999</v>
      </c>
      <c r="C1" s="332"/>
      <c r="D1" s="332"/>
      <c r="E1" s="332"/>
      <c r="F1" s="332"/>
      <c r="G1" s="332"/>
      <c r="H1" s="332"/>
      <c r="I1" s="332"/>
      <c r="J1" s="332"/>
      <c r="K1" s="332"/>
      <c r="L1" s="332"/>
      <c r="M1" s="332"/>
      <c r="N1" s="332"/>
      <c r="O1" s="332"/>
      <c r="P1" s="332"/>
      <c r="Q1" s="332"/>
      <c r="R1" s="332"/>
      <c r="S1" s="332"/>
      <c r="T1" s="332"/>
      <c r="U1" s="332"/>
      <c r="V1" s="332"/>
      <c r="W1" s="332"/>
      <c r="X1" s="332"/>
      <c r="Y1" s="332"/>
      <c r="Z1" s="332"/>
      <c r="AA1" s="332"/>
      <c r="AB1" s="332"/>
      <c r="AC1" s="332"/>
      <c r="AD1" s="332"/>
      <c r="AE1" s="332"/>
      <c r="AF1" s="332"/>
      <c r="AG1" s="332"/>
      <c r="AH1" s="332"/>
      <c r="AI1" s="263"/>
      <c r="AJ1" s="263"/>
      <c r="AK1" s="263"/>
      <c r="AL1" s="263"/>
      <c r="AM1" s="263"/>
    </row>
    <row r="2" spans="1:54" s="216" customFormat="1" ht="15" x14ac:dyDescent="0.25">
      <c r="A2" s="227"/>
      <c r="B2" s="226" t="s">
        <v>53</v>
      </c>
      <c r="C2" s="226" t="s">
        <v>54</v>
      </c>
      <c r="D2" s="226" t="s">
        <v>55</v>
      </c>
      <c r="E2" s="226">
        <v>1981</v>
      </c>
      <c r="F2" s="226">
        <v>1982</v>
      </c>
      <c r="G2" s="226">
        <v>1983</v>
      </c>
      <c r="H2" s="226">
        <v>1984</v>
      </c>
      <c r="I2" s="226">
        <v>1985</v>
      </c>
      <c r="J2" s="226">
        <v>1986</v>
      </c>
      <c r="K2" s="226">
        <v>1987</v>
      </c>
      <c r="L2" s="226">
        <v>1988</v>
      </c>
      <c r="M2" s="226">
        <v>1989</v>
      </c>
      <c r="N2" s="226">
        <v>1990</v>
      </c>
      <c r="O2" s="226">
        <v>1991</v>
      </c>
      <c r="P2" s="226">
        <v>1992</v>
      </c>
      <c r="Q2" s="226">
        <v>1993</v>
      </c>
      <c r="R2" s="226">
        <v>1994</v>
      </c>
      <c r="S2" s="226">
        <v>1995</v>
      </c>
      <c r="T2" s="226">
        <v>1996</v>
      </c>
      <c r="U2" s="226">
        <v>1997</v>
      </c>
      <c r="V2" s="226">
        <v>1998</v>
      </c>
      <c r="W2" s="226">
        <v>1999</v>
      </c>
      <c r="X2" s="226">
        <v>2000</v>
      </c>
      <c r="Y2" s="226">
        <v>2001</v>
      </c>
      <c r="Z2" s="226">
        <v>2002</v>
      </c>
      <c r="AA2" s="226">
        <v>2003</v>
      </c>
      <c r="AB2" s="226">
        <v>2004</v>
      </c>
      <c r="AC2" s="226">
        <v>2005</v>
      </c>
      <c r="AD2" s="226">
        <v>2006</v>
      </c>
      <c r="AE2" s="226">
        <v>2007</v>
      </c>
      <c r="AF2" s="226">
        <v>2008</v>
      </c>
      <c r="AG2" s="226">
        <v>2009</v>
      </c>
      <c r="AH2" s="226">
        <v>2010</v>
      </c>
      <c r="AI2" s="263">
        <v>2011</v>
      </c>
      <c r="AJ2" s="263">
        <v>2012</v>
      </c>
      <c r="AK2" s="263">
        <v>2013</v>
      </c>
      <c r="AL2" s="263">
        <v>2014</v>
      </c>
      <c r="AM2" s="263">
        <v>2015</v>
      </c>
      <c r="AN2" s="216">
        <v>2016</v>
      </c>
      <c r="AO2" s="216">
        <v>2017</v>
      </c>
      <c r="AP2" s="216">
        <v>2018</v>
      </c>
      <c r="AQ2" s="216">
        <v>2019</v>
      </c>
      <c r="AR2" s="216">
        <v>2020</v>
      </c>
      <c r="AS2" s="216">
        <v>2021</v>
      </c>
      <c r="AT2" s="216">
        <v>2022</v>
      </c>
      <c r="AU2" s="216">
        <v>2023</v>
      </c>
      <c r="AV2" s="216">
        <v>2024</v>
      </c>
      <c r="AW2" s="216">
        <v>2025</v>
      </c>
      <c r="AX2" s="216">
        <v>2026</v>
      </c>
      <c r="AY2" s="216">
        <v>2027</v>
      </c>
      <c r="AZ2" s="216">
        <v>2028</v>
      </c>
      <c r="BA2" s="216">
        <v>2029</v>
      </c>
      <c r="BB2" s="216">
        <v>2030</v>
      </c>
    </row>
    <row r="3" spans="1:54" s="216" customFormat="1" ht="15" x14ac:dyDescent="0.25">
      <c r="A3" s="229"/>
      <c r="B3" s="230" t="s">
        <v>71</v>
      </c>
      <c r="C3" s="230" t="s">
        <v>72</v>
      </c>
      <c r="D3" s="230" t="s">
        <v>73</v>
      </c>
      <c r="E3" s="230" t="s">
        <v>74</v>
      </c>
      <c r="F3" s="230" t="s">
        <v>75</v>
      </c>
      <c r="G3" s="230" t="s">
        <v>76</v>
      </c>
      <c r="H3" s="230" t="s">
        <v>77</v>
      </c>
      <c r="I3" s="230" t="s">
        <v>78</v>
      </c>
      <c r="J3" s="230" t="s">
        <v>79</v>
      </c>
      <c r="K3" s="230" t="s">
        <v>80</v>
      </c>
      <c r="L3" s="230" t="s">
        <v>81</v>
      </c>
      <c r="M3" s="230" t="s">
        <v>82</v>
      </c>
      <c r="N3" s="230" t="s">
        <v>83</v>
      </c>
      <c r="O3" s="230" t="s">
        <v>84</v>
      </c>
      <c r="P3" s="230" t="s">
        <v>85</v>
      </c>
      <c r="Q3" s="230" t="s">
        <v>86</v>
      </c>
      <c r="R3" s="230" t="s">
        <v>87</v>
      </c>
      <c r="S3" s="230" t="s">
        <v>88</v>
      </c>
      <c r="T3" s="230" t="s">
        <v>89</v>
      </c>
      <c r="U3" s="230" t="s">
        <v>90</v>
      </c>
      <c r="V3" s="230" t="s">
        <v>91</v>
      </c>
      <c r="W3" s="230" t="s">
        <v>92</v>
      </c>
      <c r="X3" s="230" t="s">
        <v>93</v>
      </c>
      <c r="Y3" s="230" t="s">
        <v>94</v>
      </c>
      <c r="Z3" s="230" t="s">
        <v>95</v>
      </c>
      <c r="AA3" s="230" t="s">
        <v>96</v>
      </c>
      <c r="AB3" s="230" t="s">
        <v>97</v>
      </c>
      <c r="AC3" s="230" t="s">
        <v>98</v>
      </c>
      <c r="AD3" s="230" t="s">
        <v>99</v>
      </c>
      <c r="AE3" s="230" t="s">
        <v>100</v>
      </c>
      <c r="AF3" s="230" t="s">
        <v>101</v>
      </c>
      <c r="AG3" s="230" t="s">
        <v>102</v>
      </c>
      <c r="AH3" s="230" t="s">
        <v>103</v>
      </c>
      <c r="AI3" s="230" t="s">
        <v>163</v>
      </c>
      <c r="AJ3" s="230" t="s">
        <v>168</v>
      </c>
      <c r="AK3" s="230" t="s">
        <v>169</v>
      </c>
      <c r="AL3" s="230" t="s">
        <v>170</v>
      </c>
      <c r="AM3" s="230" t="s">
        <v>171</v>
      </c>
      <c r="AN3" s="216" t="s">
        <v>172</v>
      </c>
      <c r="AO3" s="216" t="s">
        <v>173</v>
      </c>
      <c r="AP3" s="216" t="s">
        <v>174</v>
      </c>
      <c r="AQ3" s="216" t="s">
        <v>175</v>
      </c>
      <c r="AR3" s="216" t="s">
        <v>176</v>
      </c>
      <c r="AS3" s="216" t="s">
        <v>177</v>
      </c>
      <c r="AT3" s="216" t="s">
        <v>178</v>
      </c>
      <c r="AU3" s="216" t="s">
        <v>179</v>
      </c>
      <c r="AV3" s="216" t="s">
        <v>180</v>
      </c>
      <c r="AW3" s="216" t="s">
        <v>181</v>
      </c>
      <c r="AX3" s="216" t="s">
        <v>182</v>
      </c>
      <c r="AY3" s="216" t="s">
        <v>183</v>
      </c>
      <c r="AZ3" s="216" t="s">
        <v>184</v>
      </c>
      <c r="BA3" s="216" t="s">
        <v>185</v>
      </c>
      <c r="BB3" s="216" t="s">
        <v>186</v>
      </c>
    </row>
    <row r="4" spans="1:54" ht="15" x14ac:dyDescent="0.25">
      <c r="A4" s="228">
        <v>43952</v>
      </c>
      <c r="B4" s="115"/>
      <c r="C4" s="115"/>
      <c r="D4" s="116">
        <v>110</v>
      </c>
      <c r="E4" s="11">
        <v>112.839</v>
      </c>
      <c r="F4" s="11">
        <v>91.994</v>
      </c>
      <c r="G4" s="11">
        <v>73.891000000000005</v>
      </c>
      <c r="H4" s="11">
        <v>128.69499999999999</v>
      </c>
      <c r="I4" s="11">
        <v>117.261</v>
      </c>
      <c r="J4" s="11">
        <v>100.86799999999999</v>
      </c>
      <c r="K4" s="11">
        <v>99.037000000000006</v>
      </c>
      <c r="L4" s="11">
        <v>89.855000000000004</v>
      </c>
      <c r="M4" s="11">
        <v>99.677000000000007</v>
      </c>
      <c r="N4" s="11">
        <v>102.438</v>
      </c>
      <c r="O4" s="11">
        <v>81.98</v>
      </c>
      <c r="P4" s="11">
        <v>131.56700000000001</v>
      </c>
      <c r="Q4" s="11">
        <v>124.709</v>
      </c>
      <c r="R4" s="11">
        <v>114.249</v>
      </c>
      <c r="S4" s="11">
        <v>97.405000000000001</v>
      </c>
      <c r="T4" s="11">
        <v>122.425</v>
      </c>
      <c r="U4" s="11">
        <v>125.282</v>
      </c>
      <c r="V4" s="11">
        <v>91.34</v>
      </c>
      <c r="W4" s="11">
        <v>121.54600000000001</v>
      </c>
      <c r="X4" s="11">
        <v>123.053</v>
      </c>
      <c r="Y4" s="11">
        <v>144.37</v>
      </c>
      <c r="Z4" s="11">
        <v>91.034000000000006</v>
      </c>
      <c r="AA4" s="11">
        <v>107.351</v>
      </c>
      <c r="AB4" s="11">
        <v>116.926</v>
      </c>
      <c r="AC4" s="11">
        <v>108.955</v>
      </c>
      <c r="AD4" s="11">
        <v>112.836</v>
      </c>
      <c r="AE4" s="11">
        <v>136.22499999999999</v>
      </c>
      <c r="AF4" s="11">
        <v>106.31100000000001</v>
      </c>
      <c r="AG4" s="11">
        <v>136.97300000000001</v>
      </c>
      <c r="AH4" s="11">
        <v>76.164000000000001</v>
      </c>
      <c r="AI4" s="173">
        <v>108.23099999999999</v>
      </c>
      <c r="AJ4" s="173">
        <v>114.621</v>
      </c>
      <c r="AK4" s="173">
        <v>110</v>
      </c>
      <c r="AL4" s="173">
        <v>103.604</v>
      </c>
      <c r="AM4" s="173">
        <v>127.119</v>
      </c>
      <c r="AN4" s="173"/>
      <c r="AO4" s="173"/>
      <c r="AP4" s="173"/>
      <c r="AQ4" s="173"/>
      <c r="AR4" s="173"/>
      <c r="AS4" s="173"/>
      <c r="AT4" s="173"/>
      <c r="AU4" s="173"/>
      <c r="AV4" s="173"/>
      <c r="AW4" s="173"/>
      <c r="AX4" s="173"/>
      <c r="AY4" s="173"/>
    </row>
    <row r="5" spans="1:54" ht="15" x14ac:dyDescent="0.25">
      <c r="A5" s="228">
        <v>43983</v>
      </c>
      <c r="B5" s="115"/>
      <c r="C5" s="115"/>
      <c r="D5" s="116">
        <v>90</v>
      </c>
      <c r="E5" s="11">
        <v>141.81</v>
      </c>
      <c r="F5" s="11">
        <v>93.513000000000005</v>
      </c>
      <c r="G5" s="11">
        <v>102.57</v>
      </c>
      <c r="H5" s="11">
        <v>95.227999999999994</v>
      </c>
      <c r="I5" s="11">
        <v>95.016000000000005</v>
      </c>
      <c r="J5" s="11">
        <v>101.021</v>
      </c>
      <c r="K5" s="11">
        <v>86.47</v>
      </c>
      <c r="L5" s="11">
        <v>106.429</v>
      </c>
      <c r="M5" s="11">
        <v>62.207999999999998</v>
      </c>
      <c r="N5" s="11">
        <v>87.549000000000007</v>
      </c>
      <c r="O5" s="11">
        <v>92.19</v>
      </c>
      <c r="P5" s="11">
        <v>103.438</v>
      </c>
      <c r="Q5" s="11">
        <v>90</v>
      </c>
      <c r="R5" s="11">
        <v>77.525000000000006</v>
      </c>
      <c r="S5" s="11">
        <v>122.116</v>
      </c>
      <c r="T5" s="11">
        <v>62.558</v>
      </c>
      <c r="U5" s="11">
        <v>108.985</v>
      </c>
      <c r="V5" s="11">
        <v>67.256</v>
      </c>
      <c r="W5" s="11">
        <v>120.416</v>
      </c>
      <c r="X5" s="11">
        <v>64.960999999999999</v>
      </c>
      <c r="Y5" s="11">
        <v>66.504999999999995</v>
      </c>
      <c r="Z5" s="11">
        <v>66.606999999999999</v>
      </c>
      <c r="AA5" s="11">
        <v>77.194000000000003</v>
      </c>
      <c r="AB5" s="11">
        <v>56.792999999999999</v>
      </c>
      <c r="AC5" s="11">
        <v>71.638000000000005</v>
      </c>
      <c r="AD5" s="11">
        <v>64.049000000000007</v>
      </c>
      <c r="AE5" s="11">
        <v>90.691000000000003</v>
      </c>
      <c r="AF5" s="11">
        <v>93.995999999999995</v>
      </c>
      <c r="AG5" s="11">
        <v>78.004999999999995</v>
      </c>
      <c r="AH5" s="11">
        <v>80.644000000000005</v>
      </c>
      <c r="AI5" s="173">
        <v>125.71</v>
      </c>
      <c r="AJ5" s="173">
        <v>54.470999999999997</v>
      </c>
      <c r="AK5" s="173">
        <v>70.629000000000005</v>
      </c>
      <c r="AL5" s="173">
        <v>99.887</v>
      </c>
      <c r="AM5" s="173">
        <v>200.89400000000001</v>
      </c>
      <c r="AN5" s="173"/>
      <c r="AO5" s="173"/>
      <c r="AP5" s="173"/>
      <c r="AQ5" s="173"/>
      <c r="AR5" s="173"/>
      <c r="AS5" s="173"/>
      <c r="AT5" s="173"/>
      <c r="AU5" s="173"/>
      <c r="AV5" s="173"/>
      <c r="AW5" s="173"/>
      <c r="AX5" s="173"/>
      <c r="AY5" s="173"/>
    </row>
    <row r="6" spans="1:54" ht="15" x14ac:dyDescent="0.25">
      <c r="A6" s="228">
        <v>44013</v>
      </c>
      <c r="B6" s="115"/>
      <c r="C6" s="115"/>
      <c r="D6" s="116">
        <v>33</v>
      </c>
      <c r="E6" s="11">
        <v>74.355999999999995</v>
      </c>
      <c r="F6" s="11">
        <v>50.387</v>
      </c>
      <c r="G6" s="11">
        <v>55.906999999999996</v>
      </c>
      <c r="H6" s="11">
        <v>42.234000000000002</v>
      </c>
      <c r="I6" s="11">
        <v>33.744</v>
      </c>
      <c r="J6" s="11">
        <v>66.165000000000006</v>
      </c>
      <c r="K6" s="11">
        <v>36.404000000000003</v>
      </c>
      <c r="L6" s="11">
        <v>39.710999999999999</v>
      </c>
      <c r="M6" s="11">
        <v>27.236999999999998</v>
      </c>
      <c r="N6" s="11">
        <v>42.234999999999999</v>
      </c>
      <c r="O6" s="11">
        <v>47.259</v>
      </c>
      <c r="P6" s="11">
        <v>50.777999999999999</v>
      </c>
      <c r="Q6" s="11">
        <v>34.020000000000003</v>
      </c>
      <c r="R6" s="11">
        <v>25.614999999999998</v>
      </c>
      <c r="S6" s="11">
        <v>90.804000000000002</v>
      </c>
      <c r="T6" s="11">
        <v>26.521999999999998</v>
      </c>
      <c r="U6" s="11">
        <v>33</v>
      </c>
      <c r="V6" s="11">
        <v>32.149000000000001</v>
      </c>
      <c r="W6" s="11">
        <v>71.471999999999994</v>
      </c>
      <c r="X6" s="11">
        <v>21.285</v>
      </c>
      <c r="Y6" s="11">
        <v>23.117999999999999</v>
      </c>
      <c r="Z6" s="11">
        <v>21.311</v>
      </c>
      <c r="AA6" s="11">
        <v>25.446999999999999</v>
      </c>
      <c r="AB6" s="11">
        <v>23.021999999999998</v>
      </c>
      <c r="AC6" s="11">
        <v>31.748000000000001</v>
      </c>
      <c r="AD6" s="11">
        <v>30.137</v>
      </c>
      <c r="AE6" s="11">
        <v>37.526000000000003</v>
      </c>
      <c r="AF6" s="11">
        <v>30.719000000000001</v>
      </c>
      <c r="AG6" s="11">
        <v>30.821000000000002</v>
      </c>
      <c r="AH6" s="11">
        <v>27.326000000000001</v>
      </c>
      <c r="AI6" s="173">
        <v>50.268000000000001</v>
      </c>
      <c r="AJ6" s="173">
        <v>19.747</v>
      </c>
      <c r="AK6" s="173">
        <v>28.588999999999999</v>
      </c>
      <c r="AL6" s="173">
        <v>31.027999999999999</v>
      </c>
      <c r="AM6" s="173">
        <v>78.465999999999994</v>
      </c>
      <c r="AN6" s="173"/>
      <c r="AO6" s="173"/>
      <c r="AP6" s="173"/>
      <c r="AQ6" s="173"/>
      <c r="AR6" s="173"/>
      <c r="AS6" s="173"/>
      <c r="AT6" s="173"/>
      <c r="AU6" s="173"/>
      <c r="AV6" s="173"/>
      <c r="AW6" s="173"/>
      <c r="AX6" s="173"/>
      <c r="AY6" s="173"/>
    </row>
    <row r="7" spans="1:54" ht="15" x14ac:dyDescent="0.25">
      <c r="A7" s="228">
        <v>44044</v>
      </c>
      <c r="B7" s="115"/>
      <c r="C7" s="115"/>
      <c r="D7" s="116">
        <v>21</v>
      </c>
      <c r="E7" s="11">
        <v>28.824000000000002</v>
      </c>
      <c r="F7" s="11">
        <v>45.996000000000002</v>
      </c>
      <c r="G7" s="11">
        <v>20.282</v>
      </c>
      <c r="H7" s="11">
        <v>36.121000000000002</v>
      </c>
      <c r="I7" s="11">
        <v>16.751000000000001</v>
      </c>
      <c r="J7" s="11">
        <v>25.355</v>
      </c>
      <c r="K7" s="11">
        <v>25.390999999999998</v>
      </c>
      <c r="L7" s="11">
        <v>25.041</v>
      </c>
      <c r="M7" s="11">
        <v>20.416</v>
      </c>
      <c r="N7" s="11">
        <v>25.88</v>
      </c>
      <c r="O7" s="11">
        <v>18.175000000000001</v>
      </c>
      <c r="P7" s="11">
        <v>30.911999999999999</v>
      </c>
      <c r="Q7" s="11">
        <v>21</v>
      </c>
      <c r="R7" s="11">
        <v>13.206</v>
      </c>
      <c r="S7" s="11">
        <v>31.097999999999999</v>
      </c>
      <c r="T7" s="11">
        <v>14.461</v>
      </c>
      <c r="U7" s="11">
        <v>34.088999999999999</v>
      </c>
      <c r="V7" s="11">
        <v>15.436999999999999</v>
      </c>
      <c r="W7" s="11">
        <v>64.905000000000001</v>
      </c>
      <c r="X7" s="11">
        <v>15.8</v>
      </c>
      <c r="Y7" s="11">
        <v>22.521000000000001</v>
      </c>
      <c r="Z7" s="11">
        <v>11.842000000000001</v>
      </c>
      <c r="AA7" s="11">
        <v>16.68</v>
      </c>
      <c r="AB7" s="11">
        <v>12.935</v>
      </c>
      <c r="AC7" s="11">
        <v>19.385999999999999</v>
      </c>
      <c r="AD7" s="11">
        <v>21.5</v>
      </c>
      <c r="AE7" s="11">
        <v>29.227</v>
      </c>
      <c r="AF7" s="11">
        <v>16.756</v>
      </c>
      <c r="AG7" s="11">
        <v>14.343</v>
      </c>
      <c r="AH7" s="11">
        <v>22.792000000000002</v>
      </c>
      <c r="AI7" s="173">
        <v>19.428000000000001</v>
      </c>
      <c r="AJ7" s="173">
        <v>12.471</v>
      </c>
      <c r="AK7" s="173">
        <v>26.06</v>
      </c>
      <c r="AL7" s="173">
        <v>18.876999999999999</v>
      </c>
      <c r="AM7" s="173">
        <v>27.088999999999999</v>
      </c>
      <c r="AN7" s="173"/>
      <c r="AO7" s="173"/>
      <c r="AP7" s="173"/>
      <c r="AQ7" s="173"/>
      <c r="AR7" s="173"/>
      <c r="AS7" s="173"/>
      <c r="AT7" s="173"/>
      <c r="AU7" s="173"/>
      <c r="AV7" s="173"/>
      <c r="AW7" s="173"/>
      <c r="AX7" s="173"/>
      <c r="AY7" s="173"/>
    </row>
    <row r="8" spans="1:54" ht="15" x14ac:dyDescent="0.25">
      <c r="A8" s="228">
        <v>44075</v>
      </c>
      <c r="B8" s="115"/>
      <c r="C8" s="115"/>
      <c r="D8" s="116">
        <v>20</v>
      </c>
      <c r="E8" s="11">
        <v>16.382000000000001</v>
      </c>
      <c r="F8" s="11">
        <v>51.838000000000001</v>
      </c>
      <c r="G8" s="11">
        <v>12.452</v>
      </c>
      <c r="H8" s="11">
        <v>23.21</v>
      </c>
      <c r="I8" s="11">
        <v>27.202000000000002</v>
      </c>
      <c r="J8" s="11">
        <v>33.427999999999997</v>
      </c>
      <c r="K8" s="11">
        <v>16.55</v>
      </c>
      <c r="L8" s="11">
        <v>20.004000000000001</v>
      </c>
      <c r="M8" s="11">
        <v>13.192</v>
      </c>
      <c r="N8" s="11">
        <v>17.777000000000001</v>
      </c>
      <c r="O8" s="11">
        <v>31.323</v>
      </c>
      <c r="P8" s="11">
        <v>20</v>
      </c>
      <c r="Q8" s="11">
        <v>23.030999999999999</v>
      </c>
      <c r="R8" s="11">
        <v>21.1</v>
      </c>
      <c r="S8" s="11">
        <v>19.440999999999999</v>
      </c>
      <c r="T8" s="11">
        <v>14.36</v>
      </c>
      <c r="U8" s="11">
        <v>37.393000000000001</v>
      </c>
      <c r="V8" s="11">
        <v>13.863</v>
      </c>
      <c r="W8" s="11">
        <v>46.186999999999998</v>
      </c>
      <c r="X8" s="11">
        <v>14.773</v>
      </c>
      <c r="Y8" s="11">
        <v>12.417</v>
      </c>
      <c r="Z8" s="11">
        <v>22.236000000000001</v>
      </c>
      <c r="AA8" s="11">
        <v>25.501999999999999</v>
      </c>
      <c r="AB8" s="11">
        <v>22.125</v>
      </c>
      <c r="AC8" s="11">
        <v>11.725</v>
      </c>
      <c r="AD8" s="11">
        <v>18.277999999999999</v>
      </c>
      <c r="AE8" s="11">
        <v>29.949000000000002</v>
      </c>
      <c r="AF8" s="11">
        <v>21.77</v>
      </c>
      <c r="AG8" s="11">
        <v>11.481999999999999</v>
      </c>
      <c r="AH8" s="11">
        <v>12.425000000000001</v>
      </c>
      <c r="AI8" s="173">
        <v>15.699</v>
      </c>
      <c r="AJ8" s="173">
        <v>9.8729999999999993</v>
      </c>
      <c r="AK8" s="173">
        <v>40.024000000000001</v>
      </c>
      <c r="AL8" s="173">
        <v>24.861999999999998</v>
      </c>
      <c r="AM8" s="173">
        <v>17.907</v>
      </c>
      <c r="AN8" s="173"/>
      <c r="AO8" s="173"/>
      <c r="AP8" s="173"/>
      <c r="AQ8" s="173"/>
      <c r="AR8" s="173"/>
      <c r="AS8" s="173"/>
      <c r="AT8" s="173"/>
      <c r="AU8" s="173"/>
      <c r="AV8" s="173"/>
      <c r="AW8" s="173"/>
      <c r="AX8" s="173"/>
      <c r="AY8" s="173"/>
    </row>
    <row r="9" spans="1:54" ht="15" x14ac:dyDescent="0.25">
      <c r="A9" s="228">
        <v>44105</v>
      </c>
      <c r="B9" s="115"/>
      <c r="C9" s="115"/>
      <c r="D9" s="116">
        <v>20.94</v>
      </c>
      <c r="E9" s="11">
        <v>28.192</v>
      </c>
      <c r="F9" s="11">
        <v>30.183</v>
      </c>
      <c r="G9" s="11">
        <v>17.698</v>
      </c>
      <c r="H9" s="11">
        <v>21.655999999999999</v>
      </c>
      <c r="I9" s="11">
        <v>33.173999999999999</v>
      </c>
      <c r="J9" s="11">
        <v>38.89</v>
      </c>
      <c r="K9" s="11">
        <v>12.811</v>
      </c>
      <c r="L9" s="11">
        <v>20.55</v>
      </c>
      <c r="M9" s="11">
        <v>17.306000000000001</v>
      </c>
      <c r="N9" s="11">
        <v>27.715</v>
      </c>
      <c r="O9" s="11">
        <v>17.097999999999999</v>
      </c>
      <c r="P9" s="11">
        <v>14.750999999999999</v>
      </c>
      <c r="Q9" s="11">
        <v>16.015000000000001</v>
      </c>
      <c r="R9" s="11">
        <v>17.588000000000001</v>
      </c>
      <c r="S9" s="11">
        <v>20.76</v>
      </c>
      <c r="T9" s="11">
        <v>23.591000000000001</v>
      </c>
      <c r="U9" s="11">
        <v>38.823</v>
      </c>
      <c r="V9" s="11">
        <v>14.775</v>
      </c>
      <c r="W9" s="11">
        <v>21.448</v>
      </c>
      <c r="X9" s="11">
        <v>17.469000000000001</v>
      </c>
      <c r="Y9" s="11">
        <v>11.843999999999999</v>
      </c>
      <c r="Z9" s="11">
        <v>19.72</v>
      </c>
      <c r="AA9" s="11">
        <v>16.821999999999999</v>
      </c>
      <c r="AB9" s="11">
        <v>23.747</v>
      </c>
      <c r="AC9" s="11">
        <v>22.286000000000001</v>
      </c>
      <c r="AD9" s="11">
        <v>64.710999999999999</v>
      </c>
      <c r="AE9" s="11">
        <v>37.965000000000003</v>
      </c>
      <c r="AF9" s="11">
        <v>15.244</v>
      </c>
      <c r="AG9" s="11">
        <v>12.952999999999999</v>
      </c>
      <c r="AH9" s="11">
        <v>17.116</v>
      </c>
      <c r="AI9" s="173">
        <v>23.091000000000001</v>
      </c>
      <c r="AJ9" s="173">
        <v>10.308</v>
      </c>
      <c r="AK9" s="173">
        <v>32.936</v>
      </c>
      <c r="AL9" s="173">
        <v>37.036000000000001</v>
      </c>
      <c r="AM9" s="173">
        <v>15.042</v>
      </c>
      <c r="AN9" s="173"/>
      <c r="AO9" s="173"/>
      <c r="AP9" s="173"/>
      <c r="AQ9" s="173"/>
      <c r="AR9" s="173"/>
      <c r="AS9" s="173"/>
      <c r="AT9" s="173"/>
      <c r="AU9" s="173"/>
      <c r="AV9" s="173"/>
      <c r="AW9" s="173"/>
      <c r="AX9" s="173"/>
      <c r="AY9" s="173"/>
    </row>
    <row r="10" spans="1:54" ht="15" x14ac:dyDescent="0.25">
      <c r="A10" s="228">
        <v>44136</v>
      </c>
      <c r="B10" s="115"/>
      <c r="C10" s="115"/>
      <c r="D10" s="116">
        <v>15.82</v>
      </c>
      <c r="E10" s="11">
        <v>16.721</v>
      </c>
      <c r="F10" s="11">
        <v>17.722999999999999</v>
      </c>
      <c r="G10" s="11">
        <v>11.186</v>
      </c>
      <c r="H10" s="11">
        <v>15.67</v>
      </c>
      <c r="I10" s="11">
        <v>18.632999999999999</v>
      </c>
      <c r="J10" s="11">
        <v>25.212</v>
      </c>
      <c r="K10" s="11">
        <v>16.251000000000001</v>
      </c>
      <c r="L10" s="11">
        <v>13.117000000000001</v>
      </c>
      <c r="M10" s="11">
        <v>11.644</v>
      </c>
      <c r="N10" s="11">
        <v>19.937000000000001</v>
      </c>
      <c r="O10" s="11">
        <v>13.632</v>
      </c>
      <c r="P10" s="11">
        <v>12.39</v>
      </c>
      <c r="Q10" s="11">
        <v>12.346</v>
      </c>
      <c r="R10" s="11">
        <v>14.718</v>
      </c>
      <c r="S10" s="11">
        <v>13.334</v>
      </c>
      <c r="T10" s="11">
        <v>16.093</v>
      </c>
      <c r="U10" s="11">
        <v>19.155999999999999</v>
      </c>
      <c r="V10" s="11">
        <v>16.715</v>
      </c>
      <c r="W10" s="11">
        <v>14.29</v>
      </c>
      <c r="X10" s="11">
        <v>14.388</v>
      </c>
      <c r="Y10" s="11">
        <v>10.781000000000001</v>
      </c>
      <c r="Z10" s="11">
        <v>12.917</v>
      </c>
      <c r="AA10" s="11">
        <v>11.68</v>
      </c>
      <c r="AB10" s="11">
        <v>17.885999999999999</v>
      </c>
      <c r="AC10" s="11">
        <v>13.715999999999999</v>
      </c>
      <c r="AD10" s="11">
        <v>23.76</v>
      </c>
      <c r="AE10" s="11">
        <v>18.548999999999999</v>
      </c>
      <c r="AF10" s="11">
        <v>12.401999999999999</v>
      </c>
      <c r="AG10" s="11">
        <v>11.34</v>
      </c>
      <c r="AH10" s="11">
        <v>12.986000000000001</v>
      </c>
      <c r="AI10" s="173">
        <v>17.03</v>
      </c>
      <c r="AJ10" s="173">
        <v>9.1530000000000005</v>
      </c>
      <c r="AK10" s="173">
        <v>17.89</v>
      </c>
      <c r="AL10" s="173">
        <v>20.376999999999999</v>
      </c>
      <c r="AM10" s="173">
        <v>13.215999999999999</v>
      </c>
      <c r="AN10" s="173"/>
      <c r="AO10" s="173"/>
      <c r="AP10" s="173"/>
      <c r="AQ10" s="173"/>
      <c r="AR10" s="173"/>
      <c r="AS10" s="173"/>
      <c r="AT10" s="173"/>
      <c r="AU10" s="173"/>
      <c r="AV10" s="173"/>
      <c r="AW10" s="173"/>
      <c r="AX10" s="173"/>
      <c r="AY10" s="173"/>
    </row>
    <row r="11" spans="1:54" ht="15" x14ac:dyDescent="0.25">
      <c r="A11" s="228">
        <v>44166</v>
      </c>
      <c r="B11" s="115"/>
      <c r="C11" s="115"/>
      <c r="D11" s="116">
        <v>15.25</v>
      </c>
      <c r="E11" s="11">
        <v>12.933</v>
      </c>
      <c r="F11" s="11">
        <v>14.336</v>
      </c>
      <c r="G11" s="11">
        <v>10.246</v>
      </c>
      <c r="H11" s="11">
        <v>13.068</v>
      </c>
      <c r="I11" s="11">
        <v>13.952999999999999</v>
      </c>
      <c r="J11" s="11">
        <v>16.887</v>
      </c>
      <c r="K11" s="11">
        <v>12.087999999999999</v>
      </c>
      <c r="L11" s="11">
        <v>11.085000000000001</v>
      </c>
      <c r="M11" s="11">
        <v>9.9049999999999994</v>
      </c>
      <c r="N11" s="11">
        <v>13.843999999999999</v>
      </c>
      <c r="O11" s="11">
        <v>11.978</v>
      </c>
      <c r="P11" s="11">
        <v>11.292</v>
      </c>
      <c r="Q11" s="11">
        <v>11.183999999999999</v>
      </c>
      <c r="R11" s="11">
        <v>12.375</v>
      </c>
      <c r="S11" s="11">
        <v>12.148</v>
      </c>
      <c r="T11" s="11">
        <v>13.73</v>
      </c>
      <c r="U11" s="11">
        <v>13.641</v>
      </c>
      <c r="V11" s="11">
        <v>14.843</v>
      </c>
      <c r="W11" s="11">
        <v>12.69</v>
      </c>
      <c r="X11" s="11">
        <v>11.457000000000001</v>
      </c>
      <c r="Y11" s="11">
        <v>9.7940000000000005</v>
      </c>
      <c r="Z11" s="11">
        <v>11.33</v>
      </c>
      <c r="AA11" s="11">
        <v>11.025</v>
      </c>
      <c r="AB11" s="11">
        <v>12.57</v>
      </c>
      <c r="AC11" s="11">
        <v>10.582000000000001</v>
      </c>
      <c r="AD11" s="11">
        <v>14.006</v>
      </c>
      <c r="AE11" s="11">
        <v>14.936</v>
      </c>
      <c r="AF11" s="11">
        <v>11.065</v>
      </c>
      <c r="AG11" s="11">
        <v>9.7899999999999991</v>
      </c>
      <c r="AH11" s="11">
        <v>10.778</v>
      </c>
      <c r="AI11" s="173">
        <v>13.641999999999999</v>
      </c>
      <c r="AJ11" s="173">
        <v>8.7330000000000005</v>
      </c>
      <c r="AK11" s="173">
        <v>13.666</v>
      </c>
      <c r="AL11" s="173">
        <v>13.436</v>
      </c>
      <c r="AM11" s="173">
        <v>13.334</v>
      </c>
      <c r="AN11" s="173"/>
      <c r="AO11" s="173"/>
      <c r="AP11" s="173"/>
      <c r="AQ11" s="173"/>
      <c r="AR11" s="173"/>
      <c r="AS11" s="173"/>
      <c r="AT11" s="173"/>
      <c r="AU11" s="173"/>
      <c r="AV11" s="173"/>
      <c r="AW11" s="173"/>
      <c r="AX11" s="173"/>
      <c r="AY11" s="173"/>
    </row>
    <row r="12" spans="1:54" ht="15" x14ac:dyDescent="0.25">
      <c r="A12" s="228">
        <v>44197</v>
      </c>
      <c r="B12" s="115"/>
      <c r="C12" s="115"/>
      <c r="D12" s="116">
        <v>13.58</v>
      </c>
      <c r="E12" s="11">
        <v>11.205</v>
      </c>
      <c r="F12" s="11">
        <v>11.855</v>
      </c>
      <c r="G12" s="11">
        <v>9.6489999999999991</v>
      </c>
      <c r="H12" s="11">
        <v>12.234999999999999</v>
      </c>
      <c r="I12" s="11">
        <v>11.952999999999999</v>
      </c>
      <c r="J12" s="11">
        <v>12.882</v>
      </c>
      <c r="K12" s="11">
        <v>10.119999999999999</v>
      </c>
      <c r="L12" s="11">
        <v>9.6989999999999998</v>
      </c>
      <c r="M12" s="11">
        <v>8.8829999999999991</v>
      </c>
      <c r="N12" s="11">
        <v>10.952</v>
      </c>
      <c r="O12" s="11">
        <v>10.195</v>
      </c>
      <c r="P12" s="11">
        <v>10.220000000000001</v>
      </c>
      <c r="Q12" s="11">
        <v>10.218</v>
      </c>
      <c r="R12" s="11">
        <v>10.657999999999999</v>
      </c>
      <c r="S12" s="11">
        <v>10.9</v>
      </c>
      <c r="T12" s="11">
        <v>11.068</v>
      </c>
      <c r="U12" s="11">
        <v>11.709</v>
      </c>
      <c r="V12" s="11">
        <v>11.124000000000001</v>
      </c>
      <c r="W12" s="11">
        <v>11.523</v>
      </c>
      <c r="X12" s="11">
        <v>10.071999999999999</v>
      </c>
      <c r="Y12" s="11">
        <v>8.9809999999999999</v>
      </c>
      <c r="Z12" s="11">
        <v>10.419</v>
      </c>
      <c r="AA12" s="11">
        <v>9.7560000000000002</v>
      </c>
      <c r="AB12" s="11">
        <v>13.041</v>
      </c>
      <c r="AC12" s="11">
        <v>9.6080000000000005</v>
      </c>
      <c r="AD12" s="11">
        <v>11.275</v>
      </c>
      <c r="AE12" s="11">
        <v>12.457000000000001</v>
      </c>
      <c r="AF12" s="11">
        <v>9.76</v>
      </c>
      <c r="AG12" s="11">
        <v>8.875</v>
      </c>
      <c r="AH12" s="11">
        <v>9.9</v>
      </c>
      <c r="AI12" s="173">
        <v>12.368</v>
      </c>
      <c r="AJ12" s="173">
        <v>8.0649999999999995</v>
      </c>
      <c r="AK12" s="173">
        <v>11.497</v>
      </c>
      <c r="AL12" s="173">
        <v>11.491</v>
      </c>
      <c r="AM12" s="173">
        <v>12.601000000000001</v>
      </c>
      <c r="AN12" s="173"/>
      <c r="AO12" s="173"/>
      <c r="AP12" s="173"/>
      <c r="AQ12" s="173"/>
      <c r="AR12" s="173"/>
      <c r="AS12" s="173"/>
      <c r="AT12" s="173"/>
      <c r="AU12" s="173"/>
      <c r="AV12" s="173"/>
      <c r="AW12" s="173"/>
      <c r="AX12" s="173"/>
      <c r="AY12" s="173"/>
    </row>
    <row r="13" spans="1:54" ht="15" x14ac:dyDescent="0.25">
      <c r="A13" s="228">
        <v>44228</v>
      </c>
      <c r="B13" s="115"/>
      <c r="C13" s="115"/>
      <c r="D13" s="116">
        <v>12.38</v>
      </c>
      <c r="E13" s="11">
        <v>9.2629999999999999</v>
      </c>
      <c r="F13" s="11">
        <v>9.702</v>
      </c>
      <c r="G13" s="11">
        <v>7.8929999999999998</v>
      </c>
      <c r="H13" s="11">
        <v>9.4749999999999996</v>
      </c>
      <c r="I13" s="11">
        <v>11.584</v>
      </c>
      <c r="J13" s="11">
        <v>16.262</v>
      </c>
      <c r="K13" s="11">
        <v>8.3390000000000004</v>
      </c>
      <c r="L13" s="11">
        <v>8.0210000000000008</v>
      </c>
      <c r="M13" s="11">
        <v>7.3929999999999998</v>
      </c>
      <c r="N13" s="11">
        <v>9.6809999999999992</v>
      </c>
      <c r="O13" s="11">
        <v>8.6489999999999991</v>
      </c>
      <c r="P13" s="11">
        <v>8.5289999999999999</v>
      </c>
      <c r="Q13" s="11">
        <v>8.6750000000000007</v>
      </c>
      <c r="R13" s="11">
        <v>11.164</v>
      </c>
      <c r="S13" s="11">
        <v>11.858000000000001</v>
      </c>
      <c r="T13" s="11">
        <v>8.7319999999999993</v>
      </c>
      <c r="U13" s="11">
        <v>9.6989999999999998</v>
      </c>
      <c r="V13" s="11">
        <v>10.135999999999999</v>
      </c>
      <c r="W13" s="11">
        <v>10.243</v>
      </c>
      <c r="X13" s="11">
        <v>8.141</v>
      </c>
      <c r="Y13" s="11">
        <v>7.5659999999999998</v>
      </c>
      <c r="Z13" s="11">
        <v>9.5709999999999997</v>
      </c>
      <c r="AA13" s="11">
        <v>8.0009999999999994</v>
      </c>
      <c r="AB13" s="11">
        <v>10.959</v>
      </c>
      <c r="AC13" s="11">
        <v>8.2639999999999993</v>
      </c>
      <c r="AD13" s="11">
        <v>11.162000000000001</v>
      </c>
      <c r="AE13" s="11">
        <v>9.5960000000000001</v>
      </c>
      <c r="AF13" s="11">
        <v>9.0619999999999994</v>
      </c>
      <c r="AG13" s="11">
        <v>7.4089999999999998</v>
      </c>
      <c r="AH13" s="11">
        <v>7.9020000000000001</v>
      </c>
      <c r="AI13" s="173">
        <v>9.8580000000000005</v>
      </c>
      <c r="AJ13" s="173">
        <v>6.7560000000000002</v>
      </c>
      <c r="AK13" s="173">
        <v>11.226000000000001</v>
      </c>
      <c r="AL13" s="173">
        <v>13.788</v>
      </c>
      <c r="AM13" s="173">
        <v>10.403</v>
      </c>
      <c r="AN13" s="173"/>
      <c r="AO13" s="173"/>
      <c r="AP13" s="173"/>
      <c r="AQ13" s="173"/>
      <c r="AR13" s="173"/>
      <c r="AS13" s="173"/>
      <c r="AT13" s="173"/>
      <c r="AU13" s="173"/>
      <c r="AV13" s="173"/>
      <c r="AW13" s="173"/>
      <c r="AX13" s="173"/>
      <c r="AY13" s="173"/>
    </row>
    <row r="14" spans="1:54" ht="15" x14ac:dyDescent="0.25">
      <c r="A14" s="228">
        <v>44256</v>
      </c>
      <c r="B14" s="115"/>
      <c r="C14" s="115"/>
      <c r="D14" s="116">
        <v>22.1</v>
      </c>
      <c r="E14" s="11">
        <v>11.464</v>
      </c>
      <c r="F14" s="11">
        <v>13.313000000000001</v>
      </c>
      <c r="G14" s="11">
        <v>10.856999999999999</v>
      </c>
      <c r="H14" s="11">
        <v>18.893000000000001</v>
      </c>
      <c r="I14" s="11">
        <v>26.94</v>
      </c>
      <c r="J14" s="11">
        <v>26.547000000000001</v>
      </c>
      <c r="K14" s="11">
        <v>13.112</v>
      </c>
      <c r="L14" s="11">
        <v>18.919</v>
      </c>
      <c r="M14" s="11">
        <v>12.702999999999999</v>
      </c>
      <c r="N14" s="11">
        <v>11.268000000000001</v>
      </c>
      <c r="O14" s="11">
        <v>14.727</v>
      </c>
      <c r="P14" s="11">
        <v>14.973000000000001</v>
      </c>
      <c r="Q14" s="11">
        <v>16.670000000000002</v>
      </c>
      <c r="R14" s="11">
        <v>31.52</v>
      </c>
      <c r="S14" s="11">
        <v>15.842000000000001</v>
      </c>
      <c r="T14" s="11">
        <v>31.588999999999999</v>
      </c>
      <c r="U14" s="11">
        <v>16.986000000000001</v>
      </c>
      <c r="V14" s="11">
        <v>15.771000000000001</v>
      </c>
      <c r="W14" s="11">
        <v>14.279</v>
      </c>
      <c r="X14" s="11">
        <v>13.798</v>
      </c>
      <c r="Y14" s="11">
        <v>9.8659999999999997</v>
      </c>
      <c r="Z14" s="11">
        <v>14.755000000000001</v>
      </c>
      <c r="AA14" s="11">
        <v>21.821999999999999</v>
      </c>
      <c r="AB14" s="11">
        <v>22.814</v>
      </c>
      <c r="AC14" s="11">
        <v>11.968</v>
      </c>
      <c r="AD14" s="11">
        <v>37.414000000000001</v>
      </c>
      <c r="AE14" s="11">
        <v>12.612</v>
      </c>
      <c r="AF14" s="11">
        <v>18.332999999999998</v>
      </c>
      <c r="AG14" s="11">
        <v>7.9619999999999997</v>
      </c>
      <c r="AH14" s="11">
        <v>14.129</v>
      </c>
      <c r="AI14" s="173">
        <v>20.861000000000001</v>
      </c>
      <c r="AJ14" s="173">
        <v>10.356</v>
      </c>
      <c r="AK14" s="173">
        <v>16.308</v>
      </c>
      <c r="AL14" s="173">
        <v>22.334</v>
      </c>
      <c r="AM14" s="173">
        <v>13.121</v>
      </c>
      <c r="AN14" s="173"/>
      <c r="AO14" s="173"/>
      <c r="AP14" s="173"/>
      <c r="AQ14" s="173"/>
      <c r="AR14" s="173"/>
      <c r="AS14" s="173"/>
      <c r="AT14" s="173"/>
      <c r="AU14" s="173"/>
      <c r="AV14" s="173"/>
      <c r="AW14" s="173"/>
      <c r="AX14" s="173"/>
      <c r="AY14" s="173"/>
    </row>
    <row r="15" spans="1:54" ht="15" x14ac:dyDescent="0.25">
      <c r="A15" s="228">
        <v>44287</v>
      </c>
      <c r="B15" s="115"/>
      <c r="C15" s="115"/>
      <c r="D15" s="116">
        <v>52.61</v>
      </c>
      <c r="E15" s="11">
        <v>23.93</v>
      </c>
      <c r="F15" s="11">
        <v>25.483000000000001</v>
      </c>
      <c r="G15" s="11">
        <v>26.227</v>
      </c>
      <c r="H15" s="11">
        <v>84.572999999999993</v>
      </c>
      <c r="I15" s="11">
        <v>79.927000000000007</v>
      </c>
      <c r="J15" s="11">
        <v>91.781999999999996</v>
      </c>
      <c r="K15" s="11">
        <v>27.548999999999999</v>
      </c>
      <c r="L15" s="11">
        <v>71.248999999999995</v>
      </c>
      <c r="M15" s="11">
        <v>31.619</v>
      </c>
      <c r="N15" s="11">
        <v>33.963999999999999</v>
      </c>
      <c r="O15" s="11">
        <v>59.463999999999999</v>
      </c>
      <c r="P15" s="11">
        <v>59.673000000000002</v>
      </c>
      <c r="Q15" s="11">
        <v>38.85</v>
      </c>
      <c r="R15" s="11">
        <v>47.771000000000001</v>
      </c>
      <c r="S15" s="11">
        <v>33.185000000000002</v>
      </c>
      <c r="T15" s="11">
        <v>69.52</v>
      </c>
      <c r="U15" s="11">
        <v>40.015999999999998</v>
      </c>
      <c r="V15" s="11">
        <v>26.23</v>
      </c>
      <c r="W15" s="11">
        <v>50.097000000000001</v>
      </c>
      <c r="X15" s="11">
        <v>51.491</v>
      </c>
      <c r="Y15" s="11">
        <v>20.29</v>
      </c>
      <c r="Z15" s="11">
        <v>27.966000000000001</v>
      </c>
      <c r="AA15" s="11">
        <v>70.84</v>
      </c>
      <c r="AB15" s="11">
        <v>86.522999999999996</v>
      </c>
      <c r="AC15" s="11">
        <v>38.125</v>
      </c>
      <c r="AD15" s="11">
        <v>60.607999999999997</v>
      </c>
      <c r="AE15" s="11">
        <v>43.027000000000001</v>
      </c>
      <c r="AF15" s="11">
        <v>30.475000000000001</v>
      </c>
      <c r="AG15" s="11">
        <v>28.774000000000001</v>
      </c>
      <c r="AH15" s="11">
        <v>31.327000000000002</v>
      </c>
      <c r="AI15" s="173">
        <v>50.747</v>
      </c>
      <c r="AJ15" s="173">
        <v>24.169</v>
      </c>
      <c r="AK15" s="173">
        <v>44.618000000000002</v>
      </c>
      <c r="AL15" s="173">
        <v>30.626999999999999</v>
      </c>
      <c r="AM15" s="173">
        <v>26.472999999999999</v>
      </c>
      <c r="AN15" s="173"/>
      <c r="AO15" s="173"/>
      <c r="AP15" s="173"/>
      <c r="AQ15" s="173"/>
      <c r="AR15" s="173"/>
      <c r="AS15" s="173"/>
      <c r="AT15" s="173"/>
      <c r="AU15" s="173"/>
      <c r="AV15" s="173"/>
      <c r="AW15" s="173"/>
      <c r="AX15" s="173"/>
      <c r="AY15" s="173"/>
    </row>
    <row r="16" spans="1:54" ht="15" x14ac:dyDescent="0.25">
      <c r="A16" s="228">
        <v>44317</v>
      </c>
      <c r="B16" s="115"/>
      <c r="C16" s="115"/>
      <c r="D16" s="116">
        <v>146.12</v>
      </c>
      <c r="E16" s="11">
        <v>135.17599999999999</v>
      </c>
      <c r="F16" s="11">
        <v>121.093</v>
      </c>
      <c r="G16" s="11">
        <v>186.77099999999999</v>
      </c>
      <c r="H16" s="11">
        <v>216.05199999999999</v>
      </c>
      <c r="I16" s="11">
        <v>174.62200000000001</v>
      </c>
      <c r="J16" s="11">
        <v>197.96799999999999</v>
      </c>
      <c r="K16" s="11">
        <v>81.823999999999998</v>
      </c>
      <c r="L16" s="11">
        <v>122.179</v>
      </c>
      <c r="M16" s="11">
        <v>82.340999999999994</v>
      </c>
      <c r="N16" s="11">
        <v>100.634</v>
      </c>
      <c r="O16" s="11">
        <v>137.14400000000001</v>
      </c>
      <c r="P16" s="11">
        <v>222.97399999999999</v>
      </c>
      <c r="Q16" s="11">
        <v>139.65700000000001</v>
      </c>
      <c r="R16" s="11">
        <v>135.03200000000001</v>
      </c>
      <c r="S16" s="11">
        <v>135.66300000000001</v>
      </c>
      <c r="T16" s="11">
        <v>199.99100000000001</v>
      </c>
      <c r="U16" s="11">
        <v>140.1</v>
      </c>
      <c r="V16" s="11">
        <v>139.16</v>
      </c>
      <c r="W16" s="11">
        <v>124.28100000000001</v>
      </c>
      <c r="X16" s="11">
        <v>197.25899999999999</v>
      </c>
      <c r="Y16" s="11">
        <v>44.228000000000002</v>
      </c>
      <c r="Z16" s="11">
        <v>95.61</v>
      </c>
      <c r="AA16" s="11">
        <v>156.76900000000001</v>
      </c>
      <c r="AB16" s="11">
        <v>216.363</v>
      </c>
      <c r="AC16" s="11">
        <v>101.182</v>
      </c>
      <c r="AD16" s="11">
        <v>154.29499999999999</v>
      </c>
      <c r="AE16" s="11">
        <v>171.571</v>
      </c>
      <c r="AF16" s="11">
        <v>173.227</v>
      </c>
      <c r="AG16" s="11">
        <v>74.576999999999998</v>
      </c>
      <c r="AH16" s="11">
        <v>118.57</v>
      </c>
      <c r="AI16" s="173">
        <v>95.373999999999995</v>
      </c>
      <c r="AJ16" s="173">
        <v>50.231000000000002</v>
      </c>
      <c r="AK16" s="173">
        <v>127.904</v>
      </c>
      <c r="AL16" s="173">
        <v>94.341999999999999</v>
      </c>
      <c r="AM16" s="173">
        <v>69.02</v>
      </c>
      <c r="AN16" s="173"/>
      <c r="AO16" s="173"/>
      <c r="AP16" s="173"/>
      <c r="AQ16" s="173"/>
      <c r="AR16" s="173"/>
      <c r="AS16" s="173"/>
      <c r="AT16" s="173"/>
      <c r="AU16" s="173"/>
      <c r="AV16" s="173"/>
      <c r="AW16" s="173"/>
      <c r="AX16" s="173"/>
      <c r="AY16" s="173"/>
    </row>
    <row r="17" spans="1:51" ht="15" x14ac:dyDescent="0.25">
      <c r="A17" s="228">
        <v>44348</v>
      </c>
      <c r="B17" s="115"/>
      <c r="C17" s="115"/>
      <c r="D17" s="116">
        <v>151.61000000000001</v>
      </c>
      <c r="E17" s="11">
        <v>194.72300000000001</v>
      </c>
      <c r="F17" s="11">
        <v>240.51300000000001</v>
      </c>
      <c r="G17" s="11">
        <v>230.32599999999999</v>
      </c>
      <c r="H17" s="11">
        <v>250.834</v>
      </c>
      <c r="I17" s="11">
        <v>236.77</v>
      </c>
      <c r="J17" s="11">
        <v>185.30500000000001</v>
      </c>
      <c r="K17" s="11">
        <v>135.482</v>
      </c>
      <c r="L17" s="11">
        <v>90.837000000000003</v>
      </c>
      <c r="M17" s="11">
        <v>105.529</v>
      </c>
      <c r="N17" s="11">
        <v>173.93600000000001</v>
      </c>
      <c r="O17" s="11">
        <v>111.41800000000001</v>
      </c>
      <c r="P17" s="11">
        <v>231.31200000000001</v>
      </c>
      <c r="Q17" s="11">
        <v>124.084</v>
      </c>
      <c r="R17" s="11">
        <v>251.00200000000001</v>
      </c>
      <c r="S17" s="11">
        <v>93.09</v>
      </c>
      <c r="T17" s="11">
        <v>257.77300000000002</v>
      </c>
      <c r="U17" s="11">
        <v>122.34</v>
      </c>
      <c r="V17" s="11">
        <v>199.929</v>
      </c>
      <c r="W17" s="11">
        <v>73.227999999999994</v>
      </c>
      <c r="X17" s="11">
        <v>120.895</v>
      </c>
      <c r="Y17" s="11">
        <v>29.167000000000002</v>
      </c>
      <c r="Z17" s="11">
        <v>93.15</v>
      </c>
      <c r="AA17" s="11">
        <v>97.010999999999996</v>
      </c>
      <c r="AB17" s="11">
        <v>222.61699999999999</v>
      </c>
      <c r="AC17" s="11">
        <v>75.489000000000004</v>
      </c>
      <c r="AD17" s="11">
        <v>130.06</v>
      </c>
      <c r="AE17" s="11">
        <v>224.58500000000001</v>
      </c>
      <c r="AF17" s="11">
        <v>120.892</v>
      </c>
      <c r="AG17" s="11">
        <v>118.511</v>
      </c>
      <c r="AH17" s="11">
        <v>231.48599999999999</v>
      </c>
      <c r="AI17" s="173">
        <v>52.277000000000001</v>
      </c>
      <c r="AJ17" s="173">
        <v>46.93</v>
      </c>
      <c r="AK17" s="173">
        <v>168.00899999999999</v>
      </c>
      <c r="AL17" s="173">
        <v>203.13</v>
      </c>
      <c r="AM17" s="173">
        <v>97.406000000000006</v>
      </c>
      <c r="AN17" s="173"/>
      <c r="AO17" s="173"/>
      <c r="AP17" s="173"/>
      <c r="AQ17" s="173"/>
      <c r="AR17" s="173"/>
      <c r="AS17" s="173"/>
      <c r="AT17" s="173"/>
      <c r="AU17" s="173"/>
      <c r="AV17" s="173"/>
      <c r="AW17" s="173"/>
      <c r="AX17" s="173"/>
      <c r="AY17" s="173"/>
    </row>
    <row r="18" spans="1:51" ht="15" x14ac:dyDescent="0.25">
      <c r="A18" s="228">
        <v>44378</v>
      </c>
      <c r="B18" s="115"/>
      <c r="C18" s="115"/>
      <c r="D18" s="116">
        <v>67.39</v>
      </c>
      <c r="E18" s="11">
        <v>109.024</v>
      </c>
      <c r="F18" s="11">
        <v>142.14400000000001</v>
      </c>
      <c r="G18" s="11">
        <v>107.673</v>
      </c>
      <c r="H18" s="11">
        <v>89.98</v>
      </c>
      <c r="I18" s="11">
        <v>139.04499999999999</v>
      </c>
      <c r="J18" s="11">
        <v>75.311000000000007</v>
      </c>
      <c r="K18" s="11">
        <v>54.643000000000001</v>
      </c>
      <c r="L18" s="11">
        <v>38.322000000000003</v>
      </c>
      <c r="M18" s="11">
        <v>48.853000000000002</v>
      </c>
      <c r="N18" s="11">
        <v>92.709000000000003</v>
      </c>
      <c r="O18" s="11">
        <v>53.386000000000003</v>
      </c>
      <c r="P18" s="11">
        <v>85.334999999999994</v>
      </c>
      <c r="Q18" s="11">
        <v>37.302999999999997</v>
      </c>
      <c r="R18" s="11">
        <v>180.05600000000001</v>
      </c>
      <c r="S18" s="11">
        <v>37.671999999999997</v>
      </c>
      <c r="T18" s="11">
        <v>78.010000000000005</v>
      </c>
      <c r="U18" s="11">
        <v>61.834000000000003</v>
      </c>
      <c r="V18" s="11">
        <v>133.178</v>
      </c>
      <c r="W18" s="11">
        <v>24.661000000000001</v>
      </c>
      <c r="X18" s="11">
        <v>39.606000000000002</v>
      </c>
      <c r="Y18" s="11">
        <v>12.244</v>
      </c>
      <c r="Z18" s="11">
        <v>28.972000000000001</v>
      </c>
      <c r="AA18" s="11">
        <v>36.975000000000001</v>
      </c>
      <c r="AB18" s="11">
        <v>89.406999999999996</v>
      </c>
      <c r="AC18" s="11">
        <v>33.994999999999997</v>
      </c>
      <c r="AD18" s="11">
        <v>50.915999999999997</v>
      </c>
      <c r="AE18" s="11">
        <v>68.953999999999994</v>
      </c>
      <c r="AF18" s="11">
        <v>46.515000000000001</v>
      </c>
      <c r="AG18" s="11">
        <v>41.271999999999998</v>
      </c>
      <c r="AH18" s="11">
        <v>99.427000000000007</v>
      </c>
      <c r="AI18" s="173">
        <v>20.736000000000001</v>
      </c>
      <c r="AJ18" s="173">
        <v>21.477</v>
      </c>
      <c r="AK18" s="173">
        <v>49.091000000000001</v>
      </c>
      <c r="AL18" s="173">
        <v>77.429000000000002</v>
      </c>
      <c r="AM18" s="173">
        <v>49.326999999999998</v>
      </c>
      <c r="AN18" s="173"/>
      <c r="AO18" s="173"/>
      <c r="AP18" s="173"/>
      <c r="AQ18" s="173"/>
      <c r="AR18" s="173"/>
      <c r="AS18" s="173"/>
      <c r="AT18" s="173"/>
      <c r="AU18" s="173"/>
      <c r="AV18" s="173"/>
      <c r="AW18" s="173"/>
      <c r="AX18" s="173"/>
      <c r="AY18" s="173"/>
    </row>
    <row r="19" spans="1:51" ht="15" x14ac:dyDescent="0.25">
      <c r="A19" s="228">
        <v>44409</v>
      </c>
      <c r="B19" s="115"/>
      <c r="C19" s="115"/>
      <c r="D19" s="116">
        <v>38.630000000000003</v>
      </c>
      <c r="E19" s="11">
        <v>77.022999999999996</v>
      </c>
      <c r="F19" s="11">
        <v>45.81</v>
      </c>
      <c r="G19" s="11">
        <v>64.015000000000001</v>
      </c>
      <c r="H19" s="11">
        <v>36.01</v>
      </c>
      <c r="I19" s="11">
        <v>45.192999999999998</v>
      </c>
      <c r="J19" s="11">
        <v>45.933999999999997</v>
      </c>
      <c r="K19" s="11">
        <v>32.167000000000002</v>
      </c>
      <c r="L19" s="11">
        <v>28.47</v>
      </c>
      <c r="M19" s="11">
        <v>30.718</v>
      </c>
      <c r="N19" s="11">
        <v>31.068999999999999</v>
      </c>
      <c r="O19" s="11">
        <v>37.700000000000003</v>
      </c>
      <c r="P19" s="11">
        <v>40.890999999999998</v>
      </c>
      <c r="Q19" s="11">
        <v>19.260000000000002</v>
      </c>
      <c r="R19" s="11">
        <v>57.256</v>
      </c>
      <c r="S19" s="11">
        <v>19.152999999999999</v>
      </c>
      <c r="T19" s="11">
        <v>67.995999999999995</v>
      </c>
      <c r="U19" s="11">
        <v>26.315999999999999</v>
      </c>
      <c r="V19" s="11">
        <v>90.376999999999995</v>
      </c>
      <c r="W19" s="11">
        <v>19.501000000000001</v>
      </c>
      <c r="X19" s="11">
        <v>33.920999999999999</v>
      </c>
      <c r="Y19" s="11">
        <v>8.5830000000000002</v>
      </c>
      <c r="Z19" s="11">
        <v>19.879000000000001</v>
      </c>
      <c r="AA19" s="11">
        <v>20.922999999999998</v>
      </c>
      <c r="AB19" s="11">
        <v>41.167999999999999</v>
      </c>
      <c r="AC19" s="11">
        <v>25.762</v>
      </c>
      <c r="AD19" s="11">
        <v>40.665999999999997</v>
      </c>
      <c r="AE19" s="11">
        <v>31.338999999999999</v>
      </c>
      <c r="AF19" s="11">
        <v>20.984000000000002</v>
      </c>
      <c r="AG19" s="11">
        <v>30.992999999999999</v>
      </c>
      <c r="AH19" s="11">
        <v>31.675999999999998</v>
      </c>
      <c r="AI19" s="173">
        <v>14.786</v>
      </c>
      <c r="AJ19" s="173">
        <v>23.818999999999999</v>
      </c>
      <c r="AK19" s="173">
        <v>27.204000000000001</v>
      </c>
      <c r="AL19" s="173">
        <v>29.388000000000002</v>
      </c>
      <c r="AM19" s="173">
        <v>26.062999999999999</v>
      </c>
      <c r="AN19" s="173"/>
      <c r="AO19" s="173"/>
      <c r="AP19" s="173"/>
      <c r="AQ19" s="173"/>
      <c r="AR19" s="173"/>
      <c r="AS19" s="173"/>
      <c r="AT19" s="173"/>
      <c r="AU19" s="173"/>
      <c r="AV19" s="173"/>
      <c r="AW19" s="173"/>
      <c r="AX19" s="173"/>
      <c r="AY19" s="173"/>
    </row>
    <row r="20" spans="1:51" ht="15" x14ac:dyDescent="0.25">
      <c r="A20" s="228">
        <v>44440</v>
      </c>
      <c r="B20" s="115"/>
      <c r="C20" s="115"/>
      <c r="D20" s="116">
        <v>32.4</v>
      </c>
      <c r="E20" s="11">
        <v>70.105000000000004</v>
      </c>
      <c r="F20" s="11">
        <v>23.323</v>
      </c>
      <c r="G20" s="11">
        <v>36.049999999999997</v>
      </c>
      <c r="H20" s="11">
        <v>44.936999999999998</v>
      </c>
      <c r="I20" s="11">
        <v>48.177999999999997</v>
      </c>
      <c r="J20" s="11">
        <v>30.998999999999999</v>
      </c>
      <c r="K20" s="11">
        <v>23.773</v>
      </c>
      <c r="L20" s="11">
        <v>17.632999999999999</v>
      </c>
      <c r="M20" s="11">
        <v>19.827999999999999</v>
      </c>
      <c r="N20" s="11">
        <v>42.673999999999999</v>
      </c>
      <c r="O20" s="11">
        <v>25.106000000000002</v>
      </c>
      <c r="P20" s="11">
        <v>37.594000000000001</v>
      </c>
      <c r="Q20" s="11">
        <v>27.341999999999999</v>
      </c>
      <c r="R20" s="11">
        <v>31.425999999999998</v>
      </c>
      <c r="S20" s="11">
        <v>17.225999999999999</v>
      </c>
      <c r="T20" s="11">
        <v>58.784999999999997</v>
      </c>
      <c r="U20" s="11">
        <v>20.718</v>
      </c>
      <c r="V20" s="11">
        <v>59.262</v>
      </c>
      <c r="W20" s="11">
        <v>18.5</v>
      </c>
      <c r="X20" s="11">
        <v>18.239999999999998</v>
      </c>
      <c r="Y20" s="11">
        <v>18.774999999999999</v>
      </c>
      <c r="Z20" s="11">
        <v>28.960999999999999</v>
      </c>
      <c r="AA20" s="11">
        <v>30.585999999999999</v>
      </c>
      <c r="AB20" s="11">
        <v>22.117999999999999</v>
      </c>
      <c r="AC20" s="11">
        <v>21.474</v>
      </c>
      <c r="AD20" s="11">
        <v>37.207000000000001</v>
      </c>
      <c r="AE20" s="11">
        <v>33.698999999999998</v>
      </c>
      <c r="AF20" s="11">
        <v>15.409000000000001</v>
      </c>
      <c r="AG20" s="11">
        <v>15.954000000000001</v>
      </c>
      <c r="AH20" s="11">
        <v>21.64</v>
      </c>
      <c r="AI20" s="173">
        <v>11.446</v>
      </c>
      <c r="AJ20" s="173">
        <v>37.161000000000001</v>
      </c>
      <c r="AK20" s="173">
        <v>32.96</v>
      </c>
      <c r="AL20" s="173">
        <v>18.669</v>
      </c>
      <c r="AM20" s="173">
        <v>14.683</v>
      </c>
      <c r="AN20" s="173"/>
      <c r="AO20" s="173"/>
      <c r="AP20" s="173"/>
      <c r="AQ20" s="173"/>
      <c r="AR20" s="173"/>
      <c r="AS20" s="173"/>
      <c r="AT20" s="173"/>
      <c r="AU20" s="173"/>
      <c r="AV20" s="173"/>
      <c r="AW20" s="173"/>
      <c r="AX20" s="173"/>
      <c r="AY20" s="173"/>
    </row>
    <row r="21" spans="1:51" ht="15" x14ac:dyDescent="0.25">
      <c r="A21" s="228">
        <v>44470</v>
      </c>
      <c r="B21" s="115"/>
      <c r="C21" s="115"/>
      <c r="D21" s="116">
        <v>28.11</v>
      </c>
      <c r="E21" s="11">
        <v>35.968000000000004</v>
      </c>
      <c r="F21" s="11">
        <v>25.568000000000001</v>
      </c>
      <c r="G21" s="11">
        <v>29.195</v>
      </c>
      <c r="H21" s="11">
        <v>45.918999999999997</v>
      </c>
      <c r="I21" s="11">
        <v>49.311999999999998</v>
      </c>
      <c r="J21" s="11">
        <v>20.241</v>
      </c>
      <c r="K21" s="11">
        <v>22.715</v>
      </c>
      <c r="L21" s="11">
        <v>19.981000000000002</v>
      </c>
      <c r="M21" s="11">
        <v>27.186</v>
      </c>
      <c r="N21" s="11">
        <v>20.693000000000001</v>
      </c>
      <c r="O21" s="11">
        <v>16.718</v>
      </c>
      <c r="P21" s="11">
        <v>23.332000000000001</v>
      </c>
      <c r="Q21" s="11">
        <v>20.030999999999999</v>
      </c>
      <c r="R21" s="11">
        <v>28.206</v>
      </c>
      <c r="S21" s="11">
        <v>24.794</v>
      </c>
      <c r="T21" s="11">
        <v>49.067999999999998</v>
      </c>
      <c r="U21" s="11">
        <v>19.225000000000001</v>
      </c>
      <c r="V21" s="11">
        <v>24.6</v>
      </c>
      <c r="W21" s="11">
        <v>19.187000000000001</v>
      </c>
      <c r="X21" s="11">
        <v>15.441000000000001</v>
      </c>
      <c r="Y21" s="11">
        <v>15.199</v>
      </c>
      <c r="Z21" s="11">
        <v>16.731999999999999</v>
      </c>
      <c r="AA21" s="11">
        <v>29.507000000000001</v>
      </c>
      <c r="AB21" s="11">
        <v>33.186</v>
      </c>
      <c r="AC21" s="11">
        <v>65.63</v>
      </c>
      <c r="AD21" s="11">
        <v>40.393999999999998</v>
      </c>
      <c r="AE21" s="11">
        <v>21.225999999999999</v>
      </c>
      <c r="AF21" s="11">
        <v>15.087999999999999</v>
      </c>
      <c r="AG21" s="11">
        <v>18.986999999999998</v>
      </c>
      <c r="AH21" s="11">
        <v>26.452999999999999</v>
      </c>
      <c r="AI21" s="173">
        <v>10.606999999999999</v>
      </c>
      <c r="AJ21" s="173">
        <v>27.63</v>
      </c>
      <c r="AK21" s="173">
        <v>42.466999999999999</v>
      </c>
      <c r="AL21" s="173">
        <v>13.667999999999999</v>
      </c>
      <c r="AM21" s="173">
        <v>24.364999999999998</v>
      </c>
      <c r="AN21" s="173"/>
      <c r="AO21" s="173"/>
      <c r="AP21" s="173"/>
      <c r="AQ21" s="173"/>
      <c r="AR21" s="173"/>
      <c r="AS21" s="173"/>
      <c r="AT21" s="173"/>
      <c r="AU21" s="173"/>
      <c r="AV21" s="173"/>
      <c r="AW21" s="173"/>
      <c r="AX21" s="173"/>
      <c r="AY21" s="173"/>
    </row>
    <row r="22" spans="1:51" ht="15" x14ac:dyDescent="0.25">
      <c r="A22" s="228">
        <v>44501</v>
      </c>
      <c r="B22" s="115"/>
      <c r="C22" s="115"/>
      <c r="D22" s="116">
        <v>18.13</v>
      </c>
      <c r="E22" s="11">
        <v>22.108000000000001</v>
      </c>
      <c r="F22" s="11">
        <v>16.841000000000001</v>
      </c>
      <c r="G22" s="11">
        <v>21.501000000000001</v>
      </c>
      <c r="H22" s="11">
        <v>25.695</v>
      </c>
      <c r="I22" s="11">
        <v>32.646000000000001</v>
      </c>
      <c r="J22" s="11">
        <v>23.526</v>
      </c>
      <c r="K22" s="11">
        <v>14.747999999999999</v>
      </c>
      <c r="L22" s="11">
        <v>13.563000000000001</v>
      </c>
      <c r="M22" s="11">
        <v>19.567</v>
      </c>
      <c r="N22" s="11">
        <v>16.462</v>
      </c>
      <c r="O22" s="11">
        <v>14.119</v>
      </c>
      <c r="P22" s="11">
        <v>18.186</v>
      </c>
      <c r="Q22" s="11">
        <v>16.738</v>
      </c>
      <c r="R22" s="11">
        <v>18.739999999999998</v>
      </c>
      <c r="S22" s="11">
        <v>16.594999999999999</v>
      </c>
      <c r="T22" s="11">
        <v>25.029</v>
      </c>
      <c r="U22" s="11">
        <v>20.651</v>
      </c>
      <c r="V22" s="11">
        <v>16.655999999999999</v>
      </c>
      <c r="W22" s="11">
        <v>15.914</v>
      </c>
      <c r="X22" s="11">
        <v>13.942</v>
      </c>
      <c r="Y22" s="11">
        <v>9.7720000000000002</v>
      </c>
      <c r="Z22" s="11">
        <v>11.516999999999999</v>
      </c>
      <c r="AA22" s="11">
        <v>21.962</v>
      </c>
      <c r="AB22" s="11">
        <v>20.442</v>
      </c>
      <c r="AC22" s="11">
        <v>23.794</v>
      </c>
      <c r="AD22" s="11">
        <v>19.791</v>
      </c>
      <c r="AE22" s="11">
        <v>17.405999999999999</v>
      </c>
      <c r="AF22" s="11">
        <v>13.134</v>
      </c>
      <c r="AG22" s="11">
        <v>14.384</v>
      </c>
      <c r="AH22" s="11">
        <v>19.399000000000001</v>
      </c>
      <c r="AI22" s="173">
        <v>9.4220000000000006</v>
      </c>
      <c r="AJ22" s="173">
        <v>14.69</v>
      </c>
      <c r="AK22" s="173">
        <v>22.550999999999998</v>
      </c>
      <c r="AL22" s="173">
        <v>11.997999999999999</v>
      </c>
      <c r="AM22" s="173">
        <v>14.553000000000001</v>
      </c>
      <c r="AN22" s="173"/>
      <c r="AO22" s="173"/>
      <c r="AP22" s="173"/>
      <c r="AQ22" s="173"/>
      <c r="AR22" s="173"/>
      <c r="AS22" s="173"/>
      <c r="AT22" s="173"/>
      <c r="AU22" s="173"/>
      <c r="AV22" s="173"/>
      <c r="AW22" s="173"/>
      <c r="AX22" s="173"/>
      <c r="AY22" s="173"/>
    </row>
    <row r="23" spans="1:51" ht="15" x14ac:dyDescent="0.25">
      <c r="A23" s="228">
        <v>44531</v>
      </c>
      <c r="B23" s="115"/>
      <c r="C23" s="115"/>
      <c r="D23" s="116">
        <v>15.25</v>
      </c>
      <c r="E23" s="11">
        <v>18.081</v>
      </c>
      <c r="F23" s="11">
        <v>15.472</v>
      </c>
      <c r="G23" s="11">
        <v>18.099</v>
      </c>
      <c r="H23" s="11">
        <v>19.744</v>
      </c>
      <c r="I23" s="11">
        <v>21.786999999999999</v>
      </c>
      <c r="J23" s="11">
        <v>17.536999999999999</v>
      </c>
      <c r="K23" s="11">
        <v>11.928000000000001</v>
      </c>
      <c r="L23" s="11">
        <v>11.624000000000001</v>
      </c>
      <c r="M23" s="11">
        <v>13.541</v>
      </c>
      <c r="N23" s="11">
        <v>14.378</v>
      </c>
      <c r="O23" s="11">
        <v>12.845000000000001</v>
      </c>
      <c r="P23" s="11">
        <v>16.600999999999999</v>
      </c>
      <c r="Q23" s="11">
        <v>14.112</v>
      </c>
      <c r="R23" s="11">
        <v>17.187000000000001</v>
      </c>
      <c r="S23" s="11">
        <v>14.372999999999999</v>
      </c>
      <c r="T23" s="11">
        <v>18.568000000000001</v>
      </c>
      <c r="U23" s="11">
        <v>18.308</v>
      </c>
      <c r="V23" s="11">
        <v>14.862</v>
      </c>
      <c r="W23" s="11">
        <v>12.62</v>
      </c>
      <c r="X23" s="11">
        <v>12.73</v>
      </c>
      <c r="Y23" s="11">
        <v>8.4789999999999992</v>
      </c>
      <c r="Z23" s="11">
        <v>10.863</v>
      </c>
      <c r="AA23" s="11">
        <v>15.734</v>
      </c>
      <c r="AB23" s="11">
        <v>16.331</v>
      </c>
      <c r="AC23" s="11">
        <v>13.898999999999999</v>
      </c>
      <c r="AD23" s="11">
        <v>15.882</v>
      </c>
      <c r="AE23" s="11">
        <v>15.55</v>
      </c>
      <c r="AF23" s="11">
        <v>11.396000000000001</v>
      </c>
      <c r="AG23" s="11">
        <v>12.061</v>
      </c>
      <c r="AH23" s="11">
        <v>15.581</v>
      </c>
      <c r="AI23" s="173">
        <v>8.9920000000000009</v>
      </c>
      <c r="AJ23" s="173">
        <v>11.092000000000001</v>
      </c>
      <c r="AK23" s="173">
        <v>14.835000000000001</v>
      </c>
      <c r="AL23" s="173">
        <v>12.16</v>
      </c>
      <c r="AM23" s="173">
        <v>10.87</v>
      </c>
      <c r="AN23" s="173"/>
      <c r="AO23" s="173"/>
      <c r="AP23" s="173"/>
      <c r="AQ23" s="173"/>
      <c r="AR23" s="173"/>
      <c r="AS23" s="173"/>
      <c r="AT23" s="173"/>
      <c r="AU23" s="173"/>
      <c r="AV23" s="173"/>
      <c r="AW23" s="173"/>
      <c r="AX23" s="173"/>
      <c r="AY23" s="173"/>
    </row>
    <row r="24" spans="1:51" ht="15" x14ac:dyDescent="0.25">
      <c r="A24" s="228">
        <v>44562</v>
      </c>
      <c r="B24" s="115"/>
      <c r="C24" s="115"/>
      <c r="D24" s="116">
        <v>13.58</v>
      </c>
      <c r="E24" s="11">
        <v>15.036</v>
      </c>
      <c r="F24" s="11">
        <v>14.443</v>
      </c>
      <c r="G24" s="11">
        <v>16.8</v>
      </c>
      <c r="H24" s="11">
        <v>16.968</v>
      </c>
      <c r="I24" s="11">
        <v>16.669</v>
      </c>
      <c r="J24" s="11">
        <v>14.778</v>
      </c>
      <c r="K24" s="11">
        <v>10.331</v>
      </c>
      <c r="L24" s="11">
        <v>10.449</v>
      </c>
      <c r="M24" s="11">
        <v>10.698</v>
      </c>
      <c r="N24" s="11">
        <v>12.321999999999999</v>
      </c>
      <c r="O24" s="11">
        <v>11.586</v>
      </c>
      <c r="P24" s="11">
        <v>15.137</v>
      </c>
      <c r="Q24" s="11">
        <v>12.186999999999999</v>
      </c>
      <c r="R24" s="11">
        <v>15.252000000000001</v>
      </c>
      <c r="S24" s="11">
        <v>11.622999999999999</v>
      </c>
      <c r="T24" s="11">
        <v>16.091000000000001</v>
      </c>
      <c r="U24" s="11">
        <v>13.94</v>
      </c>
      <c r="V24" s="11">
        <v>13.497</v>
      </c>
      <c r="W24" s="11">
        <v>11.097</v>
      </c>
      <c r="X24" s="11">
        <v>11.666</v>
      </c>
      <c r="Y24" s="11">
        <v>7.8</v>
      </c>
      <c r="Z24" s="11">
        <v>9.625</v>
      </c>
      <c r="AA24" s="11">
        <v>16.32</v>
      </c>
      <c r="AB24" s="11">
        <v>14.846</v>
      </c>
      <c r="AC24" s="11">
        <v>11.151999999999999</v>
      </c>
      <c r="AD24" s="11">
        <v>13.292999999999999</v>
      </c>
      <c r="AE24" s="11">
        <v>13.731</v>
      </c>
      <c r="AF24" s="11">
        <v>10.337999999999999</v>
      </c>
      <c r="AG24" s="11">
        <v>11.045</v>
      </c>
      <c r="AH24" s="11">
        <v>14.102</v>
      </c>
      <c r="AI24" s="173">
        <v>8.3059999999999992</v>
      </c>
      <c r="AJ24" s="173">
        <v>9.234</v>
      </c>
      <c r="AK24" s="173">
        <v>12.65</v>
      </c>
      <c r="AL24" s="173">
        <v>11.523</v>
      </c>
      <c r="AM24" s="173">
        <v>9.19</v>
      </c>
      <c r="AN24" s="173"/>
      <c r="AO24" s="173"/>
      <c r="AP24" s="173"/>
      <c r="AQ24" s="173"/>
      <c r="AR24" s="173"/>
      <c r="AS24" s="173"/>
      <c r="AT24" s="173"/>
      <c r="AU24" s="173"/>
      <c r="AV24" s="173"/>
      <c r="AW24" s="173"/>
      <c r="AX24" s="173"/>
      <c r="AY24" s="173"/>
    </row>
    <row r="25" spans="1:51" ht="15" x14ac:dyDescent="0.25">
      <c r="A25" s="228">
        <v>44593</v>
      </c>
      <c r="B25" s="115"/>
      <c r="C25" s="115"/>
      <c r="D25" s="116">
        <v>12.38</v>
      </c>
      <c r="E25" s="11">
        <v>12.302</v>
      </c>
      <c r="F25" s="11">
        <v>11.821</v>
      </c>
      <c r="G25" s="11">
        <v>12.968999999999999</v>
      </c>
      <c r="H25" s="11">
        <v>16.341000000000001</v>
      </c>
      <c r="I25" s="11">
        <v>20.581</v>
      </c>
      <c r="J25" s="11">
        <v>12.164999999999999</v>
      </c>
      <c r="K25" s="11">
        <v>8.4809999999999999</v>
      </c>
      <c r="L25" s="11">
        <v>8.6980000000000004</v>
      </c>
      <c r="M25" s="11">
        <v>9.4510000000000005</v>
      </c>
      <c r="N25" s="11">
        <v>10.425000000000001</v>
      </c>
      <c r="O25" s="11">
        <v>9.6530000000000005</v>
      </c>
      <c r="P25" s="11">
        <v>12.773</v>
      </c>
      <c r="Q25" s="11">
        <v>12.538</v>
      </c>
      <c r="R25" s="11">
        <v>15.936</v>
      </c>
      <c r="S25" s="11">
        <v>9.2089999999999996</v>
      </c>
      <c r="T25" s="11">
        <v>13.316000000000001</v>
      </c>
      <c r="U25" s="11">
        <v>12.617000000000001</v>
      </c>
      <c r="V25" s="11">
        <v>11.926</v>
      </c>
      <c r="W25" s="11">
        <v>8.9719999999999995</v>
      </c>
      <c r="X25" s="11">
        <v>9.8059999999999992</v>
      </c>
      <c r="Y25" s="11">
        <v>7.3680000000000003</v>
      </c>
      <c r="Z25" s="11">
        <v>7.9009999999999998</v>
      </c>
      <c r="AA25" s="11">
        <v>13.683</v>
      </c>
      <c r="AB25" s="11">
        <v>12.657999999999999</v>
      </c>
      <c r="AC25" s="11">
        <v>11.031000000000001</v>
      </c>
      <c r="AD25" s="11">
        <v>10.292999999999999</v>
      </c>
      <c r="AE25" s="11">
        <v>12.403</v>
      </c>
      <c r="AF25" s="11">
        <v>8.6270000000000007</v>
      </c>
      <c r="AG25" s="11">
        <v>8.8209999999999997</v>
      </c>
      <c r="AH25" s="11">
        <v>11.259</v>
      </c>
      <c r="AI25" s="173">
        <v>6.96</v>
      </c>
      <c r="AJ25" s="173">
        <v>9.2669999999999995</v>
      </c>
      <c r="AK25" s="173">
        <v>14.823</v>
      </c>
      <c r="AL25" s="173">
        <v>9.5310000000000006</v>
      </c>
      <c r="AM25" s="173">
        <v>7.5679999999999996</v>
      </c>
      <c r="AN25" s="173"/>
      <c r="AO25" s="173"/>
      <c r="AP25" s="173"/>
      <c r="AQ25" s="173"/>
      <c r="AR25" s="173"/>
      <c r="AS25" s="173"/>
      <c r="AT25" s="173"/>
      <c r="AU25" s="173"/>
      <c r="AV25" s="173"/>
      <c r="AW25" s="173"/>
      <c r="AX25" s="173"/>
      <c r="AY25" s="173"/>
    </row>
    <row r="26" spans="1:51" ht="15" x14ac:dyDescent="0.25">
      <c r="A26" s="228">
        <v>44621</v>
      </c>
      <c r="B26" s="115"/>
      <c r="C26" s="115"/>
      <c r="D26" s="116">
        <v>22.1</v>
      </c>
      <c r="E26" s="11">
        <v>16.536000000000001</v>
      </c>
      <c r="F26" s="11">
        <v>15.349</v>
      </c>
      <c r="G26" s="11">
        <v>25.155999999999999</v>
      </c>
      <c r="H26" s="11">
        <v>35.658000000000001</v>
      </c>
      <c r="I26" s="11">
        <v>31.643000000000001</v>
      </c>
      <c r="J26" s="11">
        <v>17.861999999999998</v>
      </c>
      <c r="K26" s="11">
        <v>19.224</v>
      </c>
      <c r="L26" s="11">
        <v>14.211</v>
      </c>
      <c r="M26" s="11">
        <v>11.045</v>
      </c>
      <c r="N26" s="11">
        <v>17.033000000000001</v>
      </c>
      <c r="O26" s="11">
        <v>16.652999999999999</v>
      </c>
      <c r="P26" s="11">
        <v>22.484000000000002</v>
      </c>
      <c r="Q26" s="11">
        <v>34.088000000000001</v>
      </c>
      <c r="R26" s="11">
        <v>20.38</v>
      </c>
      <c r="S26" s="11">
        <v>30.51</v>
      </c>
      <c r="T26" s="11">
        <v>22.952999999999999</v>
      </c>
      <c r="U26" s="11">
        <v>18.576000000000001</v>
      </c>
      <c r="V26" s="11">
        <v>16.276</v>
      </c>
      <c r="W26" s="11">
        <v>14.449</v>
      </c>
      <c r="X26" s="11">
        <v>12.366</v>
      </c>
      <c r="Y26" s="11">
        <v>12.101000000000001</v>
      </c>
      <c r="Z26" s="11">
        <v>21.5</v>
      </c>
      <c r="AA26" s="11">
        <v>26.632000000000001</v>
      </c>
      <c r="AB26" s="11">
        <v>17.067</v>
      </c>
      <c r="AC26" s="11">
        <v>35.976999999999997</v>
      </c>
      <c r="AD26" s="11">
        <v>13.313000000000001</v>
      </c>
      <c r="AE26" s="11">
        <v>22.978999999999999</v>
      </c>
      <c r="AF26" s="11">
        <v>9.2210000000000001</v>
      </c>
      <c r="AG26" s="11">
        <v>15.340999999999999</v>
      </c>
      <c r="AH26" s="11">
        <v>22.995999999999999</v>
      </c>
      <c r="AI26" s="173">
        <v>10.324</v>
      </c>
      <c r="AJ26" s="173">
        <v>13.83</v>
      </c>
      <c r="AK26" s="173">
        <v>23.533000000000001</v>
      </c>
      <c r="AL26" s="173">
        <v>12.159000000000001</v>
      </c>
      <c r="AM26" s="173">
        <v>9.5640000000000001</v>
      </c>
      <c r="AN26" s="173"/>
      <c r="AO26" s="173"/>
      <c r="AP26" s="173"/>
      <c r="AQ26" s="173"/>
      <c r="AR26" s="173"/>
      <c r="AS26" s="173"/>
      <c r="AT26" s="173"/>
      <c r="AU26" s="173"/>
      <c r="AV26" s="173"/>
      <c r="AW26" s="173"/>
      <c r="AX26" s="173"/>
      <c r="AY26" s="173"/>
    </row>
    <row r="27" spans="1:51" ht="15" x14ac:dyDescent="0.25">
      <c r="A27" s="228">
        <v>44652</v>
      </c>
      <c r="B27" s="115"/>
      <c r="C27" s="115"/>
      <c r="D27" s="116">
        <v>52.61</v>
      </c>
      <c r="E27" s="11">
        <v>30.327000000000002</v>
      </c>
      <c r="F27" s="11">
        <v>34.158999999999999</v>
      </c>
      <c r="G27" s="11">
        <v>94.617000000000004</v>
      </c>
      <c r="H27" s="11">
        <v>94.686000000000007</v>
      </c>
      <c r="I27" s="11">
        <v>101.48399999999999</v>
      </c>
      <c r="J27" s="11">
        <v>33.924999999999997</v>
      </c>
      <c r="K27" s="11">
        <v>71.599000000000004</v>
      </c>
      <c r="L27" s="11">
        <v>33.957999999999998</v>
      </c>
      <c r="M27" s="11">
        <v>31.616</v>
      </c>
      <c r="N27" s="11">
        <v>65.512</v>
      </c>
      <c r="O27" s="11">
        <v>61.567999999999998</v>
      </c>
      <c r="P27" s="11">
        <v>48.863999999999997</v>
      </c>
      <c r="Q27" s="11">
        <v>49.850999999999999</v>
      </c>
      <c r="R27" s="11">
        <v>40.029000000000003</v>
      </c>
      <c r="S27" s="11">
        <v>67.335999999999999</v>
      </c>
      <c r="T27" s="11">
        <v>48.944000000000003</v>
      </c>
      <c r="U27" s="11">
        <v>30.542999999999999</v>
      </c>
      <c r="V27" s="11">
        <v>53.936999999999998</v>
      </c>
      <c r="W27" s="11">
        <v>49.191000000000003</v>
      </c>
      <c r="X27" s="11">
        <v>22.969000000000001</v>
      </c>
      <c r="Y27" s="11">
        <v>21.821999999999999</v>
      </c>
      <c r="Z27" s="11">
        <v>69.602999999999994</v>
      </c>
      <c r="AA27" s="11">
        <v>91.566999999999993</v>
      </c>
      <c r="AB27" s="11">
        <v>47.905000000000001</v>
      </c>
      <c r="AC27" s="11">
        <v>59.84</v>
      </c>
      <c r="AD27" s="11">
        <v>43.55</v>
      </c>
      <c r="AE27" s="11">
        <v>36.332000000000001</v>
      </c>
      <c r="AF27" s="11">
        <v>30.789000000000001</v>
      </c>
      <c r="AG27" s="11">
        <v>33.957000000000001</v>
      </c>
      <c r="AH27" s="11">
        <v>55.484000000000002</v>
      </c>
      <c r="AI27" s="173">
        <v>23.527000000000001</v>
      </c>
      <c r="AJ27" s="173">
        <v>38.462000000000003</v>
      </c>
      <c r="AK27" s="173">
        <v>32.192999999999998</v>
      </c>
      <c r="AL27" s="173">
        <v>25.36</v>
      </c>
      <c r="AM27" s="173">
        <v>20.02</v>
      </c>
      <c r="AN27" s="173"/>
      <c r="AO27" s="173"/>
      <c r="AP27" s="173"/>
      <c r="AQ27" s="173"/>
      <c r="AR27" s="173"/>
      <c r="AS27" s="173"/>
      <c r="AT27" s="173"/>
      <c r="AU27" s="173"/>
      <c r="AV27" s="173"/>
      <c r="AW27" s="173"/>
      <c r="AX27" s="173"/>
      <c r="AY27" s="173"/>
    </row>
    <row r="28" spans="1:51" ht="15" x14ac:dyDescent="0.25">
      <c r="A28" s="228">
        <v>44682</v>
      </c>
      <c r="B28" s="115"/>
      <c r="C28" s="115"/>
      <c r="D28" s="116">
        <v>146.12</v>
      </c>
      <c r="E28" s="11">
        <v>135.28399999999999</v>
      </c>
      <c r="F28" s="11">
        <v>208.67099999999999</v>
      </c>
      <c r="G28" s="11">
        <v>225.68700000000001</v>
      </c>
      <c r="H28" s="11">
        <v>187.26499999999999</v>
      </c>
      <c r="I28" s="11">
        <v>207.161</v>
      </c>
      <c r="J28" s="11">
        <v>90.744</v>
      </c>
      <c r="K28" s="11">
        <v>121.711</v>
      </c>
      <c r="L28" s="11">
        <v>87.95</v>
      </c>
      <c r="M28" s="11">
        <v>98.744</v>
      </c>
      <c r="N28" s="11">
        <v>144.268</v>
      </c>
      <c r="O28" s="11">
        <v>220.23</v>
      </c>
      <c r="P28" s="11">
        <v>158.28399999999999</v>
      </c>
      <c r="Q28" s="11">
        <v>139.19499999999999</v>
      </c>
      <c r="R28" s="11">
        <v>150.02799999999999</v>
      </c>
      <c r="S28" s="11">
        <v>199.018</v>
      </c>
      <c r="T28" s="11">
        <v>150.28100000000001</v>
      </c>
      <c r="U28" s="11">
        <v>149.14099999999999</v>
      </c>
      <c r="V28" s="11">
        <v>128.11000000000001</v>
      </c>
      <c r="W28" s="11">
        <v>196.14400000000001</v>
      </c>
      <c r="X28" s="11">
        <v>47.738</v>
      </c>
      <c r="Y28" s="11">
        <v>82.533000000000001</v>
      </c>
      <c r="Z28" s="11">
        <v>158.518</v>
      </c>
      <c r="AA28" s="11">
        <v>220.101</v>
      </c>
      <c r="AB28" s="11">
        <v>119.946</v>
      </c>
      <c r="AC28" s="11">
        <v>154.80000000000001</v>
      </c>
      <c r="AD28" s="11">
        <v>173.99199999999999</v>
      </c>
      <c r="AE28" s="11">
        <v>188.75899999999999</v>
      </c>
      <c r="AF28" s="11">
        <v>78.206999999999994</v>
      </c>
      <c r="AG28" s="11">
        <v>122.706</v>
      </c>
      <c r="AH28" s="11">
        <v>99.757999999999996</v>
      </c>
      <c r="AI28" s="173">
        <v>49.054000000000002</v>
      </c>
      <c r="AJ28" s="173">
        <v>121.117</v>
      </c>
      <c r="AK28" s="173">
        <v>97.93</v>
      </c>
      <c r="AL28" s="173">
        <v>68.057000000000002</v>
      </c>
      <c r="AM28" s="173">
        <v>124.29600000000001</v>
      </c>
      <c r="AN28" s="173"/>
      <c r="AO28" s="173"/>
      <c r="AP28" s="173"/>
      <c r="AQ28" s="173"/>
      <c r="AR28" s="173"/>
      <c r="AS28" s="173"/>
      <c r="AT28" s="173"/>
      <c r="AU28" s="173"/>
      <c r="AV28" s="173"/>
      <c r="AW28" s="173"/>
      <c r="AX28" s="173"/>
      <c r="AY28" s="173"/>
    </row>
    <row r="29" spans="1:51" ht="15" x14ac:dyDescent="0.25">
      <c r="A29" s="228">
        <v>44713</v>
      </c>
      <c r="B29" s="115"/>
      <c r="C29" s="115"/>
      <c r="D29" s="116">
        <v>151.61000000000001</v>
      </c>
      <c r="E29" s="11">
        <v>249.32499999999999</v>
      </c>
      <c r="F29" s="11">
        <v>240.88</v>
      </c>
      <c r="G29" s="11">
        <v>260.46199999999999</v>
      </c>
      <c r="H29" s="11">
        <v>243.91499999999999</v>
      </c>
      <c r="I29" s="11">
        <v>189.20599999999999</v>
      </c>
      <c r="J29" s="11">
        <v>142.727</v>
      </c>
      <c r="K29" s="11">
        <v>93.522000000000006</v>
      </c>
      <c r="L29" s="11">
        <v>109.47199999999999</v>
      </c>
      <c r="M29" s="11">
        <v>174.04900000000001</v>
      </c>
      <c r="N29" s="11">
        <v>114.861</v>
      </c>
      <c r="O29" s="11">
        <v>235.33</v>
      </c>
      <c r="P29" s="11">
        <v>132.04499999999999</v>
      </c>
      <c r="Q29" s="11">
        <v>256.31299999999999</v>
      </c>
      <c r="R29" s="11">
        <v>98.238</v>
      </c>
      <c r="S29" s="11">
        <v>262.98700000000002</v>
      </c>
      <c r="T29" s="11">
        <v>127.30200000000001</v>
      </c>
      <c r="U29" s="11">
        <v>206.86</v>
      </c>
      <c r="V29" s="11">
        <v>74.915000000000006</v>
      </c>
      <c r="W29" s="11">
        <v>123.895</v>
      </c>
      <c r="X29" s="11">
        <v>31.431999999999999</v>
      </c>
      <c r="Y29" s="11">
        <v>85.637</v>
      </c>
      <c r="Z29" s="11">
        <v>97.603999999999999</v>
      </c>
      <c r="AA29" s="11">
        <v>231.99700000000001</v>
      </c>
      <c r="AB29" s="11">
        <v>82.942999999999998</v>
      </c>
      <c r="AC29" s="11">
        <v>130.40700000000001</v>
      </c>
      <c r="AD29" s="11">
        <v>227.26400000000001</v>
      </c>
      <c r="AE29" s="11">
        <v>126.244</v>
      </c>
      <c r="AF29" s="11">
        <v>122.265</v>
      </c>
      <c r="AG29" s="11">
        <v>235.36699999999999</v>
      </c>
      <c r="AH29" s="11">
        <v>54.122</v>
      </c>
      <c r="AI29" s="173">
        <v>47.165999999999997</v>
      </c>
      <c r="AJ29" s="173">
        <v>163.702</v>
      </c>
      <c r="AK29" s="173">
        <v>207.12299999999999</v>
      </c>
      <c r="AL29" s="173">
        <v>96.745999999999995</v>
      </c>
      <c r="AM29" s="173">
        <v>189.733</v>
      </c>
      <c r="AN29" s="173"/>
      <c r="AO29" s="173"/>
      <c r="AP29" s="173"/>
      <c r="AQ29" s="173"/>
      <c r="AR29" s="173"/>
      <c r="AS29" s="173"/>
      <c r="AT29" s="173"/>
      <c r="AU29" s="173"/>
      <c r="AV29" s="173"/>
      <c r="AW29" s="173"/>
      <c r="AX29" s="173"/>
      <c r="AY29" s="173"/>
    </row>
    <row r="30" spans="1:51" ht="15" x14ac:dyDescent="0.25">
      <c r="A30" s="228">
        <v>44743</v>
      </c>
      <c r="B30" s="115"/>
      <c r="C30" s="115"/>
      <c r="D30" s="116">
        <v>67.39</v>
      </c>
      <c r="E30" s="11">
        <v>144.386</v>
      </c>
      <c r="F30" s="11">
        <v>110.328</v>
      </c>
      <c r="G30" s="11">
        <v>92.665999999999997</v>
      </c>
      <c r="H30" s="11">
        <v>141.54</v>
      </c>
      <c r="I30" s="11">
        <v>76.400999999999996</v>
      </c>
      <c r="J30" s="11">
        <v>57.582999999999998</v>
      </c>
      <c r="K30" s="11">
        <v>38.020000000000003</v>
      </c>
      <c r="L30" s="11">
        <v>50.188000000000002</v>
      </c>
      <c r="M30" s="11">
        <v>92.69</v>
      </c>
      <c r="N30" s="11">
        <v>54.75</v>
      </c>
      <c r="O30" s="11">
        <v>89.834000000000003</v>
      </c>
      <c r="P30" s="11">
        <v>40.052</v>
      </c>
      <c r="Q30" s="11">
        <v>181.77199999999999</v>
      </c>
      <c r="R30" s="11">
        <v>40.180999999999997</v>
      </c>
      <c r="S30" s="11">
        <v>80.180000000000007</v>
      </c>
      <c r="T30" s="11">
        <v>64.185000000000002</v>
      </c>
      <c r="U30" s="11">
        <v>135.56899999999999</v>
      </c>
      <c r="V30" s="11">
        <v>25.59</v>
      </c>
      <c r="W30" s="11">
        <v>41.198999999999998</v>
      </c>
      <c r="X30" s="11">
        <v>13.83</v>
      </c>
      <c r="Y30" s="11">
        <v>26.632000000000001</v>
      </c>
      <c r="Z30" s="11">
        <v>37.01</v>
      </c>
      <c r="AA30" s="11">
        <v>95.14</v>
      </c>
      <c r="AB30" s="11">
        <v>37.643000000000001</v>
      </c>
      <c r="AC30" s="11">
        <v>50.838000000000001</v>
      </c>
      <c r="AD30" s="11">
        <v>69.388000000000005</v>
      </c>
      <c r="AE30" s="11">
        <v>52.320999999999998</v>
      </c>
      <c r="AF30" s="11">
        <v>42.356999999999999</v>
      </c>
      <c r="AG30" s="11">
        <v>100.496</v>
      </c>
      <c r="AH30" s="11">
        <v>21.72</v>
      </c>
      <c r="AI30" s="173">
        <v>21.216000000000001</v>
      </c>
      <c r="AJ30" s="173">
        <v>47.972000000000001</v>
      </c>
      <c r="AK30" s="173">
        <v>78.197000000000003</v>
      </c>
      <c r="AL30" s="173">
        <v>48.695</v>
      </c>
      <c r="AM30" s="173">
        <v>111.02200000000001</v>
      </c>
      <c r="AN30" s="173"/>
      <c r="AO30" s="173"/>
      <c r="AP30" s="173"/>
      <c r="AQ30" s="173"/>
      <c r="AR30" s="173"/>
      <c r="AS30" s="173"/>
      <c r="AT30" s="173"/>
      <c r="AU30" s="173"/>
      <c r="AV30" s="173"/>
      <c r="AW30" s="173"/>
      <c r="AX30" s="173"/>
      <c r="AY30" s="173"/>
    </row>
    <row r="31" spans="1:51" ht="15" x14ac:dyDescent="0.25">
      <c r="A31" s="228">
        <v>44774</v>
      </c>
      <c r="B31" s="115"/>
      <c r="C31" s="115"/>
      <c r="D31" s="116">
        <v>38.630000000000003</v>
      </c>
      <c r="E31" s="11">
        <v>46.746000000000002</v>
      </c>
      <c r="F31" s="11">
        <v>65.597999999999999</v>
      </c>
      <c r="G31" s="11">
        <v>37.549999999999997</v>
      </c>
      <c r="H31" s="11">
        <v>46.362000000000002</v>
      </c>
      <c r="I31" s="11">
        <v>46.585999999999999</v>
      </c>
      <c r="J31" s="11">
        <v>34.289000000000001</v>
      </c>
      <c r="K31" s="11">
        <v>30.021000000000001</v>
      </c>
      <c r="L31" s="11">
        <v>31.57</v>
      </c>
      <c r="M31" s="11">
        <v>30.913</v>
      </c>
      <c r="N31" s="11">
        <v>38.682000000000002</v>
      </c>
      <c r="O31" s="11">
        <v>38.829000000000001</v>
      </c>
      <c r="P31" s="11">
        <v>21.274000000000001</v>
      </c>
      <c r="Q31" s="11">
        <v>57.656999999999996</v>
      </c>
      <c r="R31" s="11">
        <v>21.067</v>
      </c>
      <c r="S31" s="11">
        <v>69.596000000000004</v>
      </c>
      <c r="T31" s="11">
        <v>27.896000000000001</v>
      </c>
      <c r="U31" s="11">
        <v>91.87</v>
      </c>
      <c r="V31" s="11">
        <v>20.32</v>
      </c>
      <c r="W31" s="11">
        <v>34.298000000000002</v>
      </c>
      <c r="X31" s="11">
        <v>9.9480000000000004</v>
      </c>
      <c r="Y31" s="11">
        <v>18.125</v>
      </c>
      <c r="Z31" s="11">
        <v>20.873000000000001</v>
      </c>
      <c r="AA31" s="11">
        <v>42.188000000000002</v>
      </c>
      <c r="AB31" s="11">
        <v>28.542999999999999</v>
      </c>
      <c r="AC31" s="11">
        <v>40.533000000000001</v>
      </c>
      <c r="AD31" s="11">
        <v>31.486000000000001</v>
      </c>
      <c r="AE31" s="11">
        <v>22.81</v>
      </c>
      <c r="AF31" s="11">
        <v>31.834</v>
      </c>
      <c r="AG31" s="11">
        <v>32.195999999999998</v>
      </c>
      <c r="AH31" s="11">
        <v>15.59</v>
      </c>
      <c r="AI31" s="173">
        <v>24.238</v>
      </c>
      <c r="AJ31" s="173">
        <v>26.420999999999999</v>
      </c>
      <c r="AK31" s="173">
        <v>29.637</v>
      </c>
      <c r="AL31" s="173">
        <v>25.550999999999998</v>
      </c>
      <c r="AM31" s="173">
        <v>76.638000000000005</v>
      </c>
      <c r="AN31" s="173"/>
      <c r="AO31" s="173"/>
      <c r="AP31" s="173"/>
      <c r="AQ31" s="173"/>
      <c r="AR31" s="173"/>
      <c r="AS31" s="173"/>
      <c r="AT31" s="173"/>
      <c r="AU31" s="173"/>
      <c r="AV31" s="173"/>
      <c r="AW31" s="173"/>
      <c r="AX31" s="173"/>
      <c r="AY31" s="173"/>
    </row>
    <row r="32" spans="1:51" ht="15" x14ac:dyDescent="0.25">
      <c r="A32" s="228">
        <v>44805</v>
      </c>
      <c r="B32" s="115"/>
      <c r="C32" s="115"/>
      <c r="D32" s="116">
        <v>32.4</v>
      </c>
      <c r="E32" s="11">
        <v>24.02</v>
      </c>
      <c r="F32" s="11">
        <v>37.168999999999997</v>
      </c>
      <c r="G32" s="11">
        <v>44.771000000000001</v>
      </c>
      <c r="H32" s="11">
        <v>49.375</v>
      </c>
      <c r="I32" s="11">
        <v>31.478999999999999</v>
      </c>
      <c r="J32" s="11">
        <v>25.594000000000001</v>
      </c>
      <c r="K32" s="11">
        <v>17.858000000000001</v>
      </c>
      <c r="L32" s="11">
        <v>20.443000000000001</v>
      </c>
      <c r="M32" s="11">
        <v>42.494</v>
      </c>
      <c r="N32" s="11">
        <v>25.812999999999999</v>
      </c>
      <c r="O32" s="11">
        <v>40.530999999999999</v>
      </c>
      <c r="P32" s="11">
        <v>29.459</v>
      </c>
      <c r="Q32" s="11">
        <v>31.652000000000001</v>
      </c>
      <c r="R32" s="11">
        <v>19.029</v>
      </c>
      <c r="S32" s="11">
        <v>58.255000000000003</v>
      </c>
      <c r="T32" s="11">
        <v>22.068000000000001</v>
      </c>
      <c r="U32" s="11">
        <v>60.079000000000001</v>
      </c>
      <c r="V32" s="11">
        <v>19.23</v>
      </c>
      <c r="W32" s="11">
        <v>18.675000000000001</v>
      </c>
      <c r="X32" s="11">
        <v>20.353999999999999</v>
      </c>
      <c r="Y32" s="11">
        <v>27.001000000000001</v>
      </c>
      <c r="Z32" s="11">
        <v>30.52</v>
      </c>
      <c r="AA32" s="11">
        <v>22.414000000000001</v>
      </c>
      <c r="AB32" s="11">
        <v>23.748999999999999</v>
      </c>
      <c r="AC32" s="11">
        <v>37.078000000000003</v>
      </c>
      <c r="AD32" s="11">
        <v>33.82</v>
      </c>
      <c r="AE32" s="11">
        <v>16.786000000000001</v>
      </c>
      <c r="AF32" s="11">
        <v>16.475000000000001</v>
      </c>
      <c r="AG32" s="11">
        <v>22.061</v>
      </c>
      <c r="AH32" s="11">
        <v>12.125</v>
      </c>
      <c r="AI32" s="173">
        <v>36.906999999999996</v>
      </c>
      <c r="AJ32" s="173">
        <v>32.209000000000003</v>
      </c>
      <c r="AK32" s="173">
        <v>18.824000000000002</v>
      </c>
      <c r="AL32" s="173">
        <v>14.276999999999999</v>
      </c>
      <c r="AM32" s="173">
        <v>70.12</v>
      </c>
      <c r="AN32" s="173"/>
      <c r="AO32" s="173"/>
      <c r="AP32" s="173"/>
      <c r="AQ32" s="173"/>
      <c r="AR32" s="173"/>
      <c r="AS32" s="173"/>
      <c r="AT32" s="173"/>
      <c r="AU32" s="173"/>
      <c r="AV32" s="173"/>
      <c r="AW32" s="173"/>
      <c r="AX32" s="173"/>
      <c r="AY32" s="173"/>
    </row>
    <row r="33" spans="1:51" ht="15" x14ac:dyDescent="0.25">
      <c r="A33" s="228">
        <v>44835</v>
      </c>
      <c r="B33" s="115"/>
      <c r="C33" s="115"/>
      <c r="D33" s="116">
        <v>28.11</v>
      </c>
      <c r="E33" s="11">
        <v>26.274000000000001</v>
      </c>
      <c r="F33" s="11">
        <v>30.266999999999999</v>
      </c>
      <c r="G33" s="11">
        <v>46.649000000000001</v>
      </c>
      <c r="H33" s="11">
        <v>50.610999999999997</v>
      </c>
      <c r="I33" s="11">
        <v>20.632000000000001</v>
      </c>
      <c r="J33" s="11">
        <v>24.253</v>
      </c>
      <c r="K33" s="11">
        <v>20.338000000000001</v>
      </c>
      <c r="L33" s="11">
        <v>27.818000000000001</v>
      </c>
      <c r="M33" s="11">
        <v>20.536999999999999</v>
      </c>
      <c r="N33" s="11">
        <v>17.309000000000001</v>
      </c>
      <c r="O33" s="11">
        <v>23.670999999999999</v>
      </c>
      <c r="P33" s="11">
        <v>21.811</v>
      </c>
      <c r="Q33" s="11">
        <v>28.405999999999999</v>
      </c>
      <c r="R33" s="11">
        <v>26.852</v>
      </c>
      <c r="S33" s="11">
        <v>50.593000000000004</v>
      </c>
      <c r="T33" s="11">
        <v>20.754000000000001</v>
      </c>
      <c r="U33" s="11">
        <v>25.129000000000001</v>
      </c>
      <c r="V33" s="11">
        <v>19.952000000000002</v>
      </c>
      <c r="W33" s="11">
        <v>15.59</v>
      </c>
      <c r="X33" s="11">
        <v>16.529</v>
      </c>
      <c r="Y33" s="11">
        <v>15.416</v>
      </c>
      <c r="Z33" s="11">
        <v>29.434999999999999</v>
      </c>
      <c r="AA33" s="11">
        <v>33.768000000000001</v>
      </c>
      <c r="AB33" s="11">
        <v>69.352999999999994</v>
      </c>
      <c r="AC33" s="11">
        <v>40.265999999999998</v>
      </c>
      <c r="AD33" s="11">
        <v>21.303000000000001</v>
      </c>
      <c r="AE33" s="11">
        <v>16.385999999999999</v>
      </c>
      <c r="AF33" s="11">
        <v>19.518999999999998</v>
      </c>
      <c r="AG33" s="11">
        <v>26.917999999999999</v>
      </c>
      <c r="AH33" s="11">
        <v>11.244</v>
      </c>
      <c r="AI33" s="173">
        <v>28.684000000000001</v>
      </c>
      <c r="AJ33" s="173">
        <v>41.691000000000003</v>
      </c>
      <c r="AK33" s="173">
        <v>13.79</v>
      </c>
      <c r="AL33" s="173">
        <v>23.92</v>
      </c>
      <c r="AM33" s="173">
        <v>36.652000000000001</v>
      </c>
      <c r="AN33" s="173"/>
      <c r="AO33" s="173"/>
      <c r="AP33" s="173"/>
      <c r="AQ33" s="173"/>
      <c r="AR33" s="173"/>
      <c r="AS33" s="173"/>
      <c r="AT33" s="173"/>
      <c r="AU33" s="173"/>
      <c r="AV33" s="173"/>
      <c r="AW33" s="173"/>
      <c r="AX33" s="173"/>
      <c r="AY33" s="173"/>
    </row>
    <row r="34" spans="1:51" ht="15" x14ac:dyDescent="0.25">
      <c r="A34" s="228">
        <v>44866</v>
      </c>
      <c r="B34" s="115"/>
      <c r="C34" s="115"/>
      <c r="D34" s="116">
        <v>18.13</v>
      </c>
      <c r="E34" s="11">
        <v>17.402000000000001</v>
      </c>
      <c r="F34" s="11">
        <v>22.417999999999999</v>
      </c>
      <c r="G34" s="11">
        <v>26.506</v>
      </c>
      <c r="H34" s="11">
        <v>33.764000000000003</v>
      </c>
      <c r="I34" s="11">
        <v>23.975000000000001</v>
      </c>
      <c r="J34" s="11">
        <v>15.989000000000001</v>
      </c>
      <c r="K34" s="11">
        <v>13.840999999999999</v>
      </c>
      <c r="L34" s="11">
        <v>20.03</v>
      </c>
      <c r="M34" s="11">
        <v>16.327000000000002</v>
      </c>
      <c r="N34" s="11">
        <v>14.641999999999999</v>
      </c>
      <c r="O34" s="11">
        <v>18.428000000000001</v>
      </c>
      <c r="P34" s="11">
        <v>18.367000000000001</v>
      </c>
      <c r="Q34" s="11">
        <v>18.890999999999998</v>
      </c>
      <c r="R34" s="11">
        <v>18.167000000000002</v>
      </c>
      <c r="S34" s="11">
        <v>25.533000000000001</v>
      </c>
      <c r="T34" s="11">
        <v>22.102</v>
      </c>
      <c r="U34" s="11">
        <v>17.097999999999999</v>
      </c>
      <c r="V34" s="11">
        <v>16.567</v>
      </c>
      <c r="W34" s="11">
        <v>14.193</v>
      </c>
      <c r="X34" s="11">
        <v>10.843</v>
      </c>
      <c r="Y34" s="11">
        <v>10.468999999999999</v>
      </c>
      <c r="Z34" s="11">
        <v>21.896999999999998</v>
      </c>
      <c r="AA34" s="11">
        <v>20.959</v>
      </c>
      <c r="AB34" s="11">
        <v>25.643000000000001</v>
      </c>
      <c r="AC34" s="11">
        <v>19.681999999999999</v>
      </c>
      <c r="AD34" s="11">
        <v>17.469000000000001</v>
      </c>
      <c r="AE34" s="11">
        <v>14.276999999999999</v>
      </c>
      <c r="AF34" s="11">
        <v>14.823</v>
      </c>
      <c r="AG34" s="11">
        <v>19.741</v>
      </c>
      <c r="AH34" s="11">
        <v>9.9879999999999995</v>
      </c>
      <c r="AI34" s="173">
        <v>14.991</v>
      </c>
      <c r="AJ34" s="173">
        <v>22.056999999999999</v>
      </c>
      <c r="AK34" s="173">
        <v>12.106</v>
      </c>
      <c r="AL34" s="173">
        <v>14.198</v>
      </c>
      <c r="AM34" s="173">
        <v>21.896999999999998</v>
      </c>
      <c r="AN34" s="173"/>
      <c r="AO34" s="173"/>
      <c r="AP34" s="173"/>
      <c r="AQ34" s="173"/>
      <c r="AR34" s="173"/>
      <c r="AS34" s="173"/>
      <c r="AT34" s="173"/>
      <c r="AU34" s="173"/>
      <c r="AV34" s="173"/>
      <c r="AW34" s="173"/>
      <c r="AX34" s="173"/>
      <c r="AY34" s="173"/>
    </row>
    <row r="35" spans="1:51" ht="15" x14ac:dyDescent="0.25">
      <c r="A35" s="228">
        <v>44896</v>
      </c>
      <c r="B35" s="115"/>
      <c r="C35" s="115"/>
      <c r="D35" s="116">
        <v>15.25</v>
      </c>
      <c r="E35" s="11">
        <v>15.997</v>
      </c>
      <c r="F35" s="11">
        <v>18.905000000000001</v>
      </c>
      <c r="G35" s="11">
        <v>20.195</v>
      </c>
      <c r="H35" s="11">
        <v>22.434000000000001</v>
      </c>
      <c r="I35" s="11">
        <v>17.864000000000001</v>
      </c>
      <c r="J35" s="11">
        <v>13.128</v>
      </c>
      <c r="K35" s="11">
        <v>11.811</v>
      </c>
      <c r="L35" s="11">
        <v>13.933</v>
      </c>
      <c r="M35" s="11">
        <v>14.252000000000001</v>
      </c>
      <c r="N35" s="11">
        <v>13.329000000000001</v>
      </c>
      <c r="O35" s="11">
        <v>16.727</v>
      </c>
      <c r="P35" s="11">
        <v>15.526999999999999</v>
      </c>
      <c r="Q35" s="11">
        <v>17.329999999999998</v>
      </c>
      <c r="R35" s="11">
        <v>15.744</v>
      </c>
      <c r="S35" s="11">
        <v>18.692</v>
      </c>
      <c r="T35" s="11">
        <v>19.530999999999999</v>
      </c>
      <c r="U35" s="11">
        <v>15.273999999999999</v>
      </c>
      <c r="V35" s="11">
        <v>13.157</v>
      </c>
      <c r="W35" s="11">
        <v>12.875999999999999</v>
      </c>
      <c r="X35" s="11">
        <v>9.4339999999999993</v>
      </c>
      <c r="Y35" s="11">
        <v>9.8800000000000008</v>
      </c>
      <c r="Z35" s="11">
        <v>15.683</v>
      </c>
      <c r="AA35" s="11">
        <v>16.614000000000001</v>
      </c>
      <c r="AB35" s="11">
        <v>15.352</v>
      </c>
      <c r="AC35" s="11">
        <v>15.759</v>
      </c>
      <c r="AD35" s="11">
        <v>15.606</v>
      </c>
      <c r="AE35" s="11">
        <v>12.413</v>
      </c>
      <c r="AF35" s="11">
        <v>12.452</v>
      </c>
      <c r="AG35" s="11">
        <v>15.888999999999999</v>
      </c>
      <c r="AH35" s="11">
        <v>9.5289999999999999</v>
      </c>
      <c r="AI35" s="173">
        <v>11.319000000000001</v>
      </c>
      <c r="AJ35" s="173">
        <v>14.404</v>
      </c>
      <c r="AK35" s="173">
        <v>12.26</v>
      </c>
      <c r="AL35" s="173">
        <v>10.558</v>
      </c>
      <c r="AM35" s="173">
        <v>17.870999999999999</v>
      </c>
      <c r="AN35" s="173"/>
      <c r="AO35" s="173"/>
      <c r="AP35" s="173"/>
      <c r="AQ35" s="173"/>
      <c r="AR35" s="173"/>
      <c r="AS35" s="173"/>
      <c r="AT35" s="173"/>
      <c r="AU35" s="173"/>
      <c r="AV35" s="173"/>
      <c r="AW35" s="173"/>
      <c r="AX35" s="173"/>
      <c r="AY35" s="173"/>
    </row>
    <row r="36" spans="1:51" ht="15" x14ac:dyDescent="0.25">
      <c r="A36" s="228">
        <v>44927</v>
      </c>
      <c r="B36" s="115"/>
      <c r="C36" s="115"/>
      <c r="D36" s="116">
        <v>13.58</v>
      </c>
      <c r="E36" s="111">
        <v>14.928000000000001</v>
      </c>
      <c r="F36" s="111">
        <v>17.510000000000002</v>
      </c>
      <c r="G36" s="111">
        <v>17.266999999999999</v>
      </c>
      <c r="H36" s="111">
        <v>17.126000000000001</v>
      </c>
      <c r="I36" s="111">
        <v>15.057</v>
      </c>
      <c r="J36" s="111">
        <v>11.41</v>
      </c>
      <c r="K36" s="111">
        <v>10.599</v>
      </c>
      <c r="L36" s="111">
        <v>11.04</v>
      </c>
      <c r="M36" s="111">
        <v>12.209</v>
      </c>
      <c r="N36" s="111">
        <v>12.025</v>
      </c>
      <c r="O36" s="111">
        <v>15.228</v>
      </c>
      <c r="P36" s="111">
        <v>13.385</v>
      </c>
      <c r="Q36" s="111">
        <v>15.382</v>
      </c>
      <c r="R36" s="111">
        <v>12.746</v>
      </c>
      <c r="S36" s="111">
        <v>16.123999999999999</v>
      </c>
      <c r="T36" s="111">
        <v>14.866</v>
      </c>
      <c r="U36" s="111">
        <v>13.872</v>
      </c>
      <c r="V36" s="111">
        <v>11.569000000000001</v>
      </c>
      <c r="W36" s="111">
        <v>11.792999999999999</v>
      </c>
      <c r="X36" s="111">
        <v>8.6530000000000005</v>
      </c>
      <c r="Y36" s="111">
        <v>8.7370000000000001</v>
      </c>
      <c r="Z36" s="111">
        <v>16.254999999999999</v>
      </c>
      <c r="AA36" s="111">
        <v>15.11</v>
      </c>
      <c r="AB36" s="111">
        <v>12.435</v>
      </c>
      <c r="AC36" s="111">
        <v>13.189</v>
      </c>
      <c r="AD36" s="111">
        <v>13.781000000000001</v>
      </c>
      <c r="AE36" s="111">
        <v>11.250999999999999</v>
      </c>
      <c r="AF36" s="111">
        <v>11.398</v>
      </c>
      <c r="AG36" s="111">
        <v>14.381</v>
      </c>
      <c r="AH36" s="111">
        <v>8.7989999999999995</v>
      </c>
      <c r="AI36" s="173">
        <v>9.3119999999999994</v>
      </c>
      <c r="AJ36" s="173">
        <v>12.260999999999999</v>
      </c>
      <c r="AK36" s="173">
        <v>11.624000000000001</v>
      </c>
      <c r="AL36" s="173">
        <v>8.9090000000000007</v>
      </c>
      <c r="AM36" s="173">
        <v>14.797000000000001</v>
      </c>
      <c r="AN36" s="173"/>
      <c r="AO36" s="173"/>
      <c r="AP36" s="173"/>
      <c r="AQ36" s="173"/>
      <c r="AR36" s="173"/>
      <c r="AS36" s="173"/>
      <c r="AT36" s="173"/>
      <c r="AU36" s="173"/>
      <c r="AV36" s="173"/>
      <c r="AW36" s="173"/>
      <c r="AX36" s="173"/>
      <c r="AY36" s="173"/>
    </row>
    <row r="37" spans="1:51" ht="15" x14ac:dyDescent="0.25">
      <c r="A37" s="228">
        <v>44958</v>
      </c>
      <c r="B37" s="115"/>
      <c r="C37" s="115"/>
      <c r="D37" s="116">
        <v>12.38</v>
      </c>
      <c r="E37" s="111">
        <v>12.214</v>
      </c>
      <c r="F37" s="111">
        <v>13.519</v>
      </c>
      <c r="G37" s="111">
        <v>16.367000000000001</v>
      </c>
      <c r="H37" s="111">
        <v>21.181999999999999</v>
      </c>
      <c r="I37" s="111">
        <v>12.394</v>
      </c>
      <c r="J37" s="111">
        <v>9.3729999999999993</v>
      </c>
      <c r="K37" s="111">
        <v>8.8190000000000008</v>
      </c>
      <c r="L37" s="111">
        <v>9.7379999999999995</v>
      </c>
      <c r="M37" s="111">
        <v>10.331</v>
      </c>
      <c r="N37" s="111">
        <v>10.016999999999999</v>
      </c>
      <c r="O37" s="111">
        <v>12.861000000000001</v>
      </c>
      <c r="P37" s="111">
        <v>13.666</v>
      </c>
      <c r="Q37" s="111">
        <v>16.059999999999999</v>
      </c>
      <c r="R37" s="111">
        <v>10.097</v>
      </c>
      <c r="S37" s="111">
        <v>13.342000000000001</v>
      </c>
      <c r="T37" s="111">
        <v>13.491</v>
      </c>
      <c r="U37" s="111">
        <v>12.247999999999999</v>
      </c>
      <c r="V37" s="111">
        <v>9.3559999999999999</v>
      </c>
      <c r="W37" s="111">
        <v>9.8949999999999996</v>
      </c>
      <c r="X37" s="111">
        <v>8.0969999999999995</v>
      </c>
      <c r="Y37" s="111">
        <v>7.1669999999999998</v>
      </c>
      <c r="Z37" s="111">
        <v>13.634</v>
      </c>
      <c r="AA37" s="111">
        <v>12.798</v>
      </c>
      <c r="AB37" s="111">
        <v>12.162000000000001</v>
      </c>
      <c r="AC37" s="111">
        <v>10.214</v>
      </c>
      <c r="AD37" s="111">
        <v>12.445</v>
      </c>
      <c r="AE37" s="111">
        <v>9.3810000000000002</v>
      </c>
      <c r="AF37" s="111">
        <v>9.109</v>
      </c>
      <c r="AG37" s="111">
        <v>11.487</v>
      </c>
      <c r="AH37" s="111">
        <v>7.37</v>
      </c>
      <c r="AI37" s="173">
        <v>9.2889999999999997</v>
      </c>
      <c r="AJ37" s="173">
        <v>14.454000000000001</v>
      </c>
      <c r="AK37" s="173">
        <v>9.6120000000000001</v>
      </c>
      <c r="AL37" s="173">
        <v>7.3360000000000003</v>
      </c>
      <c r="AM37" s="173">
        <v>12.064</v>
      </c>
      <c r="AN37" s="173"/>
      <c r="AO37" s="173"/>
      <c r="AP37" s="173"/>
      <c r="AQ37" s="173"/>
      <c r="AR37" s="173"/>
      <c r="AS37" s="173"/>
      <c r="AT37" s="173"/>
      <c r="AU37" s="173"/>
      <c r="AV37" s="173"/>
      <c r="AW37" s="173"/>
      <c r="AX37" s="173"/>
      <c r="AY37" s="173"/>
    </row>
    <row r="38" spans="1:51" ht="15" x14ac:dyDescent="0.25">
      <c r="A38" s="228">
        <v>44986</v>
      </c>
      <c r="B38" s="115"/>
      <c r="C38" s="115"/>
      <c r="D38" s="116">
        <v>22.1</v>
      </c>
      <c r="E38" s="111">
        <v>15.82</v>
      </c>
      <c r="F38" s="111">
        <v>26.122</v>
      </c>
      <c r="G38" s="111">
        <v>35.484000000000002</v>
      </c>
      <c r="H38" s="111">
        <v>32.426000000000002</v>
      </c>
      <c r="I38" s="111">
        <v>18.167999999999999</v>
      </c>
      <c r="J38" s="111">
        <v>20.6</v>
      </c>
      <c r="K38" s="111">
        <v>14.093</v>
      </c>
      <c r="L38" s="111">
        <v>11.345000000000001</v>
      </c>
      <c r="M38" s="111">
        <v>16.922999999999998</v>
      </c>
      <c r="N38" s="111">
        <v>17.122</v>
      </c>
      <c r="O38" s="111">
        <v>22.484000000000002</v>
      </c>
      <c r="P38" s="111">
        <v>36.317</v>
      </c>
      <c r="Q38" s="111">
        <v>20.521000000000001</v>
      </c>
      <c r="R38" s="111">
        <v>32.4</v>
      </c>
      <c r="S38" s="111">
        <v>22.582000000000001</v>
      </c>
      <c r="T38" s="111">
        <v>19.454999999999998</v>
      </c>
      <c r="U38" s="111">
        <v>16.664999999999999</v>
      </c>
      <c r="V38" s="111">
        <v>15.025</v>
      </c>
      <c r="W38" s="111">
        <v>12.262</v>
      </c>
      <c r="X38" s="111">
        <v>12.98</v>
      </c>
      <c r="Y38" s="111">
        <v>20.445</v>
      </c>
      <c r="Z38" s="111">
        <v>26.55</v>
      </c>
      <c r="AA38" s="111">
        <v>17.158000000000001</v>
      </c>
      <c r="AB38" s="111">
        <v>37.884999999999998</v>
      </c>
      <c r="AC38" s="111">
        <v>13.214</v>
      </c>
      <c r="AD38" s="111">
        <v>23.027999999999999</v>
      </c>
      <c r="AE38" s="111">
        <v>9.9030000000000005</v>
      </c>
      <c r="AF38" s="111">
        <v>15.686</v>
      </c>
      <c r="AG38" s="111">
        <v>23.385000000000002</v>
      </c>
      <c r="AH38" s="111">
        <v>10.782999999999999</v>
      </c>
      <c r="AI38" s="173">
        <v>13.879</v>
      </c>
      <c r="AJ38" s="173">
        <v>23.071000000000002</v>
      </c>
      <c r="AK38" s="173">
        <v>12.239000000000001</v>
      </c>
      <c r="AL38" s="173">
        <v>9.3149999999999995</v>
      </c>
      <c r="AM38" s="173">
        <v>16.23</v>
      </c>
      <c r="AN38" s="173"/>
      <c r="AO38" s="173"/>
      <c r="AP38" s="173"/>
      <c r="AQ38" s="173"/>
      <c r="AR38" s="173"/>
      <c r="AS38" s="173"/>
      <c r="AT38" s="173"/>
      <c r="AU38" s="173"/>
      <c r="AV38" s="173"/>
      <c r="AW38" s="173"/>
      <c r="AX38" s="173"/>
      <c r="AY38" s="173"/>
    </row>
    <row r="39" spans="1:51" ht="15" x14ac:dyDescent="0.25">
      <c r="A39" s="228">
        <v>45017</v>
      </c>
      <c r="B39" s="115"/>
      <c r="C39" s="115"/>
      <c r="D39" s="116">
        <v>52.61</v>
      </c>
      <c r="E39" s="111">
        <v>34.997</v>
      </c>
      <c r="F39" s="111">
        <v>96.491</v>
      </c>
      <c r="G39" s="111">
        <v>94.826999999999998</v>
      </c>
      <c r="H39" s="111">
        <v>102.95399999999999</v>
      </c>
      <c r="I39" s="111">
        <v>34.505000000000003</v>
      </c>
      <c r="J39" s="111">
        <v>73.534999999999997</v>
      </c>
      <c r="K39" s="111">
        <v>33.234000000000002</v>
      </c>
      <c r="L39" s="111">
        <v>32.012999999999998</v>
      </c>
      <c r="M39" s="111">
        <v>65.286000000000001</v>
      </c>
      <c r="N39" s="111">
        <v>62.402999999999999</v>
      </c>
      <c r="O39" s="111">
        <v>48.235999999999997</v>
      </c>
      <c r="P39" s="111">
        <v>51.798000000000002</v>
      </c>
      <c r="Q39" s="111">
        <v>40.18</v>
      </c>
      <c r="R39" s="111">
        <v>69.73</v>
      </c>
      <c r="S39" s="111">
        <v>48.113</v>
      </c>
      <c r="T39" s="111">
        <v>31.585999999999999</v>
      </c>
      <c r="U39" s="111">
        <v>54.591999999999999</v>
      </c>
      <c r="V39" s="111">
        <v>50.043999999999997</v>
      </c>
      <c r="W39" s="111">
        <v>23.279</v>
      </c>
      <c r="X39" s="111">
        <v>22.658999999999999</v>
      </c>
      <c r="Y39" s="111">
        <v>67.885999999999996</v>
      </c>
      <c r="Z39" s="111">
        <v>91.385999999999996</v>
      </c>
      <c r="AA39" s="111">
        <v>46.84</v>
      </c>
      <c r="AB39" s="111">
        <v>61.716999999999999</v>
      </c>
      <c r="AC39" s="111">
        <v>43.298000000000002</v>
      </c>
      <c r="AD39" s="111">
        <v>36.390999999999998</v>
      </c>
      <c r="AE39" s="111">
        <v>30.936</v>
      </c>
      <c r="AF39" s="111">
        <v>34.409999999999997</v>
      </c>
      <c r="AG39" s="111">
        <v>55.837000000000003</v>
      </c>
      <c r="AH39" s="111">
        <v>24.081</v>
      </c>
      <c r="AI39" s="173">
        <v>37.558</v>
      </c>
      <c r="AJ39" s="173">
        <v>31.7</v>
      </c>
      <c r="AK39" s="173">
        <v>25.484999999999999</v>
      </c>
      <c r="AL39" s="173">
        <v>19.707000000000001</v>
      </c>
      <c r="AM39" s="173">
        <v>28.074000000000002</v>
      </c>
      <c r="AN39" s="173"/>
      <c r="AO39" s="173"/>
      <c r="AP39" s="173"/>
      <c r="AQ39" s="173"/>
      <c r="AR39" s="173"/>
      <c r="AS39" s="173"/>
      <c r="AT39" s="173"/>
      <c r="AU39" s="173"/>
      <c r="AV39" s="173"/>
      <c r="AW39" s="173"/>
      <c r="AX39" s="173"/>
      <c r="AY39" s="173"/>
    </row>
    <row r="40" spans="1:51" ht="15" x14ac:dyDescent="0.25">
      <c r="A40" s="228">
        <v>45047</v>
      </c>
      <c r="B40" s="115"/>
      <c r="C40" s="115"/>
      <c r="D40" s="116">
        <v>146.12</v>
      </c>
      <c r="E40" s="111">
        <v>210.124</v>
      </c>
      <c r="F40" s="111">
        <v>227.089</v>
      </c>
      <c r="G40" s="111">
        <v>184.00899999999999</v>
      </c>
      <c r="H40" s="111">
        <v>207.95</v>
      </c>
      <c r="I40" s="111">
        <v>91.281000000000006</v>
      </c>
      <c r="J40" s="111">
        <v>123.217</v>
      </c>
      <c r="K40" s="111">
        <v>87.340999999999994</v>
      </c>
      <c r="L40" s="111">
        <v>99.554000000000002</v>
      </c>
      <c r="M40" s="111">
        <v>144.06</v>
      </c>
      <c r="N40" s="111">
        <v>221.82300000000001</v>
      </c>
      <c r="O40" s="111">
        <v>154.59700000000001</v>
      </c>
      <c r="P40" s="111">
        <v>141.52500000000001</v>
      </c>
      <c r="Q40" s="111">
        <v>150.261</v>
      </c>
      <c r="R40" s="111">
        <v>201.453</v>
      </c>
      <c r="S40" s="111">
        <v>146.59</v>
      </c>
      <c r="T40" s="111">
        <v>150.976</v>
      </c>
      <c r="U40" s="111">
        <v>128.68799999999999</v>
      </c>
      <c r="V40" s="111">
        <v>197.20500000000001</v>
      </c>
      <c r="W40" s="111">
        <v>46.271999999999998</v>
      </c>
      <c r="X40" s="111">
        <v>83.885999999999996</v>
      </c>
      <c r="Y40" s="111">
        <v>156.29499999999999</v>
      </c>
      <c r="Z40" s="111">
        <v>220.14599999999999</v>
      </c>
      <c r="AA40" s="111">
        <v>120.52800000000001</v>
      </c>
      <c r="AB40" s="111">
        <v>156.99100000000001</v>
      </c>
      <c r="AC40" s="111">
        <v>173.85</v>
      </c>
      <c r="AD40" s="111">
        <v>188.98599999999999</v>
      </c>
      <c r="AE40" s="111">
        <v>76.968999999999994</v>
      </c>
      <c r="AF40" s="111">
        <v>123.59699999999999</v>
      </c>
      <c r="AG40" s="111">
        <v>100.012</v>
      </c>
      <c r="AH40" s="111">
        <v>49.72</v>
      </c>
      <c r="AI40" s="173">
        <v>114.47799999999999</v>
      </c>
      <c r="AJ40" s="173">
        <v>97.262</v>
      </c>
      <c r="AK40" s="173">
        <v>68.248999999999995</v>
      </c>
      <c r="AL40" s="173">
        <v>123.462</v>
      </c>
      <c r="AM40" s="173">
        <v>126.553</v>
      </c>
      <c r="AN40" s="173"/>
      <c r="AO40" s="173"/>
      <c r="AP40" s="173"/>
      <c r="AQ40" s="173"/>
      <c r="AR40" s="173"/>
      <c r="AS40" s="173"/>
      <c r="AT40" s="173"/>
      <c r="AU40" s="173"/>
      <c r="AV40" s="173"/>
      <c r="AW40" s="173"/>
      <c r="AX40" s="173"/>
      <c r="AY40" s="173"/>
    </row>
    <row r="41" spans="1:51" ht="15" x14ac:dyDescent="0.25">
      <c r="A41" s="228">
        <v>45078</v>
      </c>
      <c r="B41" s="115"/>
      <c r="C41" s="115"/>
      <c r="D41" s="116">
        <v>151.61000000000001</v>
      </c>
      <c r="E41" s="111">
        <v>241.43899999999999</v>
      </c>
      <c r="F41" s="111">
        <v>260.923</v>
      </c>
      <c r="G41" s="111">
        <v>244.345</v>
      </c>
      <c r="H41" s="111">
        <v>189.44900000000001</v>
      </c>
      <c r="I41" s="111">
        <v>143.06399999999999</v>
      </c>
      <c r="J41" s="111">
        <v>94.296000000000006</v>
      </c>
      <c r="K41" s="111">
        <v>110.041</v>
      </c>
      <c r="L41" s="111">
        <v>174.80099999999999</v>
      </c>
      <c r="M41" s="111">
        <v>114.79600000000001</v>
      </c>
      <c r="N41" s="111">
        <v>236.06100000000001</v>
      </c>
      <c r="O41" s="111">
        <v>135.779</v>
      </c>
      <c r="P41" s="111">
        <v>257.97000000000003</v>
      </c>
      <c r="Q41" s="111">
        <v>98.347999999999999</v>
      </c>
      <c r="R41" s="111">
        <v>264.07799999999997</v>
      </c>
      <c r="S41" s="111">
        <v>129.286</v>
      </c>
      <c r="T41" s="111">
        <v>207.77500000000001</v>
      </c>
      <c r="U41" s="111">
        <v>75.150000000000006</v>
      </c>
      <c r="V41" s="111">
        <v>124.262</v>
      </c>
      <c r="W41" s="111">
        <v>32.808999999999997</v>
      </c>
      <c r="X41" s="111">
        <v>86.674000000000007</v>
      </c>
      <c r="Y41" s="111">
        <v>96.713999999999999</v>
      </c>
      <c r="Z41" s="111">
        <v>232.11699999999999</v>
      </c>
      <c r="AA41" s="111">
        <v>83.921000000000006</v>
      </c>
      <c r="AB41" s="111">
        <v>131.52600000000001</v>
      </c>
      <c r="AC41" s="111">
        <v>227.256</v>
      </c>
      <c r="AD41" s="111">
        <v>126.32599999999999</v>
      </c>
      <c r="AE41" s="111">
        <v>124.819</v>
      </c>
      <c r="AF41" s="111">
        <v>236.136</v>
      </c>
      <c r="AG41" s="111">
        <v>54.279000000000003</v>
      </c>
      <c r="AH41" s="111">
        <v>47.656999999999996</v>
      </c>
      <c r="AI41" s="173">
        <v>168.3</v>
      </c>
      <c r="AJ41" s="173">
        <v>206.62299999999999</v>
      </c>
      <c r="AK41" s="173">
        <v>96.924999999999997</v>
      </c>
      <c r="AL41" s="173">
        <v>189.441</v>
      </c>
      <c r="AM41" s="173">
        <v>252.554</v>
      </c>
      <c r="AN41" s="173"/>
      <c r="AO41" s="173"/>
      <c r="AP41" s="173"/>
      <c r="AQ41" s="173"/>
      <c r="AR41" s="173"/>
      <c r="AS41" s="173"/>
      <c r="AT41" s="173"/>
      <c r="AU41" s="173"/>
      <c r="AV41" s="173"/>
      <c r="AW41" s="173"/>
      <c r="AX41" s="173"/>
      <c r="AY41" s="173"/>
    </row>
    <row r="42" spans="1:51" ht="15" x14ac:dyDescent="0.25">
      <c r="A42" s="228">
        <v>45108</v>
      </c>
      <c r="B42" s="115"/>
      <c r="C42" s="115"/>
      <c r="D42" s="116">
        <v>67.39</v>
      </c>
      <c r="E42" s="111">
        <v>110.48699999999999</v>
      </c>
      <c r="F42" s="111">
        <v>92.741</v>
      </c>
      <c r="G42" s="111">
        <v>145.79599999999999</v>
      </c>
      <c r="H42" s="111">
        <v>76.486000000000004</v>
      </c>
      <c r="I42" s="111">
        <v>57.752000000000002</v>
      </c>
      <c r="J42" s="111">
        <v>38.506999999999998</v>
      </c>
      <c r="K42" s="111">
        <v>51.213000000000001</v>
      </c>
      <c r="L42" s="111">
        <v>92.942999999999998</v>
      </c>
      <c r="M42" s="111">
        <v>54.710999999999999</v>
      </c>
      <c r="N42" s="111">
        <v>89.974000000000004</v>
      </c>
      <c r="O42" s="111">
        <v>41.146999999999998</v>
      </c>
      <c r="P42" s="111">
        <v>182.346</v>
      </c>
      <c r="Q42" s="111">
        <v>40.247</v>
      </c>
      <c r="R42" s="111">
        <v>80.489999999999995</v>
      </c>
      <c r="S42" s="111">
        <v>66.814999999999998</v>
      </c>
      <c r="T42" s="111">
        <v>136.01599999999999</v>
      </c>
      <c r="U42" s="111">
        <v>25.751000000000001</v>
      </c>
      <c r="V42" s="111">
        <v>41.371000000000002</v>
      </c>
      <c r="W42" s="111">
        <v>14.053000000000001</v>
      </c>
      <c r="X42" s="111">
        <v>27.114000000000001</v>
      </c>
      <c r="Y42" s="111">
        <v>36.646999999999998</v>
      </c>
      <c r="Z42" s="111">
        <v>95.16</v>
      </c>
      <c r="AA42" s="111">
        <v>38.107999999999997</v>
      </c>
      <c r="AB42" s="111">
        <v>51.408999999999999</v>
      </c>
      <c r="AC42" s="111">
        <v>69.363</v>
      </c>
      <c r="AD42" s="111">
        <v>52.345999999999997</v>
      </c>
      <c r="AE42" s="111">
        <v>44.338999999999999</v>
      </c>
      <c r="AF42" s="111">
        <v>100.69199999999999</v>
      </c>
      <c r="AG42" s="111">
        <v>21.844000000000001</v>
      </c>
      <c r="AH42" s="111">
        <v>21.524000000000001</v>
      </c>
      <c r="AI42" s="173">
        <v>47.81</v>
      </c>
      <c r="AJ42" s="173">
        <v>78.009</v>
      </c>
      <c r="AK42" s="173">
        <v>48.774999999999999</v>
      </c>
      <c r="AL42" s="173">
        <v>110.929</v>
      </c>
      <c r="AM42" s="173">
        <v>148.44</v>
      </c>
      <c r="AN42" s="173"/>
      <c r="AO42" s="173"/>
      <c r="AP42" s="173"/>
      <c r="AQ42" s="173"/>
      <c r="AR42" s="173"/>
      <c r="AS42" s="173"/>
      <c r="AT42" s="173"/>
      <c r="AU42" s="173"/>
      <c r="AV42" s="173"/>
      <c r="AW42" s="173"/>
      <c r="AX42" s="173"/>
      <c r="AY42" s="173"/>
    </row>
    <row r="43" spans="1:51" ht="15" x14ac:dyDescent="0.25">
      <c r="A43" s="228">
        <v>45139</v>
      </c>
      <c r="B43" s="115"/>
      <c r="C43" s="115"/>
      <c r="D43" s="116">
        <v>38.630000000000003</v>
      </c>
      <c r="E43" s="111">
        <v>65.716999999999999</v>
      </c>
      <c r="F43" s="111">
        <v>37.609000000000002</v>
      </c>
      <c r="G43" s="111">
        <v>47.597999999999999</v>
      </c>
      <c r="H43" s="111">
        <v>46.652999999999999</v>
      </c>
      <c r="I43" s="111">
        <v>34.424999999999997</v>
      </c>
      <c r="J43" s="111">
        <v>30.49</v>
      </c>
      <c r="K43" s="111">
        <v>31.798999999999999</v>
      </c>
      <c r="L43" s="111">
        <v>31.024999999999999</v>
      </c>
      <c r="M43" s="111">
        <v>38.645000000000003</v>
      </c>
      <c r="N43" s="111">
        <v>38.890999999999998</v>
      </c>
      <c r="O43" s="111">
        <v>21.530999999999999</v>
      </c>
      <c r="P43" s="111">
        <v>57.902000000000001</v>
      </c>
      <c r="Q43" s="111">
        <v>21.12</v>
      </c>
      <c r="R43" s="111">
        <v>69.894000000000005</v>
      </c>
      <c r="S43" s="111">
        <v>28.321999999999999</v>
      </c>
      <c r="T43" s="111">
        <v>92.314999999999998</v>
      </c>
      <c r="U43" s="111">
        <v>20.466999999999999</v>
      </c>
      <c r="V43" s="111">
        <v>34.49</v>
      </c>
      <c r="W43" s="111">
        <v>10.048</v>
      </c>
      <c r="X43" s="111">
        <v>18.526</v>
      </c>
      <c r="Y43" s="111">
        <v>20.614000000000001</v>
      </c>
      <c r="Z43" s="111">
        <v>42.188000000000002</v>
      </c>
      <c r="AA43" s="111">
        <v>28.561</v>
      </c>
      <c r="AB43" s="111">
        <v>41.033999999999999</v>
      </c>
      <c r="AC43" s="111">
        <v>31.460999999999999</v>
      </c>
      <c r="AD43" s="111">
        <v>22.821000000000002</v>
      </c>
      <c r="AE43" s="111">
        <v>32.548000000000002</v>
      </c>
      <c r="AF43" s="111">
        <v>32.286000000000001</v>
      </c>
      <c r="AG43" s="111">
        <v>15.7</v>
      </c>
      <c r="AH43" s="111">
        <v>24.547999999999998</v>
      </c>
      <c r="AI43" s="173">
        <v>28.251000000000001</v>
      </c>
      <c r="AJ43" s="173">
        <v>29.506</v>
      </c>
      <c r="AK43" s="173">
        <v>25.587</v>
      </c>
      <c r="AL43" s="173">
        <v>76.540000000000006</v>
      </c>
      <c r="AM43" s="173">
        <v>48.515000000000001</v>
      </c>
      <c r="AN43" s="173"/>
      <c r="AO43" s="173"/>
      <c r="AP43" s="173"/>
      <c r="AQ43" s="173"/>
      <c r="AR43" s="173"/>
      <c r="AS43" s="173"/>
      <c r="AT43" s="173"/>
      <c r="AU43" s="173"/>
      <c r="AV43" s="173"/>
      <c r="AW43" s="173"/>
      <c r="AX43" s="173"/>
      <c r="AY43" s="173"/>
    </row>
    <row r="44" spans="1:51" ht="15" x14ac:dyDescent="0.25">
      <c r="A44" s="228">
        <v>45170</v>
      </c>
      <c r="B44" s="115"/>
      <c r="C44" s="115"/>
      <c r="D44" s="116">
        <v>32.4</v>
      </c>
      <c r="E44" s="111">
        <v>37.264000000000003</v>
      </c>
      <c r="F44" s="111">
        <v>44.838999999999999</v>
      </c>
      <c r="G44" s="111">
        <v>48.936999999999998</v>
      </c>
      <c r="H44" s="111">
        <v>31.533000000000001</v>
      </c>
      <c r="I44" s="111">
        <v>25.715</v>
      </c>
      <c r="J44" s="111">
        <v>18.207000000000001</v>
      </c>
      <c r="K44" s="111">
        <v>20.483000000000001</v>
      </c>
      <c r="L44" s="111">
        <v>42.610999999999997</v>
      </c>
      <c r="M44" s="111">
        <v>25.780999999999999</v>
      </c>
      <c r="N44" s="111">
        <v>40.590000000000003</v>
      </c>
      <c r="O44" s="111">
        <v>29.324999999999999</v>
      </c>
      <c r="P44" s="111">
        <v>31.841999999999999</v>
      </c>
      <c r="Q44" s="111">
        <v>19.079999999999998</v>
      </c>
      <c r="R44" s="111">
        <v>58.514000000000003</v>
      </c>
      <c r="S44" s="111">
        <v>22.248000000000001</v>
      </c>
      <c r="T44" s="111">
        <v>60.366</v>
      </c>
      <c r="U44" s="111">
        <v>19.361000000000001</v>
      </c>
      <c r="V44" s="111">
        <v>18.786000000000001</v>
      </c>
      <c r="W44" s="111">
        <v>20.236000000000001</v>
      </c>
      <c r="X44" s="111">
        <v>27.44</v>
      </c>
      <c r="Y44" s="111">
        <v>30.204999999999998</v>
      </c>
      <c r="Z44" s="111">
        <v>22.41</v>
      </c>
      <c r="AA44" s="111">
        <v>23.663</v>
      </c>
      <c r="AB44" s="111">
        <v>37.527000000000001</v>
      </c>
      <c r="AC44" s="111">
        <v>33.79</v>
      </c>
      <c r="AD44" s="111">
        <v>16.795000000000002</v>
      </c>
      <c r="AE44" s="111">
        <v>16.835999999999999</v>
      </c>
      <c r="AF44" s="111">
        <v>22.134</v>
      </c>
      <c r="AG44" s="111">
        <v>12.221</v>
      </c>
      <c r="AH44" s="111">
        <v>37.22</v>
      </c>
      <c r="AI44" s="173">
        <v>31.372</v>
      </c>
      <c r="AJ44" s="173">
        <v>18.713999999999999</v>
      </c>
      <c r="AK44" s="173">
        <v>14.3</v>
      </c>
      <c r="AL44" s="173">
        <v>70.021000000000001</v>
      </c>
      <c r="AM44" s="173">
        <v>24.286999999999999</v>
      </c>
      <c r="AN44" s="173"/>
      <c r="AO44" s="173"/>
      <c r="AP44" s="173"/>
      <c r="AQ44" s="173"/>
      <c r="AR44" s="173"/>
      <c r="AS44" s="173"/>
      <c r="AT44" s="173"/>
      <c r="AU44" s="173"/>
      <c r="AV44" s="173"/>
      <c r="AW44" s="173"/>
      <c r="AX44" s="173"/>
      <c r="AY44" s="173"/>
    </row>
    <row r="45" spans="1:51" ht="15" x14ac:dyDescent="0.25">
      <c r="A45" s="228">
        <v>45200</v>
      </c>
      <c r="B45" s="115"/>
      <c r="C45" s="115"/>
      <c r="D45" s="116">
        <v>28.11</v>
      </c>
      <c r="E45" s="111">
        <v>30.361000000000001</v>
      </c>
      <c r="F45" s="111">
        <v>46.709000000000003</v>
      </c>
      <c r="G45" s="111">
        <v>51.706000000000003</v>
      </c>
      <c r="H45" s="111">
        <v>20.678000000000001</v>
      </c>
      <c r="I45" s="111">
        <v>24.356999999999999</v>
      </c>
      <c r="J45" s="111">
        <v>20.699000000000002</v>
      </c>
      <c r="K45" s="111">
        <v>27.890999999999998</v>
      </c>
      <c r="L45" s="111">
        <v>20.617000000000001</v>
      </c>
      <c r="M45" s="111">
        <v>17.280999999999999</v>
      </c>
      <c r="N45" s="111">
        <v>23.710999999999999</v>
      </c>
      <c r="O45" s="111">
        <v>21.974</v>
      </c>
      <c r="P45" s="111">
        <v>28.577000000000002</v>
      </c>
      <c r="Q45" s="111">
        <v>26.908999999999999</v>
      </c>
      <c r="R45" s="111">
        <v>50.795999999999999</v>
      </c>
      <c r="S45" s="111">
        <v>20.535</v>
      </c>
      <c r="T45" s="111">
        <v>25.335000000000001</v>
      </c>
      <c r="U45" s="111">
        <v>20.093</v>
      </c>
      <c r="V45" s="111">
        <v>15.696999999999999</v>
      </c>
      <c r="W45" s="111">
        <v>16.762</v>
      </c>
      <c r="X45" s="111">
        <v>15.742000000000001</v>
      </c>
      <c r="Y45" s="111">
        <v>29.16</v>
      </c>
      <c r="Z45" s="111">
        <v>33.762999999999998</v>
      </c>
      <c r="AA45" s="111">
        <v>69.366</v>
      </c>
      <c r="AB45" s="111">
        <v>40.682000000000002</v>
      </c>
      <c r="AC45" s="111">
        <v>21.28</v>
      </c>
      <c r="AD45" s="111">
        <v>16.395</v>
      </c>
      <c r="AE45" s="111">
        <v>20.015000000000001</v>
      </c>
      <c r="AF45" s="111">
        <v>27.024999999999999</v>
      </c>
      <c r="AG45" s="111">
        <v>11.335000000000001</v>
      </c>
      <c r="AH45" s="111">
        <v>28.931000000000001</v>
      </c>
      <c r="AI45" s="173">
        <v>42.918999999999997</v>
      </c>
      <c r="AJ45" s="173">
        <v>13.686999999999999</v>
      </c>
      <c r="AK45" s="173">
        <v>23.948</v>
      </c>
      <c r="AL45" s="173">
        <v>36.587000000000003</v>
      </c>
      <c r="AM45" s="173">
        <v>26.408000000000001</v>
      </c>
      <c r="AN45" s="173"/>
      <c r="AO45" s="173"/>
      <c r="AP45" s="173"/>
      <c r="AQ45" s="173"/>
      <c r="AR45" s="173"/>
      <c r="AS45" s="173"/>
      <c r="AT45" s="173"/>
      <c r="AU45" s="173"/>
      <c r="AV45" s="173"/>
      <c r="AW45" s="173"/>
      <c r="AX45" s="173"/>
      <c r="AY45" s="173"/>
    </row>
    <row r="46" spans="1:51" ht="15" x14ac:dyDescent="0.25">
      <c r="A46" s="228">
        <v>45231</v>
      </c>
      <c r="B46" s="115"/>
      <c r="C46" s="115"/>
      <c r="D46" s="116">
        <v>18.13</v>
      </c>
      <c r="E46" s="111">
        <v>22.501999999999999</v>
      </c>
      <c r="F46" s="111">
        <v>26.545000000000002</v>
      </c>
      <c r="G46" s="111">
        <v>34.716000000000001</v>
      </c>
      <c r="H46" s="111">
        <v>24.032</v>
      </c>
      <c r="I46" s="111">
        <v>16.074999999999999</v>
      </c>
      <c r="J46" s="111">
        <v>14.125</v>
      </c>
      <c r="K46" s="111">
        <v>20.683</v>
      </c>
      <c r="L46" s="111">
        <v>16.396999999999998</v>
      </c>
      <c r="M46" s="111">
        <v>14.618</v>
      </c>
      <c r="N46" s="111">
        <v>18.460999999999999</v>
      </c>
      <c r="O46" s="111">
        <v>18.738</v>
      </c>
      <c r="P46" s="111">
        <v>19.033000000000001</v>
      </c>
      <c r="Q46" s="111">
        <v>18.212</v>
      </c>
      <c r="R46" s="111">
        <v>25.667999999999999</v>
      </c>
      <c r="S46" s="111">
        <v>22.228999999999999</v>
      </c>
      <c r="T46" s="111">
        <v>17.271999999999998</v>
      </c>
      <c r="U46" s="111">
        <v>16.687999999999999</v>
      </c>
      <c r="V46" s="111">
        <v>14.288</v>
      </c>
      <c r="W46" s="111">
        <v>10.977</v>
      </c>
      <c r="X46" s="111">
        <v>10.74</v>
      </c>
      <c r="Y46" s="111">
        <v>21.687000000000001</v>
      </c>
      <c r="Z46" s="111">
        <v>20.954999999999998</v>
      </c>
      <c r="AA46" s="111">
        <v>26.58</v>
      </c>
      <c r="AB46" s="111">
        <v>19.992999999999999</v>
      </c>
      <c r="AC46" s="111">
        <v>17.449000000000002</v>
      </c>
      <c r="AD46" s="111">
        <v>14.285</v>
      </c>
      <c r="AE46" s="111">
        <v>15.285</v>
      </c>
      <c r="AF46" s="111">
        <v>19.800999999999998</v>
      </c>
      <c r="AG46" s="111">
        <v>10.068</v>
      </c>
      <c r="AH46" s="111">
        <v>15.167999999999999</v>
      </c>
      <c r="AI46" s="173">
        <v>22.69</v>
      </c>
      <c r="AJ46" s="173">
        <v>12.013999999999999</v>
      </c>
      <c r="AK46" s="173">
        <v>14.218</v>
      </c>
      <c r="AL46" s="173">
        <v>21.838999999999999</v>
      </c>
      <c r="AM46" s="173">
        <v>17.459</v>
      </c>
      <c r="AN46" s="173"/>
      <c r="AO46" s="173"/>
      <c r="AP46" s="173"/>
      <c r="AQ46" s="173"/>
      <c r="AR46" s="173"/>
      <c r="AS46" s="173"/>
      <c r="AT46" s="173"/>
      <c r="AU46" s="173"/>
      <c r="AV46" s="173"/>
      <c r="AW46" s="173"/>
      <c r="AX46" s="173"/>
      <c r="AY46" s="173"/>
    </row>
    <row r="47" spans="1:51" ht="15" x14ac:dyDescent="0.25">
      <c r="A47" s="228">
        <v>45261</v>
      </c>
      <c r="B47" s="115"/>
      <c r="C47" s="115"/>
      <c r="D47" s="116">
        <v>15.25</v>
      </c>
      <c r="E47" s="111">
        <v>18.978999999999999</v>
      </c>
      <c r="F47" s="111">
        <v>20.23</v>
      </c>
      <c r="G47" s="111">
        <v>22.936</v>
      </c>
      <c r="H47" s="111">
        <v>17.904</v>
      </c>
      <c r="I47" s="111">
        <v>13.211</v>
      </c>
      <c r="J47" s="111">
        <v>12.071999999999999</v>
      </c>
      <c r="K47" s="111">
        <v>14.173</v>
      </c>
      <c r="L47" s="111">
        <v>14.315</v>
      </c>
      <c r="M47" s="111">
        <v>13.305999999999999</v>
      </c>
      <c r="N47" s="111">
        <v>16.756</v>
      </c>
      <c r="O47" s="111">
        <v>15.618</v>
      </c>
      <c r="P47" s="111">
        <v>17.463999999999999</v>
      </c>
      <c r="Q47" s="111">
        <v>15.784000000000001</v>
      </c>
      <c r="R47" s="111">
        <v>18.812999999999999</v>
      </c>
      <c r="S47" s="111">
        <v>19.745000000000001</v>
      </c>
      <c r="T47" s="111">
        <v>15.436999999999999</v>
      </c>
      <c r="U47" s="111">
        <v>13.256</v>
      </c>
      <c r="V47" s="111">
        <v>12.965</v>
      </c>
      <c r="W47" s="111">
        <v>9.5719999999999992</v>
      </c>
      <c r="X47" s="111">
        <v>10.135999999999999</v>
      </c>
      <c r="Y47" s="111">
        <v>15.518000000000001</v>
      </c>
      <c r="Z47" s="111">
        <v>16.61</v>
      </c>
      <c r="AA47" s="111">
        <v>15.599</v>
      </c>
      <c r="AB47" s="111">
        <v>16.085999999999999</v>
      </c>
      <c r="AC47" s="111">
        <v>15.587</v>
      </c>
      <c r="AD47" s="111">
        <v>12.419</v>
      </c>
      <c r="AE47" s="111">
        <v>12.675000000000001</v>
      </c>
      <c r="AF47" s="111">
        <v>15.942</v>
      </c>
      <c r="AG47" s="111">
        <v>9.6039999999999992</v>
      </c>
      <c r="AH47" s="111">
        <v>11.471</v>
      </c>
      <c r="AI47" s="173">
        <v>14.589</v>
      </c>
      <c r="AJ47" s="173">
        <v>12.170999999999999</v>
      </c>
      <c r="AK47" s="173">
        <v>10.574999999999999</v>
      </c>
      <c r="AL47" s="173">
        <v>17.82</v>
      </c>
      <c r="AM47" s="173">
        <v>15.981999999999999</v>
      </c>
      <c r="AN47" s="173"/>
      <c r="AO47" s="173"/>
      <c r="AP47" s="173"/>
      <c r="AQ47" s="173"/>
      <c r="AR47" s="173"/>
      <c r="AS47" s="173"/>
      <c r="AT47" s="173"/>
      <c r="AU47" s="173"/>
      <c r="AV47" s="173"/>
      <c r="AW47" s="173"/>
      <c r="AX47" s="173"/>
      <c r="AY47" s="173"/>
    </row>
    <row r="48" spans="1:51" ht="15" x14ac:dyDescent="0.25">
      <c r="A48" s="228">
        <v>45292</v>
      </c>
      <c r="B48" s="115"/>
      <c r="C48" s="115"/>
      <c r="D48" s="116">
        <v>13.58</v>
      </c>
      <c r="E48" s="111">
        <v>17.574999999999999</v>
      </c>
      <c r="F48" s="111">
        <v>17.298999999999999</v>
      </c>
      <c r="G48" s="111">
        <v>17.355</v>
      </c>
      <c r="H48" s="111">
        <v>15.09</v>
      </c>
      <c r="I48" s="111">
        <v>11.484</v>
      </c>
      <c r="J48" s="111">
        <v>10.837</v>
      </c>
      <c r="K48" s="111">
        <v>11.151</v>
      </c>
      <c r="L48" s="111">
        <v>12.263999999999999</v>
      </c>
      <c r="M48" s="111">
        <v>12.005000000000001</v>
      </c>
      <c r="N48" s="111">
        <v>15.254</v>
      </c>
      <c r="O48" s="111">
        <v>13.481</v>
      </c>
      <c r="P48" s="111">
        <v>15.504</v>
      </c>
      <c r="Q48" s="111">
        <v>12.778</v>
      </c>
      <c r="R48" s="111">
        <v>16.233000000000001</v>
      </c>
      <c r="S48" s="111">
        <v>14.96</v>
      </c>
      <c r="T48" s="111">
        <v>14.021000000000001</v>
      </c>
      <c r="U48" s="111">
        <v>11.654999999999999</v>
      </c>
      <c r="V48" s="111">
        <v>11.874000000000001</v>
      </c>
      <c r="W48" s="111">
        <v>8.6690000000000005</v>
      </c>
      <c r="X48" s="111">
        <v>8.9640000000000004</v>
      </c>
      <c r="Y48" s="111">
        <v>16.094000000000001</v>
      </c>
      <c r="Z48" s="111">
        <v>15.106999999999999</v>
      </c>
      <c r="AA48" s="111">
        <v>12.558</v>
      </c>
      <c r="AB48" s="111">
        <v>13.465999999999999</v>
      </c>
      <c r="AC48" s="111">
        <v>13.763999999999999</v>
      </c>
      <c r="AD48" s="111">
        <v>11.257</v>
      </c>
      <c r="AE48" s="111">
        <v>11.694000000000001</v>
      </c>
      <c r="AF48" s="111">
        <v>14.428000000000001</v>
      </c>
      <c r="AG48" s="111">
        <v>8.8670000000000009</v>
      </c>
      <c r="AH48" s="111">
        <v>9.4459999999999997</v>
      </c>
      <c r="AI48" s="173">
        <v>12.273999999999999</v>
      </c>
      <c r="AJ48" s="173">
        <v>11.542999999999999</v>
      </c>
      <c r="AK48" s="173">
        <v>8.9250000000000007</v>
      </c>
      <c r="AL48" s="173">
        <v>14.754</v>
      </c>
      <c r="AM48" s="173">
        <v>14.959</v>
      </c>
      <c r="AN48" s="173"/>
      <c r="AO48" s="173"/>
      <c r="AP48" s="173"/>
      <c r="AQ48" s="173"/>
      <c r="AR48" s="173"/>
      <c r="AS48" s="173"/>
      <c r="AT48" s="173"/>
      <c r="AU48" s="173"/>
      <c r="AV48" s="173"/>
      <c r="AW48" s="173"/>
      <c r="AX48" s="173"/>
      <c r="AY48" s="173"/>
    </row>
    <row r="49" spans="1:1005" ht="15" x14ac:dyDescent="0.25">
      <c r="A49" s="228">
        <v>45323</v>
      </c>
      <c r="B49" s="115"/>
      <c r="C49" s="115"/>
      <c r="D49" s="116">
        <v>12.38</v>
      </c>
      <c r="E49" s="111">
        <v>14.058</v>
      </c>
      <c r="F49" s="111">
        <v>17.353999999999999</v>
      </c>
      <c r="G49" s="111">
        <v>22.004000000000001</v>
      </c>
      <c r="H49" s="111">
        <v>12.885999999999999</v>
      </c>
      <c r="I49" s="111">
        <v>9.8000000000000007</v>
      </c>
      <c r="J49" s="111">
        <v>9.3260000000000005</v>
      </c>
      <c r="K49" s="111">
        <v>10.154999999999999</v>
      </c>
      <c r="L49" s="111">
        <v>10.736000000000001</v>
      </c>
      <c r="M49" s="111">
        <v>10.343</v>
      </c>
      <c r="N49" s="111">
        <v>13.333</v>
      </c>
      <c r="O49" s="111">
        <v>14.231999999999999</v>
      </c>
      <c r="P49" s="111">
        <v>16.805</v>
      </c>
      <c r="Q49" s="111">
        <v>10.472</v>
      </c>
      <c r="R49" s="111">
        <v>13.891</v>
      </c>
      <c r="S49" s="111">
        <v>13.988</v>
      </c>
      <c r="T49" s="111">
        <v>12.829000000000001</v>
      </c>
      <c r="U49" s="111">
        <v>9.7560000000000002</v>
      </c>
      <c r="V49" s="111">
        <v>10.321999999999999</v>
      </c>
      <c r="W49" s="111">
        <v>8.4819999999999993</v>
      </c>
      <c r="X49" s="111">
        <v>7.6189999999999998</v>
      </c>
      <c r="Y49" s="111">
        <v>13.978</v>
      </c>
      <c r="Z49" s="111">
        <v>13.295999999999999</v>
      </c>
      <c r="AA49" s="111">
        <v>12.648999999999999</v>
      </c>
      <c r="AB49" s="111">
        <v>10.778</v>
      </c>
      <c r="AC49" s="111">
        <v>12.964</v>
      </c>
      <c r="AD49" s="111">
        <v>9.7089999999999996</v>
      </c>
      <c r="AE49" s="111">
        <v>9.6240000000000006</v>
      </c>
      <c r="AF49" s="111">
        <v>11.961</v>
      </c>
      <c r="AG49" s="111">
        <v>7.6820000000000004</v>
      </c>
      <c r="AH49" s="111">
        <v>9.8550000000000004</v>
      </c>
      <c r="AI49" s="173">
        <v>15.006</v>
      </c>
      <c r="AJ49" s="173">
        <v>10.016999999999999</v>
      </c>
      <c r="AK49" s="173">
        <v>7.601</v>
      </c>
      <c r="AL49" s="173">
        <v>12.465999999999999</v>
      </c>
      <c r="AM49" s="173">
        <v>12.638999999999999</v>
      </c>
      <c r="AN49" s="173"/>
      <c r="AO49" s="173"/>
      <c r="AP49" s="173"/>
      <c r="AQ49" s="173"/>
      <c r="AR49" s="173"/>
      <c r="AS49" s="173"/>
      <c r="AT49" s="173"/>
      <c r="AU49" s="173"/>
      <c r="AV49" s="173"/>
      <c r="AW49" s="173"/>
      <c r="AX49" s="173"/>
      <c r="AY49" s="173"/>
    </row>
    <row r="50" spans="1:1005" ht="15" x14ac:dyDescent="0.25">
      <c r="A50" s="228">
        <v>45352</v>
      </c>
      <c r="B50" s="115"/>
      <c r="C50" s="115"/>
      <c r="D50" s="116">
        <v>22.1</v>
      </c>
      <c r="E50" s="111">
        <v>26.655000000000001</v>
      </c>
      <c r="F50" s="111">
        <v>36.948</v>
      </c>
      <c r="G50" s="111">
        <v>32.572000000000003</v>
      </c>
      <c r="H50" s="111">
        <v>18.411000000000001</v>
      </c>
      <c r="I50" s="111">
        <v>21.158999999999999</v>
      </c>
      <c r="J50" s="111">
        <v>14.635</v>
      </c>
      <c r="K50" s="111">
        <v>11.417</v>
      </c>
      <c r="L50" s="111">
        <v>17.209</v>
      </c>
      <c r="M50" s="111">
        <v>17.501999999999999</v>
      </c>
      <c r="N50" s="111">
        <v>22.664000000000001</v>
      </c>
      <c r="O50" s="111">
        <v>36.700000000000003</v>
      </c>
      <c r="P50" s="111">
        <v>20.634</v>
      </c>
      <c r="Q50" s="111">
        <v>33.524000000000001</v>
      </c>
      <c r="R50" s="111">
        <v>23.274000000000001</v>
      </c>
      <c r="S50" s="111">
        <v>19.472000000000001</v>
      </c>
      <c r="T50" s="111">
        <v>17.202999999999999</v>
      </c>
      <c r="U50" s="111">
        <v>15.454000000000001</v>
      </c>
      <c r="V50" s="111">
        <v>12.544</v>
      </c>
      <c r="W50" s="111">
        <v>13.041</v>
      </c>
      <c r="X50" s="111">
        <v>21.366</v>
      </c>
      <c r="Y50" s="111">
        <v>26.792999999999999</v>
      </c>
      <c r="Z50" s="111">
        <v>17.248000000000001</v>
      </c>
      <c r="AA50" s="111">
        <v>38.378</v>
      </c>
      <c r="AB50" s="111">
        <v>13.978</v>
      </c>
      <c r="AC50" s="111">
        <v>23.103999999999999</v>
      </c>
      <c r="AD50" s="111">
        <v>9.9979999999999993</v>
      </c>
      <c r="AE50" s="111">
        <v>15.946999999999999</v>
      </c>
      <c r="AF50" s="111">
        <v>24.289000000000001</v>
      </c>
      <c r="AG50" s="111">
        <v>11.096</v>
      </c>
      <c r="AH50" s="111">
        <v>14.052</v>
      </c>
      <c r="AI50" s="173">
        <v>23.338999999999999</v>
      </c>
      <c r="AJ50" s="173">
        <v>12.14</v>
      </c>
      <c r="AK50" s="173">
        <v>9.3989999999999991</v>
      </c>
      <c r="AL50" s="173">
        <v>16.22</v>
      </c>
      <c r="AM50" s="173">
        <v>15.789</v>
      </c>
      <c r="AN50" s="173"/>
      <c r="AO50" s="173"/>
      <c r="AP50" s="173"/>
      <c r="AQ50" s="173"/>
      <c r="AR50" s="173"/>
      <c r="AS50" s="173"/>
      <c r="AT50" s="173"/>
      <c r="AU50" s="173"/>
      <c r="AV50" s="173"/>
      <c r="AW50" s="173"/>
      <c r="AX50" s="173"/>
      <c r="AY50" s="173"/>
    </row>
    <row r="51" spans="1:1005" ht="15" x14ac:dyDescent="0.25">
      <c r="A51" s="228">
        <v>45383</v>
      </c>
      <c r="B51" s="115"/>
      <c r="C51" s="115"/>
      <c r="D51" s="116">
        <v>52.61</v>
      </c>
      <c r="E51" s="111">
        <v>100.64400000000001</v>
      </c>
      <c r="F51" s="111">
        <v>95.99</v>
      </c>
      <c r="G51" s="111">
        <v>103.242</v>
      </c>
      <c r="H51" s="111">
        <v>35.845999999999997</v>
      </c>
      <c r="I51" s="111">
        <v>74.233999999999995</v>
      </c>
      <c r="J51" s="111">
        <v>34.47</v>
      </c>
      <c r="K51" s="111">
        <v>32.570999999999998</v>
      </c>
      <c r="L51" s="111">
        <v>68.647000000000006</v>
      </c>
      <c r="M51" s="111">
        <v>65.887</v>
      </c>
      <c r="N51" s="111">
        <v>49.515000000000001</v>
      </c>
      <c r="O51" s="111">
        <v>52.152999999999999</v>
      </c>
      <c r="P51" s="111">
        <v>41.191000000000003</v>
      </c>
      <c r="Q51" s="111">
        <v>71.742999999999995</v>
      </c>
      <c r="R51" s="111">
        <v>49.68</v>
      </c>
      <c r="S51" s="111">
        <v>31.747</v>
      </c>
      <c r="T51" s="111">
        <v>57.86</v>
      </c>
      <c r="U51" s="111">
        <v>53.817999999999998</v>
      </c>
      <c r="V51" s="111">
        <v>23.163</v>
      </c>
      <c r="W51" s="111">
        <v>22.788</v>
      </c>
      <c r="X51" s="111">
        <v>70.149000000000001</v>
      </c>
      <c r="Y51" s="111">
        <v>93.596000000000004</v>
      </c>
      <c r="Z51" s="111">
        <v>48.5</v>
      </c>
      <c r="AA51" s="111">
        <v>62.093000000000004</v>
      </c>
      <c r="AB51" s="111">
        <v>45.366999999999997</v>
      </c>
      <c r="AC51" s="111">
        <v>37.679000000000002</v>
      </c>
      <c r="AD51" s="111">
        <v>32.241999999999997</v>
      </c>
      <c r="AE51" s="111">
        <v>34.988</v>
      </c>
      <c r="AF51" s="111">
        <v>56.204999999999998</v>
      </c>
      <c r="AG51" s="111">
        <v>24.641999999999999</v>
      </c>
      <c r="AH51" s="111">
        <v>38.44</v>
      </c>
      <c r="AI51" s="173">
        <v>31.855</v>
      </c>
      <c r="AJ51" s="173">
        <v>26.437000000000001</v>
      </c>
      <c r="AK51" s="173">
        <v>20.978000000000002</v>
      </c>
      <c r="AL51" s="173">
        <v>30.091999999999999</v>
      </c>
      <c r="AM51" s="173">
        <v>34.936</v>
      </c>
      <c r="AN51" s="173"/>
      <c r="AO51" s="173"/>
      <c r="AP51" s="173"/>
      <c r="AQ51" s="173"/>
      <c r="AR51" s="173"/>
      <c r="AS51" s="173"/>
      <c r="AT51" s="173"/>
      <c r="AU51" s="173"/>
      <c r="AV51" s="173"/>
      <c r="AW51" s="173"/>
      <c r="AX51" s="173"/>
      <c r="AY51" s="173"/>
    </row>
    <row r="52" spans="1:1005" ht="15" x14ac:dyDescent="0.25">
      <c r="A52" s="228">
        <v>45413</v>
      </c>
      <c r="B52" s="115"/>
      <c r="C52" s="115"/>
      <c r="D52" s="116">
        <v>146.12</v>
      </c>
      <c r="E52" s="111">
        <v>230.81</v>
      </c>
      <c r="F52" s="111">
        <v>187.863</v>
      </c>
      <c r="G52" s="111">
        <v>208.18700000000001</v>
      </c>
      <c r="H52" s="111">
        <v>93.686999999999998</v>
      </c>
      <c r="I52" s="111">
        <v>125.395</v>
      </c>
      <c r="J52" s="111">
        <v>88.819000000000003</v>
      </c>
      <c r="K52" s="111">
        <v>99.902000000000001</v>
      </c>
      <c r="L52" s="111">
        <v>144.345</v>
      </c>
      <c r="M52" s="111">
        <v>227.60300000000001</v>
      </c>
      <c r="N52" s="111">
        <v>159.256</v>
      </c>
      <c r="O52" s="111">
        <v>141.80500000000001</v>
      </c>
      <c r="P52" s="111">
        <v>151.90299999999999</v>
      </c>
      <c r="Q52" s="111">
        <v>206.136</v>
      </c>
      <c r="R52" s="111">
        <v>150.779</v>
      </c>
      <c r="S52" s="111">
        <v>151.489</v>
      </c>
      <c r="T52" s="111">
        <v>129.946</v>
      </c>
      <c r="U52" s="111">
        <v>199.06200000000001</v>
      </c>
      <c r="V52" s="111">
        <v>48.186999999999998</v>
      </c>
      <c r="W52" s="111">
        <v>84.194000000000003</v>
      </c>
      <c r="X52" s="111">
        <v>157.20500000000001</v>
      </c>
      <c r="Y52" s="111">
        <v>226.93899999999999</v>
      </c>
      <c r="Z52" s="111">
        <v>120.688</v>
      </c>
      <c r="AA52" s="111">
        <v>157.249</v>
      </c>
      <c r="AB52" s="111">
        <v>180.92599999999999</v>
      </c>
      <c r="AC52" s="111">
        <v>192.203</v>
      </c>
      <c r="AD52" s="111">
        <v>80.064999999999998</v>
      </c>
      <c r="AE52" s="111">
        <v>124.59399999999999</v>
      </c>
      <c r="AF52" s="111">
        <v>100.473</v>
      </c>
      <c r="AG52" s="111">
        <v>50.417999999999999</v>
      </c>
      <c r="AH52" s="111">
        <v>121.313</v>
      </c>
      <c r="AI52" s="173">
        <v>97.305000000000007</v>
      </c>
      <c r="AJ52" s="173">
        <v>70.760000000000005</v>
      </c>
      <c r="AK52" s="173">
        <v>128.113</v>
      </c>
      <c r="AL52" s="173">
        <v>134.946</v>
      </c>
      <c r="AM52" s="173">
        <v>210.744</v>
      </c>
      <c r="AN52" s="173"/>
      <c r="AO52" s="173"/>
      <c r="AP52" s="173"/>
      <c r="AQ52" s="173"/>
      <c r="AR52" s="173"/>
      <c r="AS52" s="173"/>
      <c r="AT52" s="173"/>
      <c r="AU52" s="173"/>
      <c r="AV52" s="173"/>
      <c r="AW52" s="173"/>
      <c r="AX52" s="173"/>
      <c r="AY52" s="173"/>
    </row>
    <row r="53" spans="1:1005" ht="15" x14ac:dyDescent="0.25">
      <c r="A53" s="228">
        <v>45444</v>
      </c>
      <c r="B53" s="115"/>
      <c r="C53" s="115"/>
      <c r="D53" s="116">
        <v>151.61000000000001</v>
      </c>
      <c r="E53" s="111">
        <v>256.988</v>
      </c>
      <c r="F53" s="111">
        <v>244.56</v>
      </c>
      <c r="G53" s="111">
        <v>189.51900000000001</v>
      </c>
      <c r="H53" s="111">
        <v>144.096</v>
      </c>
      <c r="I53" s="111">
        <v>92.828999999999994</v>
      </c>
      <c r="J53" s="111">
        <v>110.026</v>
      </c>
      <c r="K53" s="111">
        <v>175.14699999999999</v>
      </c>
      <c r="L53" s="111">
        <v>113.84399999999999</v>
      </c>
      <c r="M53" s="111">
        <v>233.006</v>
      </c>
      <c r="N53" s="111">
        <v>132.374</v>
      </c>
      <c r="O53" s="111">
        <v>258.28199999999998</v>
      </c>
      <c r="P53" s="111">
        <v>99.412999999999997</v>
      </c>
      <c r="Q53" s="111">
        <v>262.392</v>
      </c>
      <c r="R53" s="111">
        <v>127.51600000000001</v>
      </c>
      <c r="S53" s="111">
        <v>208.11</v>
      </c>
      <c r="T53" s="111">
        <v>71.852999999999994</v>
      </c>
      <c r="U53" s="111">
        <v>121.843</v>
      </c>
      <c r="V53" s="111">
        <v>31.625</v>
      </c>
      <c r="W53" s="111">
        <v>86.831000000000003</v>
      </c>
      <c r="X53" s="111">
        <v>95.998999999999995</v>
      </c>
      <c r="Y53" s="111">
        <v>228.41499999999999</v>
      </c>
      <c r="Z53" s="111">
        <v>83.194999999999993</v>
      </c>
      <c r="AA53" s="111">
        <v>131.75700000000001</v>
      </c>
      <c r="AB53" s="111">
        <v>223.767</v>
      </c>
      <c r="AC53" s="111">
        <v>126.93600000000001</v>
      </c>
      <c r="AD53" s="111">
        <v>123.56699999999999</v>
      </c>
      <c r="AE53" s="111">
        <v>236.714</v>
      </c>
      <c r="AF53" s="111">
        <v>53.738</v>
      </c>
      <c r="AG53" s="111">
        <v>47.274999999999999</v>
      </c>
      <c r="AH53" s="111">
        <v>164.02699999999999</v>
      </c>
      <c r="AI53" s="173">
        <v>206.73099999999999</v>
      </c>
      <c r="AJ53" s="173">
        <v>95.097999999999999</v>
      </c>
      <c r="AK53" s="173">
        <v>190.548</v>
      </c>
      <c r="AL53" s="173">
        <v>249.11600000000001</v>
      </c>
      <c r="AM53" s="173">
        <v>241.577</v>
      </c>
      <c r="AN53" s="173"/>
      <c r="AO53" s="173"/>
      <c r="AP53" s="173"/>
      <c r="AQ53" s="173"/>
      <c r="AR53" s="173"/>
      <c r="AS53" s="173"/>
      <c r="AT53" s="173"/>
      <c r="AU53" s="173"/>
      <c r="AV53" s="173"/>
      <c r="AW53" s="173"/>
      <c r="AX53" s="173"/>
      <c r="AY53" s="173"/>
    </row>
    <row r="54" spans="1:1005" ht="15" x14ac:dyDescent="0.25">
      <c r="A54" s="228">
        <v>45474</v>
      </c>
      <c r="B54" s="115"/>
      <c r="C54" s="115"/>
      <c r="D54" s="116">
        <v>67.39</v>
      </c>
      <c r="E54" s="111">
        <v>91.058000000000007</v>
      </c>
      <c r="F54" s="111">
        <v>142.01400000000001</v>
      </c>
      <c r="G54" s="111">
        <v>76.507999999999996</v>
      </c>
      <c r="H54" s="111">
        <v>54.512999999999998</v>
      </c>
      <c r="I54" s="111">
        <v>39.293999999999997</v>
      </c>
      <c r="J54" s="111">
        <v>50.502000000000002</v>
      </c>
      <c r="K54" s="111">
        <v>93.147000000000006</v>
      </c>
      <c r="L54" s="111">
        <v>54.482999999999997</v>
      </c>
      <c r="M54" s="111">
        <v>85.600999999999999</v>
      </c>
      <c r="N54" s="111">
        <v>40.161000000000001</v>
      </c>
      <c r="O54" s="111">
        <v>182.44</v>
      </c>
      <c r="P54" s="111">
        <v>38.103000000000002</v>
      </c>
      <c r="Q54" s="111">
        <v>78.796000000000006</v>
      </c>
      <c r="R54" s="111">
        <v>64.281999999999996</v>
      </c>
      <c r="S54" s="111">
        <v>136.095</v>
      </c>
      <c r="T54" s="111">
        <v>25.439</v>
      </c>
      <c r="U54" s="111">
        <v>40.058</v>
      </c>
      <c r="V54" s="111">
        <v>13.946999999999999</v>
      </c>
      <c r="W54" s="111">
        <v>27.166</v>
      </c>
      <c r="X54" s="111">
        <v>36.218000000000004</v>
      </c>
      <c r="Y54" s="111">
        <v>90.558999999999997</v>
      </c>
      <c r="Z54" s="111">
        <v>37.79</v>
      </c>
      <c r="AA54" s="111">
        <v>51.505000000000003</v>
      </c>
      <c r="AB54" s="111">
        <v>66.393000000000001</v>
      </c>
      <c r="AC54" s="111">
        <v>48.887</v>
      </c>
      <c r="AD54" s="111">
        <v>42.872</v>
      </c>
      <c r="AE54" s="111">
        <v>100.85299999999999</v>
      </c>
      <c r="AF54" s="111">
        <v>21.635000000000002</v>
      </c>
      <c r="AG54" s="111">
        <v>21.844999999999999</v>
      </c>
      <c r="AH54" s="111">
        <v>48.078000000000003</v>
      </c>
      <c r="AI54" s="173">
        <v>78.073999999999998</v>
      </c>
      <c r="AJ54" s="173">
        <v>48.786000000000001</v>
      </c>
      <c r="AK54" s="173">
        <v>107.67700000000001</v>
      </c>
      <c r="AL54" s="173">
        <v>144.483</v>
      </c>
      <c r="AM54" s="173">
        <v>110.526</v>
      </c>
      <c r="AN54" s="173"/>
      <c r="AO54" s="173"/>
      <c r="AP54" s="173"/>
      <c r="AQ54" s="173"/>
      <c r="AR54" s="173"/>
      <c r="AS54" s="173"/>
      <c r="AT54" s="173"/>
      <c r="AU54" s="173"/>
      <c r="AV54" s="173"/>
      <c r="AW54" s="173"/>
      <c r="AX54" s="173"/>
      <c r="AY54" s="173"/>
    </row>
    <row r="55" spans="1:1005" ht="15" x14ac:dyDescent="0.25">
      <c r="A55" s="228">
        <v>45505</v>
      </c>
      <c r="B55" s="115"/>
      <c r="C55" s="115"/>
      <c r="D55" s="116">
        <v>38.630000000000003</v>
      </c>
      <c r="E55" s="111">
        <v>36.603000000000002</v>
      </c>
      <c r="F55" s="111">
        <v>46.482999999999997</v>
      </c>
      <c r="G55" s="111">
        <v>46.667999999999999</v>
      </c>
      <c r="H55" s="111">
        <v>34.350999999999999</v>
      </c>
      <c r="I55" s="111">
        <v>29.265999999999998</v>
      </c>
      <c r="J55" s="111">
        <v>31.774999999999999</v>
      </c>
      <c r="K55" s="111">
        <v>31.100999999999999</v>
      </c>
      <c r="L55" s="111">
        <v>38.502000000000002</v>
      </c>
      <c r="M55" s="111">
        <v>41.103000000000002</v>
      </c>
      <c r="N55" s="111">
        <v>21.352</v>
      </c>
      <c r="O55" s="111">
        <v>57.927999999999997</v>
      </c>
      <c r="P55" s="111">
        <v>21.058</v>
      </c>
      <c r="Q55" s="111">
        <v>68.478999999999999</v>
      </c>
      <c r="R55" s="111">
        <v>27.952999999999999</v>
      </c>
      <c r="S55" s="111">
        <v>92.358000000000004</v>
      </c>
      <c r="T55" s="111">
        <v>21.015000000000001</v>
      </c>
      <c r="U55" s="111">
        <v>34.325000000000003</v>
      </c>
      <c r="V55" s="111">
        <v>10.044</v>
      </c>
      <c r="W55" s="111">
        <v>18.564</v>
      </c>
      <c r="X55" s="111">
        <v>20.492000000000001</v>
      </c>
      <c r="Y55" s="111">
        <v>41.628999999999998</v>
      </c>
      <c r="Z55" s="111">
        <v>28.646000000000001</v>
      </c>
      <c r="AA55" s="111">
        <v>41.104999999999997</v>
      </c>
      <c r="AB55" s="111">
        <v>31.126999999999999</v>
      </c>
      <c r="AC55" s="111">
        <v>22.547999999999998</v>
      </c>
      <c r="AD55" s="111">
        <v>32.277000000000001</v>
      </c>
      <c r="AE55" s="111">
        <v>32.375</v>
      </c>
      <c r="AF55" s="111">
        <v>15.662000000000001</v>
      </c>
      <c r="AG55" s="111">
        <v>24.216000000000001</v>
      </c>
      <c r="AH55" s="111">
        <v>26.5</v>
      </c>
      <c r="AI55" s="173">
        <v>29.530999999999999</v>
      </c>
      <c r="AJ55" s="173">
        <v>24.949000000000002</v>
      </c>
      <c r="AK55" s="173">
        <v>76.076999999999998</v>
      </c>
      <c r="AL55" s="173">
        <v>46.744999999999997</v>
      </c>
      <c r="AM55" s="173">
        <v>65.725999999999999</v>
      </c>
      <c r="AN55" s="173"/>
      <c r="AO55" s="173"/>
      <c r="AP55" s="173"/>
      <c r="AQ55" s="173"/>
      <c r="AR55" s="173"/>
      <c r="AS55" s="173"/>
      <c r="AT55" s="173"/>
      <c r="AU55" s="173"/>
      <c r="AV55" s="173"/>
      <c r="AW55" s="173"/>
      <c r="AX55" s="173"/>
      <c r="AY55" s="173"/>
    </row>
    <row r="56" spans="1:1005" ht="15" x14ac:dyDescent="0.25">
      <c r="A56" s="228">
        <v>45536</v>
      </c>
      <c r="B56" s="115"/>
      <c r="C56" s="115"/>
      <c r="D56" s="116">
        <v>32.4</v>
      </c>
      <c r="E56" s="111">
        <v>45.613</v>
      </c>
      <c r="F56" s="111">
        <v>49.47</v>
      </c>
      <c r="G56" s="111">
        <v>31.544</v>
      </c>
      <c r="H56" s="111">
        <v>25.849</v>
      </c>
      <c r="I56" s="111">
        <v>18.216000000000001</v>
      </c>
      <c r="J56" s="111">
        <v>20.613</v>
      </c>
      <c r="K56" s="111">
        <v>42.683999999999997</v>
      </c>
      <c r="L56" s="111">
        <v>25.137</v>
      </c>
      <c r="M56" s="111">
        <v>37.798000000000002</v>
      </c>
      <c r="N56" s="111">
        <v>29.539000000000001</v>
      </c>
      <c r="O56" s="111">
        <v>31.858000000000001</v>
      </c>
      <c r="P56" s="111">
        <v>19.238</v>
      </c>
      <c r="Q56" s="111">
        <v>59.088000000000001</v>
      </c>
      <c r="R56" s="111">
        <v>22.114999999999998</v>
      </c>
      <c r="S56" s="111">
        <v>60.418999999999997</v>
      </c>
      <c r="T56" s="111">
        <v>19.059000000000001</v>
      </c>
      <c r="U56" s="111">
        <v>18.553999999999998</v>
      </c>
      <c r="V56" s="111">
        <v>20.463000000000001</v>
      </c>
      <c r="W56" s="111">
        <v>27.481999999999999</v>
      </c>
      <c r="X56" s="111">
        <v>31.048999999999999</v>
      </c>
      <c r="Y56" s="111">
        <v>22.399000000000001</v>
      </c>
      <c r="Z56" s="111">
        <v>23.827999999999999</v>
      </c>
      <c r="AA56" s="111">
        <v>37.582000000000001</v>
      </c>
      <c r="AB56" s="111">
        <v>33.848999999999997</v>
      </c>
      <c r="AC56" s="111">
        <v>16.716000000000001</v>
      </c>
      <c r="AD56" s="111">
        <v>16.795000000000002</v>
      </c>
      <c r="AE56" s="111">
        <v>22.209</v>
      </c>
      <c r="AF56" s="111">
        <v>12.212999999999999</v>
      </c>
      <c r="AG56" s="111">
        <v>37.593000000000004</v>
      </c>
      <c r="AH56" s="111">
        <v>32.280999999999999</v>
      </c>
      <c r="AI56" s="173">
        <v>18.733000000000001</v>
      </c>
      <c r="AJ56" s="173">
        <v>14.143000000000001</v>
      </c>
      <c r="AK56" s="173">
        <v>69.281999999999996</v>
      </c>
      <c r="AL56" s="173">
        <v>23.988</v>
      </c>
      <c r="AM56" s="173">
        <v>37.265000000000001</v>
      </c>
      <c r="AN56" s="173"/>
      <c r="AO56" s="173"/>
      <c r="AP56" s="173"/>
      <c r="AQ56" s="173"/>
      <c r="AR56" s="173"/>
      <c r="AS56" s="173"/>
      <c r="AT56" s="173"/>
      <c r="AU56" s="173"/>
      <c r="AV56" s="173"/>
      <c r="AW56" s="173"/>
      <c r="AX56" s="173"/>
      <c r="AY56" s="173"/>
    </row>
    <row r="57" spans="1:1005" ht="15" x14ac:dyDescent="0.25">
      <c r="A57" s="228">
        <v>45566</v>
      </c>
      <c r="B57" s="115"/>
      <c r="C57" s="115"/>
      <c r="D57" s="116">
        <v>28.11</v>
      </c>
      <c r="E57" s="111">
        <v>46.497999999999998</v>
      </c>
      <c r="F57" s="111">
        <v>50.707999999999998</v>
      </c>
      <c r="G57" s="111">
        <v>20.687999999999999</v>
      </c>
      <c r="H57" s="111">
        <v>24.052</v>
      </c>
      <c r="I57" s="111">
        <v>20.571999999999999</v>
      </c>
      <c r="J57" s="111">
        <v>27.978000000000002</v>
      </c>
      <c r="K57" s="111">
        <v>20.666</v>
      </c>
      <c r="L57" s="111">
        <v>17.13</v>
      </c>
      <c r="M57" s="111">
        <v>23.454999999999998</v>
      </c>
      <c r="N57" s="111">
        <v>21.879000000000001</v>
      </c>
      <c r="O57" s="111">
        <v>28.59</v>
      </c>
      <c r="P57" s="111">
        <v>26.824999999999999</v>
      </c>
      <c r="Q57" s="111">
        <v>49.332999999999998</v>
      </c>
      <c r="R57" s="111">
        <v>20.805</v>
      </c>
      <c r="S57" s="111">
        <v>25.352</v>
      </c>
      <c r="T57" s="111">
        <v>20.003</v>
      </c>
      <c r="U57" s="111">
        <v>15.728</v>
      </c>
      <c r="V57" s="111">
        <v>16.622</v>
      </c>
      <c r="W57" s="111">
        <v>15.771000000000001</v>
      </c>
      <c r="X57" s="111">
        <v>28.734999999999999</v>
      </c>
      <c r="Y57" s="111">
        <v>33.521999999999998</v>
      </c>
      <c r="Z57" s="111">
        <v>69.483999999999995</v>
      </c>
      <c r="AA57" s="111">
        <v>40.729999999999997</v>
      </c>
      <c r="AB57" s="111">
        <v>21.292999999999999</v>
      </c>
      <c r="AC57" s="111">
        <v>16.347999999999999</v>
      </c>
      <c r="AD57" s="111">
        <v>19.837</v>
      </c>
      <c r="AE57" s="111">
        <v>27.108000000000001</v>
      </c>
      <c r="AF57" s="111">
        <v>11.345000000000001</v>
      </c>
      <c r="AG57" s="111">
        <v>27.977</v>
      </c>
      <c r="AH57" s="111">
        <v>41.761000000000003</v>
      </c>
      <c r="AI57" s="173">
        <v>13.704000000000001</v>
      </c>
      <c r="AJ57" s="173">
        <v>23.742000000000001</v>
      </c>
      <c r="AK57" s="173">
        <v>35.456000000000003</v>
      </c>
      <c r="AL57" s="173">
        <v>26.234999999999999</v>
      </c>
      <c r="AM57" s="173">
        <v>30.36</v>
      </c>
      <c r="AN57" s="173"/>
      <c r="AO57" s="173"/>
      <c r="AP57" s="173"/>
      <c r="AQ57" s="173"/>
      <c r="AR57" s="173"/>
      <c r="AS57" s="173"/>
      <c r="AT57" s="173"/>
      <c r="AU57" s="173"/>
      <c r="AV57" s="173"/>
      <c r="AW57" s="173"/>
      <c r="AX57" s="173"/>
      <c r="AY57" s="173"/>
    </row>
    <row r="58" spans="1:1005" ht="15" x14ac:dyDescent="0.25">
      <c r="A58" s="228">
        <v>45597</v>
      </c>
      <c r="B58" s="115"/>
      <c r="C58" s="115"/>
      <c r="D58" s="116">
        <v>18.13</v>
      </c>
      <c r="E58" s="111">
        <v>26.064</v>
      </c>
      <c r="F58" s="111">
        <v>33.886000000000003</v>
      </c>
      <c r="G58" s="111">
        <v>24.042999999999999</v>
      </c>
      <c r="H58" s="111">
        <v>15.798</v>
      </c>
      <c r="I58" s="111">
        <v>14.026</v>
      </c>
      <c r="J58" s="111">
        <v>20.157</v>
      </c>
      <c r="K58" s="111">
        <v>16.443999999999999</v>
      </c>
      <c r="L58" s="111">
        <v>14.602</v>
      </c>
      <c r="M58" s="111">
        <v>18.286000000000001</v>
      </c>
      <c r="N58" s="111">
        <v>18.431000000000001</v>
      </c>
      <c r="O58" s="111">
        <v>19.042999999999999</v>
      </c>
      <c r="P58" s="111">
        <v>18.305</v>
      </c>
      <c r="Q58" s="111">
        <v>25.158999999999999</v>
      </c>
      <c r="R58" s="111">
        <v>22.152000000000001</v>
      </c>
      <c r="S58" s="111">
        <v>17.283999999999999</v>
      </c>
      <c r="T58" s="111">
        <v>16.474</v>
      </c>
      <c r="U58" s="111">
        <v>14.195</v>
      </c>
      <c r="V58" s="111">
        <v>10.916</v>
      </c>
      <c r="W58" s="111">
        <v>10.763999999999999</v>
      </c>
      <c r="X58" s="111">
        <v>21.475000000000001</v>
      </c>
      <c r="Y58" s="111">
        <v>20.667999999999999</v>
      </c>
      <c r="Z58" s="111">
        <v>25.710999999999999</v>
      </c>
      <c r="AA58" s="111">
        <v>20.029</v>
      </c>
      <c r="AB58" s="111">
        <v>17.312999999999999</v>
      </c>
      <c r="AC58" s="111">
        <v>14.218999999999999</v>
      </c>
      <c r="AD58" s="111">
        <v>15.089</v>
      </c>
      <c r="AE58" s="111">
        <v>19.864000000000001</v>
      </c>
      <c r="AF58" s="111">
        <v>10.081</v>
      </c>
      <c r="AG58" s="111">
        <v>14.945</v>
      </c>
      <c r="AH58" s="111">
        <v>22.108000000000001</v>
      </c>
      <c r="AI58" s="173">
        <v>12.029</v>
      </c>
      <c r="AJ58" s="173">
        <v>13.742000000000001</v>
      </c>
      <c r="AK58" s="173">
        <v>21.664999999999999</v>
      </c>
      <c r="AL58" s="173">
        <v>17.369</v>
      </c>
      <c r="AM58" s="173">
        <v>22.501000000000001</v>
      </c>
      <c r="AN58" s="173"/>
      <c r="AO58" s="173"/>
      <c r="AP58" s="173"/>
      <c r="AQ58" s="173"/>
      <c r="AR58" s="173"/>
      <c r="AS58" s="173"/>
      <c r="AT58" s="173"/>
      <c r="AU58" s="173"/>
      <c r="AV58" s="173"/>
      <c r="AW58" s="173"/>
      <c r="AX58" s="173"/>
      <c r="AY58" s="173"/>
    </row>
    <row r="59" spans="1:1005" ht="15" x14ac:dyDescent="0.25">
      <c r="A59" s="228">
        <v>45627</v>
      </c>
      <c r="B59" s="115"/>
      <c r="C59" s="115"/>
      <c r="D59" s="116">
        <v>15.25</v>
      </c>
      <c r="E59" s="111">
        <v>20.073</v>
      </c>
      <c r="F59" s="111">
        <v>22.484999999999999</v>
      </c>
      <c r="G59" s="111">
        <v>17.911999999999999</v>
      </c>
      <c r="H59" s="111">
        <v>13.153</v>
      </c>
      <c r="I59" s="111">
        <v>12.048</v>
      </c>
      <c r="J59" s="111">
        <v>14.047000000000001</v>
      </c>
      <c r="K59" s="111">
        <v>14.353999999999999</v>
      </c>
      <c r="L59" s="111">
        <v>13.281000000000001</v>
      </c>
      <c r="M59" s="111">
        <v>16.696000000000002</v>
      </c>
      <c r="N59" s="111">
        <v>15.581</v>
      </c>
      <c r="O59" s="111">
        <v>17.472999999999999</v>
      </c>
      <c r="P59" s="111">
        <v>15.67</v>
      </c>
      <c r="Q59" s="111">
        <v>18.678000000000001</v>
      </c>
      <c r="R59" s="111">
        <v>19.571999999999999</v>
      </c>
      <c r="S59" s="111">
        <v>15.449</v>
      </c>
      <c r="T59" s="111">
        <v>13.228</v>
      </c>
      <c r="U59" s="111">
        <v>12.968</v>
      </c>
      <c r="V59" s="111">
        <v>9.5</v>
      </c>
      <c r="W59" s="111">
        <v>10.159000000000001</v>
      </c>
      <c r="X59" s="111">
        <v>15.573</v>
      </c>
      <c r="Y59" s="111">
        <v>16.527000000000001</v>
      </c>
      <c r="Z59" s="111">
        <v>15.406000000000001</v>
      </c>
      <c r="AA59" s="111">
        <v>16.123999999999999</v>
      </c>
      <c r="AB59" s="111">
        <v>15.554</v>
      </c>
      <c r="AC59" s="111">
        <v>12.398999999999999</v>
      </c>
      <c r="AD59" s="111">
        <v>12.705</v>
      </c>
      <c r="AE59" s="111">
        <v>15.997999999999999</v>
      </c>
      <c r="AF59" s="111">
        <v>9.6170000000000009</v>
      </c>
      <c r="AG59" s="111">
        <v>11.32</v>
      </c>
      <c r="AH59" s="111">
        <v>14.448</v>
      </c>
      <c r="AI59" s="173">
        <v>12.186</v>
      </c>
      <c r="AJ59" s="173">
        <v>10.375</v>
      </c>
      <c r="AK59" s="173">
        <v>17.692</v>
      </c>
      <c r="AL59" s="173">
        <v>15.965999999999999</v>
      </c>
      <c r="AM59" s="173">
        <v>18.978000000000002</v>
      </c>
      <c r="AN59" s="173"/>
      <c r="AO59" s="173"/>
      <c r="AP59" s="173"/>
      <c r="AQ59" s="173"/>
      <c r="AR59" s="173"/>
      <c r="AS59" s="173"/>
      <c r="AT59" s="173"/>
      <c r="AU59" s="173"/>
      <c r="AV59" s="173"/>
      <c r="AW59" s="173"/>
      <c r="AX59" s="173"/>
      <c r="AY59" s="173"/>
    </row>
    <row r="60" spans="1:1005" ht="15" x14ac:dyDescent="0.25">
      <c r="A60" s="228">
        <v>45658</v>
      </c>
      <c r="B60" s="115"/>
      <c r="C60" s="115"/>
      <c r="D60" s="116">
        <v>13.58</v>
      </c>
      <c r="E60" s="111">
        <v>17.263999999999999</v>
      </c>
      <c r="F60" s="111">
        <v>17.163</v>
      </c>
      <c r="G60" s="111">
        <v>15.096</v>
      </c>
      <c r="H60" s="111">
        <v>11.456</v>
      </c>
      <c r="I60" s="111">
        <v>10.835000000000001</v>
      </c>
      <c r="J60" s="111">
        <v>11.138</v>
      </c>
      <c r="K60" s="111">
        <v>12.297000000000001</v>
      </c>
      <c r="L60" s="111">
        <v>12</v>
      </c>
      <c r="M60" s="111">
        <v>15.223000000000001</v>
      </c>
      <c r="N60" s="111">
        <v>13.430999999999999</v>
      </c>
      <c r="O60" s="111">
        <v>15.512</v>
      </c>
      <c r="P60" s="111">
        <v>12.757999999999999</v>
      </c>
      <c r="Q60" s="111">
        <v>16.189</v>
      </c>
      <c r="R60" s="111">
        <v>14.898</v>
      </c>
      <c r="S60" s="111">
        <v>14.031000000000001</v>
      </c>
      <c r="T60" s="111">
        <v>11.647</v>
      </c>
      <c r="U60" s="111">
        <v>11.882999999999999</v>
      </c>
      <c r="V60" s="111">
        <v>8.7119999999999997</v>
      </c>
      <c r="W60" s="111">
        <v>8.984</v>
      </c>
      <c r="X60" s="111">
        <v>16.079000000000001</v>
      </c>
      <c r="Y60" s="111">
        <v>15.023999999999999</v>
      </c>
      <c r="Z60" s="111">
        <v>12.483000000000001</v>
      </c>
      <c r="AA60" s="111">
        <v>13.497999999999999</v>
      </c>
      <c r="AB60" s="111">
        <v>13.795</v>
      </c>
      <c r="AC60" s="111">
        <v>11.253</v>
      </c>
      <c r="AD60" s="111">
        <v>11.622999999999999</v>
      </c>
      <c r="AE60" s="111">
        <v>14.478</v>
      </c>
      <c r="AF60" s="111">
        <v>8.8800000000000008</v>
      </c>
      <c r="AG60" s="111">
        <v>9.4260000000000002</v>
      </c>
      <c r="AH60" s="111">
        <v>12.301</v>
      </c>
      <c r="AI60" s="173">
        <v>11.555999999999999</v>
      </c>
      <c r="AJ60" s="173">
        <v>8.8569999999999993</v>
      </c>
      <c r="AK60" s="173">
        <v>14.704000000000001</v>
      </c>
      <c r="AL60" s="173">
        <v>14.898999999999999</v>
      </c>
      <c r="AM60" s="173">
        <v>17.574000000000002</v>
      </c>
      <c r="AN60" s="173"/>
      <c r="AO60" s="173"/>
      <c r="AP60" s="173"/>
      <c r="AQ60" s="173"/>
      <c r="AR60" s="173"/>
      <c r="AS60" s="173"/>
      <c r="AT60" s="173"/>
      <c r="AU60" s="173"/>
      <c r="AV60" s="173"/>
      <c r="AW60" s="173"/>
      <c r="AX60" s="173"/>
      <c r="AY60" s="173"/>
    </row>
    <row r="61" spans="1:1005" ht="15" x14ac:dyDescent="0.25">
      <c r="A61" s="228">
        <v>45689</v>
      </c>
      <c r="B61" s="115"/>
      <c r="C61" s="115"/>
      <c r="D61" s="116">
        <v>12.38</v>
      </c>
      <c r="E61" s="111">
        <v>16.655999999999999</v>
      </c>
      <c r="F61" s="111">
        <v>21.207000000000001</v>
      </c>
      <c r="G61" s="111">
        <v>12.426</v>
      </c>
      <c r="H61" s="111">
        <v>9.4649999999999999</v>
      </c>
      <c r="I61" s="111">
        <v>9.0180000000000007</v>
      </c>
      <c r="J61" s="111">
        <v>9.8209999999999997</v>
      </c>
      <c r="K61" s="111">
        <v>10.404</v>
      </c>
      <c r="L61" s="111">
        <v>9.9979999999999993</v>
      </c>
      <c r="M61" s="111">
        <v>12.845000000000001</v>
      </c>
      <c r="N61" s="111">
        <v>13.71</v>
      </c>
      <c r="O61" s="111">
        <v>16.187999999999999</v>
      </c>
      <c r="P61" s="111">
        <v>10.122</v>
      </c>
      <c r="Q61" s="111">
        <v>13.397</v>
      </c>
      <c r="R61" s="111">
        <v>13.52</v>
      </c>
      <c r="S61" s="111">
        <v>12.388</v>
      </c>
      <c r="T61" s="111">
        <v>9.4320000000000004</v>
      </c>
      <c r="U61" s="111">
        <v>9.9860000000000007</v>
      </c>
      <c r="V61" s="111">
        <v>8.1470000000000002</v>
      </c>
      <c r="W61" s="111">
        <v>7.3689999999999998</v>
      </c>
      <c r="X61" s="111">
        <v>13.46</v>
      </c>
      <c r="Y61" s="111">
        <v>12.807</v>
      </c>
      <c r="Z61" s="111">
        <v>12.204000000000001</v>
      </c>
      <c r="AA61" s="111">
        <v>10.449</v>
      </c>
      <c r="AB61" s="111">
        <v>12.55</v>
      </c>
      <c r="AC61" s="111">
        <v>9.3849999999999998</v>
      </c>
      <c r="AD61" s="111">
        <v>9.2899999999999991</v>
      </c>
      <c r="AE61" s="111">
        <v>11.566000000000001</v>
      </c>
      <c r="AF61" s="111">
        <v>7.4370000000000003</v>
      </c>
      <c r="AG61" s="111">
        <v>9.4329999999999998</v>
      </c>
      <c r="AH61" s="111">
        <v>14.491</v>
      </c>
      <c r="AI61" s="173">
        <v>9.5579999999999998</v>
      </c>
      <c r="AJ61" s="173">
        <v>7.3120000000000003</v>
      </c>
      <c r="AK61" s="173">
        <v>12.032</v>
      </c>
      <c r="AL61" s="173">
        <v>12.191000000000001</v>
      </c>
      <c r="AM61" s="173">
        <v>13.567</v>
      </c>
      <c r="AN61" s="173"/>
      <c r="AO61" s="173"/>
      <c r="AP61" s="173"/>
      <c r="AQ61" s="173"/>
      <c r="AR61" s="173"/>
      <c r="AS61" s="173"/>
      <c r="AT61" s="173"/>
      <c r="AU61" s="173"/>
      <c r="AV61" s="173"/>
      <c r="AW61" s="173"/>
      <c r="AX61" s="173"/>
      <c r="AY61" s="173"/>
    </row>
    <row r="62" spans="1:1005" ht="15" x14ac:dyDescent="0.25">
      <c r="A62" s="228">
        <v>45717</v>
      </c>
      <c r="B62" s="115"/>
      <c r="C62" s="115"/>
      <c r="D62" s="116">
        <v>22.1</v>
      </c>
      <c r="E62" s="111">
        <v>36.499000000000002</v>
      </c>
      <c r="F62" s="111">
        <v>32.475999999999999</v>
      </c>
      <c r="G62" s="111">
        <v>18.213999999999999</v>
      </c>
      <c r="H62" s="111">
        <v>21.106000000000002</v>
      </c>
      <c r="I62" s="111">
        <v>14.621</v>
      </c>
      <c r="J62" s="111">
        <v>11.436999999999999</v>
      </c>
      <c r="K62" s="111">
        <v>17.021999999999998</v>
      </c>
      <c r="L62" s="111">
        <v>17.492000000000001</v>
      </c>
      <c r="M62" s="111">
        <v>22.606999999999999</v>
      </c>
      <c r="N62" s="111">
        <v>36.404000000000003</v>
      </c>
      <c r="O62" s="111">
        <v>20.67</v>
      </c>
      <c r="P62" s="111">
        <v>33.423000000000002</v>
      </c>
      <c r="Q62" s="111">
        <v>23.045999999999999</v>
      </c>
      <c r="R62" s="111">
        <v>19.486000000000001</v>
      </c>
      <c r="S62" s="111">
        <v>16.846</v>
      </c>
      <c r="T62" s="111">
        <v>15.445</v>
      </c>
      <c r="U62" s="111">
        <v>12.567</v>
      </c>
      <c r="V62" s="111">
        <v>13.04</v>
      </c>
      <c r="W62" s="111">
        <v>20.763000000000002</v>
      </c>
      <c r="X62" s="111">
        <v>26.547999999999998</v>
      </c>
      <c r="Y62" s="111">
        <v>17.242000000000001</v>
      </c>
      <c r="Z62" s="111">
        <v>37.956000000000003</v>
      </c>
      <c r="AA62" s="111">
        <v>13.504</v>
      </c>
      <c r="AB62" s="111">
        <v>23.135000000000002</v>
      </c>
      <c r="AC62" s="111">
        <v>10.007999999999999</v>
      </c>
      <c r="AD62" s="111">
        <v>15.919</v>
      </c>
      <c r="AE62" s="111">
        <v>23.506</v>
      </c>
      <c r="AF62" s="111">
        <v>11.103999999999999</v>
      </c>
      <c r="AG62" s="111">
        <v>14.025</v>
      </c>
      <c r="AH62" s="111">
        <v>23.114000000000001</v>
      </c>
      <c r="AI62" s="173">
        <v>12.179</v>
      </c>
      <c r="AJ62" s="173">
        <v>9.3640000000000008</v>
      </c>
      <c r="AK62" s="173">
        <v>16.151</v>
      </c>
      <c r="AL62" s="173">
        <v>15.791</v>
      </c>
      <c r="AM62" s="173">
        <v>26.231999999999999</v>
      </c>
      <c r="AN62" s="173"/>
      <c r="AO62" s="173"/>
      <c r="AP62" s="173"/>
      <c r="AQ62" s="173"/>
      <c r="AR62" s="173"/>
      <c r="AS62" s="173"/>
      <c r="AT62" s="173"/>
      <c r="AU62" s="173"/>
      <c r="AV62" s="173"/>
      <c r="AW62" s="173"/>
      <c r="AX62" s="173"/>
      <c r="AY62" s="173"/>
    </row>
    <row r="63" spans="1:1005" ht="15" x14ac:dyDescent="0.25">
      <c r="A63" s="228">
        <v>45748</v>
      </c>
      <c r="B63" s="115"/>
      <c r="C63" s="115"/>
      <c r="D63" s="116">
        <v>52.61</v>
      </c>
      <c r="E63" s="111">
        <v>95.617999999999995</v>
      </c>
      <c r="F63" s="111">
        <v>103.05</v>
      </c>
      <c r="G63" s="111">
        <v>34.593000000000004</v>
      </c>
      <c r="H63" s="111">
        <v>73.930000000000007</v>
      </c>
      <c r="I63" s="111">
        <v>34.393000000000001</v>
      </c>
      <c r="J63" s="111">
        <v>32.203000000000003</v>
      </c>
      <c r="K63" s="111">
        <v>65.480999999999995</v>
      </c>
      <c r="L63" s="111">
        <v>65.739999999999995</v>
      </c>
      <c r="M63" s="111">
        <v>49.09</v>
      </c>
      <c r="N63" s="111">
        <v>51.874000000000002</v>
      </c>
      <c r="O63" s="111">
        <v>40.311</v>
      </c>
      <c r="P63" s="111">
        <v>71.521000000000001</v>
      </c>
      <c r="Q63" s="111">
        <v>49.075000000000003</v>
      </c>
      <c r="R63" s="111">
        <v>31.620999999999999</v>
      </c>
      <c r="S63" s="111">
        <v>54.848999999999997</v>
      </c>
      <c r="T63" s="111">
        <v>53.639000000000003</v>
      </c>
      <c r="U63" s="111">
        <v>23.181000000000001</v>
      </c>
      <c r="V63" s="111">
        <v>22.722999999999999</v>
      </c>
      <c r="W63" s="111">
        <v>68.435000000000002</v>
      </c>
      <c r="X63" s="111">
        <v>93.424000000000007</v>
      </c>
      <c r="Y63" s="111">
        <v>48.232999999999997</v>
      </c>
      <c r="Z63" s="111">
        <v>61.802999999999997</v>
      </c>
      <c r="AA63" s="111">
        <v>43.905000000000001</v>
      </c>
      <c r="AB63" s="111">
        <v>37.462000000000003</v>
      </c>
      <c r="AC63" s="111">
        <v>32.215000000000003</v>
      </c>
      <c r="AD63" s="111">
        <v>34.707000000000001</v>
      </c>
      <c r="AE63" s="111">
        <v>55.966999999999999</v>
      </c>
      <c r="AF63" s="111">
        <v>24.66</v>
      </c>
      <c r="AG63" s="111">
        <v>38.159999999999997</v>
      </c>
      <c r="AH63" s="111">
        <v>31.728000000000002</v>
      </c>
      <c r="AI63" s="173">
        <v>25.419</v>
      </c>
      <c r="AJ63" s="173">
        <v>20.827000000000002</v>
      </c>
      <c r="AK63" s="173">
        <v>29.908000000000001</v>
      </c>
      <c r="AL63" s="173">
        <v>34.927</v>
      </c>
      <c r="AM63" s="173">
        <v>96.665999999999997</v>
      </c>
      <c r="AN63" s="173"/>
      <c r="AO63" s="173"/>
      <c r="AP63" s="173"/>
      <c r="AQ63" s="173"/>
      <c r="AR63" s="173"/>
      <c r="AS63" s="173"/>
      <c r="AT63" s="173"/>
      <c r="AU63" s="173"/>
      <c r="AV63" s="173"/>
      <c r="AW63" s="173"/>
      <c r="AX63" s="173"/>
      <c r="AY63" s="173"/>
    </row>
    <row r="64" spans="1:1005" ht="15" x14ac:dyDescent="0.25">
      <c r="A64" s="228">
        <v>45778</v>
      </c>
      <c r="B64" s="115"/>
      <c r="C64" s="115"/>
      <c r="D64" s="116">
        <v>146.12</v>
      </c>
      <c r="E64" s="111">
        <v>187.863</v>
      </c>
      <c r="F64" s="111">
        <v>208.18700000000001</v>
      </c>
      <c r="G64" s="111">
        <v>93.686999999999998</v>
      </c>
      <c r="H64" s="111">
        <v>125.395</v>
      </c>
      <c r="I64" s="111">
        <v>88.819000000000003</v>
      </c>
      <c r="J64" s="111">
        <v>99.902000000000001</v>
      </c>
      <c r="K64" s="111">
        <v>144.345</v>
      </c>
      <c r="L64" s="111">
        <v>227.60300000000001</v>
      </c>
      <c r="M64" s="111">
        <v>159.256</v>
      </c>
      <c r="N64" s="111">
        <v>141.80500000000001</v>
      </c>
      <c r="O64" s="111">
        <v>151.90299999999999</v>
      </c>
      <c r="P64" s="111">
        <v>206.136</v>
      </c>
      <c r="Q64" s="111">
        <v>150.779</v>
      </c>
      <c r="R64" s="111">
        <v>151.489</v>
      </c>
      <c r="S64" s="111">
        <v>129.946</v>
      </c>
      <c r="T64" s="111">
        <v>199.06200000000001</v>
      </c>
      <c r="U64" s="111">
        <v>48.186999999999998</v>
      </c>
      <c r="V64" s="111">
        <v>84.194000000000003</v>
      </c>
      <c r="W64" s="111">
        <v>157.20500000000001</v>
      </c>
      <c r="X64" s="111">
        <v>226.93899999999999</v>
      </c>
      <c r="Y64" s="111">
        <v>120.688</v>
      </c>
      <c r="Z64" s="111">
        <v>157.249</v>
      </c>
      <c r="AA64" s="111">
        <v>180.92599999999999</v>
      </c>
      <c r="AB64" s="111">
        <v>192.203</v>
      </c>
      <c r="AC64" s="111">
        <v>80.064999999999998</v>
      </c>
      <c r="AD64" s="111">
        <v>124.59399999999999</v>
      </c>
      <c r="AE64" s="111">
        <v>100.473</v>
      </c>
      <c r="AF64" s="111">
        <v>50.417999999999999</v>
      </c>
      <c r="AG64" s="111">
        <v>121.313</v>
      </c>
      <c r="AH64" s="111">
        <v>97.305000000000007</v>
      </c>
      <c r="AI64" s="173">
        <v>70.760000000000005</v>
      </c>
      <c r="AJ64" s="173">
        <v>128.113</v>
      </c>
      <c r="AK64" s="173">
        <v>134.946</v>
      </c>
      <c r="AL64" s="173">
        <v>210.744</v>
      </c>
      <c r="AM64" s="173">
        <v>210.744</v>
      </c>
      <c r="AN64" s="173"/>
      <c r="AO64" s="173"/>
      <c r="AP64" s="173"/>
      <c r="AQ64" s="173"/>
      <c r="AR64" s="173"/>
      <c r="AS64" s="173"/>
      <c r="AT64" s="173"/>
      <c r="AU64" s="173"/>
      <c r="AV64" s="173"/>
      <c r="AW64" s="173"/>
      <c r="AX64" s="173"/>
      <c r="AY64" s="173"/>
      <c r="ALQ64" s="111" t="e">
        <v>#N/A</v>
      </c>
    </row>
    <row r="65" spans="1:1005" ht="15" x14ac:dyDescent="0.25">
      <c r="A65" s="228">
        <v>45809</v>
      </c>
      <c r="B65" s="115"/>
      <c r="C65" s="115"/>
      <c r="D65" s="116">
        <v>151.61000000000001</v>
      </c>
      <c r="E65" s="111">
        <v>244.56</v>
      </c>
      <c r="F65" s="111">
        <v>189.51900000000001</v>
      </c>
      <c r="G65" s="111">
        <v>144.096</v>
      </c>
      <c r="H65" s="111">
        <v>92.828999999999994</v>
      </c>
      <c r="I65" s="111">
        <v>110.026</v>
      </c>
      <c r="J65" s="111">
        <v>175.14699999999999</v>
      </c>
      <c r="K65" s="111">
        <v>113.84399999999999</v>
      </c>
      <c r="L65" s="111">
        <v>233.006</v>
      </c>
      <c r="M65" s="111">
        <v>132.374</v>
      </c>
      <c r="N65" s="111">
        <v>258.28199999999998</v>
      </c>
      <c r="O65" s="111">
        <v>99.412999999999997</v>
      </c>
      <c r="P65" s="111">
        <v>262.392</v>
      </c>
      <c r="Q65" s="111">
        <v>127.51600000000001</v>
      </c>
      <c r="R65" s="111">
        <v>208.11</v>
      </c>
      <c r="S65" s="111">
        <v>71.852999999999994</v>
      </c>
      <c r="T65" s="111">
        <v>121.843</v>
      </c>
      <c r="U65" s="111">
        <v>31.625</v>
      </c>
      <c r="V65" s="111">
        <v>86.831000000000003</v>
      </c>
      <c r="W65" s="111">
        <v>95.998999999999995</v>
      </c>
      <c r="X65" s="111">
        <v>228.41499999999999</v>
      </c>
      <c r="Y65" s="111">
        <v>83.194999999999993</v>
      </c>
      <c r="Z65" s="111">
        <v>131.75700000000001</v>
      </c>
      <c r="AA65" s="111">
        <v>223.767</v>
      </c>
      <c r="AB65" s="111">
        <v>126.93600000000001</v>
      </c>
      <c r="AC65" s="111">
        <v>123.56699999999999</v>
      </c>
      <c r="AD65" s="111">
        <v>236.714</v>
      </c>
      <c r="AE65" s="111">
        <v>53.738</v>
      </c>
      <c r="AF65" s="111">
        <v>47.274999999999999</v>
      </c>
      <c r="AG65" s="111">
        <v>164.02699999999999</v>
      </c>
      <c r="AH65" s="111">
        <v>206.73099999999999</v>
      </c>
      <c r="AI65" s="173">
        <v>95.097999999999999</v>
      </c>
      <c r="AJ65" s="173">
        <v>190.548</v>
      </c>
      <c r="AK65" s="173">
        <v>249.11600000000001</v>
      </c>
      <c r="AL65" s="173">
        <v>241.577</v>
      </c>
      <c r="AM65" s="173">
        <v>241.577</v>
      </c>
      <c r="AN65" s="173"/>
      <c r="AO65" s="173"/>
      <c r="AP65" s="173"/>
      <c r="AQ65" s="173"/>
      <c r="AR65" s="173"/>
      <c r="AS65" s="173"/>
      <c r="AT65" s="173"/>
      <c r="AU65" s="173"/>
      <c r="AV65" s="173"/>
      <c r="AW65" s="173"/>
      <c r="AX65" s="173"/>
      <c r="AY65" s="173"/>
      <c r="ALQ65" s="111" t="e">
        <v>#N/A</v>
      </c>
    </row>
    <row r="66" spans="1:1005" ht="15" x14ac:dyDescent="0.25">
      <c r="A66" s="228">
        <v>45839</v>
      </c>
      <c r="B66" s="115"/>
      <c r="C66" s="115"/>
      <c r="D66" s="116">
        <v>67.39</v>
      </c>
      <c r="E66" s="111">
        <v>142.01400000000001</v>
      </c>
      <c r="F66" s="111">
        <v>76.507999999999996</v>
      </c>
      <c r="G66" s="111">
        <v>54.512999999999998</v>
      </c>
      <c r="H66" s="111">
        <v>39.293999999999997</v>
      </c>
      <c r="I66" s="111">
        <v>50.502000000000002</v>
      </c>
      <c r="J66" s="111">
        <v>93.147000000000006</v>
      </c>
      <c r="K66" s="111">
        <v>54.482999999999997</v>
      </c>
      <c r="L66" s="111">
        <v>85.600999999999999</v>
      </c>
      <c r="M66" s="111">
        <v>40.161000000000001</v>
      </c>
      <c r="N66" s="111">
        <v>182.44</v>
      </c>
      <c r="O66" s="111">
        <v>38.103000000000002</v>
      </c>
      <c r="P66" s="111">
        <v>78.796000000000006</v>
      </c>
      <c r="Q66" s="111">
        <v>64.281999999999996</v>
      </c>
      <c r="R66" s="111">
        <v>136.095</v>
      </c>
      <c r="S66" s="111">
        <v>25.439</v>
      </c>
      <c r="T66" s="111">
        <v>40.058</v>
      </c>
      <c r="U66" s="111">
        <v>13.946999999999999</v>
      </c>
      <c r="V66" s="111">
        <v>27.166</v>
      </c>
      <c r="W66" s="111">
        <v>36.218000000000004</v>
      </c>
      <c r="X66" s="111">
        <v>90.558999999999997</v>
      </c>
      <c r="Y66" s="111">
        <v>37.79</v>
      </c>
      <c r="Z66" s="111">
        <v>51.505000000000003</v>
      </c>
      <c r="AA66" s="111">
        <v>66.393000000000001</v>
      </c>
      <c r="AB66" s="111">
        <v>48.887</v>
      </c>
      <c r="AC66" s="111">
        <v>42.872</v>
      </c>
      <c r="AD66" s="111">
        <v>100.85299999999999</v>
      </c>
      <c r="AE66" s="111">
        <v>21.635000000000002</v>
      </c>
      <c r="AF66" s="111">
        <v>21.844999999999999</v>
      </c>
      <c r="AG66" s="111">
        <v>48.078000000000003</v>
      </c>
      <c r="AH66" s="111">
        <v>78.073999999999998</v>
      </c>
      <c r="AI66" s="173">
        <v>48.786000000000001</v>
      </c>
      <c r="AJ66" s="173">
        <v>107.67700000000001</v>
      </c>
      <c r="AK66" s="173">
        <v>144.483</v>
      </c>
      <c r="AL66" s="173">
        <v>110.526</v>
      </c>
      <c r="AM66" s="173">
        <v>110.526</v>
      </c>
      <c r="AN66" s="173"/>
      <c r="AO66" s="173"/>
      <c r="AP66" s="173"/>
      <c r="AQ66" s="173"/>
      <c r="AR66" s="173"/>
      <c r="AS66" s="173"/>
      <c r="AT66" s="173"/>
      <c r="AU66" s="173"/>
      <c r="AV66" s="173"/>
      <c r="AW66" s="173"/>
      <c r="AX66" s="173"/>
      <c r="AY66" s="173"/>
      <c r="ALQ66" s="111" t="e">
        <v>#N/A</v>
      </c>
    </row>
    <row r="67" spans="1:1005" ht="15" x14ac:dyDescent="0.25">
      <c r="A67" s="228">
        <v>45870</v>
      </c>
      <c r="B67" s="115"/>
      <c r="C67" s="115"/>
      <c r="D67" s="116">
        <v>38.630000000000003</v>
      </c>
      <c r="E67" s="111">
        <v>46.482999999999997</v>
      </c>
      <c r="F67" s="111">
        <v>46.667999999999999</v>
      </c>
      <c r="G67" s="111">
        <v>34.350999999999999</v>
      </c>
      <c r="H67" s="111">
        <v>29.265999999999998</v>
      </c>
      <c r="I67" s="111">
        <v>31.774999999999999</v>
      </c>
      <c r="J67" s="111">
        <v>31.100999999999999</v>
      </c>
      <c r="K67" s="111">
        <v>38.502000000000002</v>
      </c>
      <c r="L67" s="111">
        <v>41.103000000000002</v>
      </c>
      <c r="M67" s="111">
        <v>21.352</v>
      </c>
      <c r="N67" s="111">
        <v>57.927999999999997</v>
      </c>
      <c r="O67" s="111">
        <v>21.058</v>
      </c>
      <c r="P67" s="111">
        <v>68.478999999999999</v>
      </c>
      <c r="Q67" s="111">
        <v>27.952999999999999</v>
      </c>
      <c r="R67" s="111">
        <v>92.358000000000004</v>
      </c>
      <c r="S67" s="111">
        <v>21.015000000000001</v>
      </c>
      <c r="T67" s="111">
        <v>34.325000000000003</v>
      </c>
      <c r="U67" s="111">
        <v>10.044</v>
      </c>
      <c r="V67" s="111">
        <v>18.564</v>
      </c>
      <c r="W67" s="111">
        <v>20.492000000000001</v>
      </c>
      <c r="X67" s="111">
        <v>41.628999999999998</v>
      </c>
      <c r="Y67" s="111">
        <v>28.646000000000001</v>
      </c>
      <c r="Z67" s="111">
        <v>41.104999999999997</v>
      </c>
      <c r="AA67" s="111">
        <v>31.126999999999999</v>
      </c>
      <c r="AB67" s="111">
        <v>22.547999999999998</v>
      </c>
      <c r="AC67" s="111">
        <v>32.277000000000001</v>
      </c>
      <c r="AD67" s="111">
        <v>32.375</v>
      </c>
      <c r="AE67" s="111">
        <v>15.662000000000001</v>
      </c>
      <c r="AF67" s="111">
        <v>24.216000000000001</v>
      </c>
      <c r="AG67" s="111">
        <v>26.5</v>
      </c>
      <c r="AH67" s="111">
        <v>29.530999999999999</v>
      </c>
      <c r="AI67" s="173">
        <v>24.949000000000002</v>
      </c>
      <c r="AJ67" s="173">
        <v>76.076999999999998</v>
      </c>
      <c r="AK67" s="173">
        <v>46.744999999999997</v>
      </c>
      <c r="AL67" s="173">
        <v>65.725999999999999</v>
      </c>
      <c r="AM67" s="173">
        <v>65.725999999999999</v>
      </c>
      <c r="AN67" s="173"/>
      <c r="AO67" s="173"/>
      <c r="AP67" s="173"/>
      <c r="AQ67" s="173"/>
      <c r="AR67" s="173"/>
      <c r="AS67" s="173"/>
      <c r="AT67" s="173"/>
      <c r="AU67" s="173"/>
      <c r="AV67" s="173"/>
      <c r="AW67" s="173"/>
      <c r="AX67" s="173"/>
      <c r="AY67" s="173"/>
      <c r="ALQ67" s="111" t="e">
        <v>#N/A</v>
      </c>
    </row>
    <row r="68" spans="1:1005" ht="15" x14ac:dyDescent="0.25">
      <c r="A68" s="228">
        <v>45901</v>
      </c>
      <c r="B68" s="115"/>
      <c r="C68" s="115"/>
      <c r="D68" s="116">
        <v>32.4</v>
      </c>
      <c r="E68" s="111">
        <v>49.47</v>
      </c>
      <c r="F68" s="111">
        <v>31.544</v>
      </c>
      <c r="G68" s="111">
        <v>25.849</v>
      </c>
      <c r="H68" s="111">
        <v>18.216000000000001</v>
      </c>
      <c r="I68" s="111">
        <v>20.613</v>
      </c>
      <c r="J68" s="111">
        <v>42.683999999999997</v>
      </c>
      <c r="K68" s="111">
        <v>25.137</v>
      </c>
      <c r="L68" s="111">
        <v>37.798000000000002</v>
      </c>
      <c r="M68" s="111">
        <v>29.539000000000001</v>
      </c>
      <c r="N68" s="111">
        <v>31.858000000000001</v>
      </c>
      <c r="O68" s="111">
        <v>19.238</v>
      </c>
      <c r="P68" s="111">
        <v>59.088000000000001</v>
      </c>
      <c r="Q68" s="111">
        <v>22.114999999999998</v>
      </c>
      <c r="R68" s="111">
        <v>60.418999999999997</v>
      </c>
      <c r="S68" s="111">
        <v>19.059000000000001</v>
      </c>
      <c r="T68" s="111">
        <v>18.553999999999998</v>
      </c>
      <c r="U68" s="111">
        <v>20.463000000000001</v>
      </c>
      <c r="V68" s="111">
        <v>27.481999999999999</v>
      </c>
      <c r="W68" s="111">
        <v>31.048999999999999</v>
      </c>
      <c r="X68" s="111">
        <v>22.399000000000001</v>
      </c>
      <c r="Y68" s="111">
        <v>23.827999999999999</v>
      </c>
      <c r="Z68" s="111">
        <v>37.582000000000001</v>
      </c>
      <c r="AA68" s="111">
        <v>33.848999999999997</v>
      </c>
      <c r="AB68" s="111">
        <v>16.716000000000001</v>
      </c>
      <c r="AC68" s="111">
        <v>16.795000000000002</v>
      </c>
      <c r="AD68" s="111">
        <v>22.209</v>
      </c>
      <c r="AE68" s="111">
        <v>12.212999999999999</v>
      </c>
      <c r="AF68" s="111">
        <v>37.593000000000004</v>
      </c>
      <c r="AG68" s="111">
        <v>32.280999999999999</v>
      </c>
      <c r="AH68" s="111">
        <v>18.733000000000001</v>
      </c>
      <c r="AI68" s="173">
        <v>14.143000000000001</v>
      </c>
      <c r="AJ68" s="173">
        <v>69.281999999999996</v>
      </c>
      <c r="AK68" s="173">
        <v>23.988</v>
      </c>
      <c r="AL68" s="173">
        <v>37.265000000000001</v>
      </c>
      <c r="AM68" s="173">
        <v>37.265000000000001</v>
      </c>
      <c r="AN68" s="173"/>
      <c r="AO68" s="173"/>
      <c r="AP68" s="173"/>
      <c r="AQ68" s="173"/>
      <c r="AR68" s="173"/>
      <c r="AS68" s="173"/>
      <c r="AT68" s="173"/>
      <c r="AU68" s="173"/>
      <c r="AV68" s="173"/>
      <c r="AW68" s="173"/>
      <c r="AX68" s="173"/>
      <c r="AY68" s="173"/>
      <c r="ALQ68" s="111" t="e">
        <v>#N/A</v>
      </c>
    </row>
    <row r="69" spans="1:1005" ht="15" x14ac:dyDescent="0.25">
      <c r="A69" s="228"/>
      <c r="B69" s="115"/>
      <c r="C69" s="115"/>
      <c r="D69" s="116"/>
      <c r="AI69" s="173"/>
      <c r="AJ69" s="173"/>
      <c r="AK69" s="173"/>
      <c r="AL69" s="173"/>
      <c r="AM69" s="173"/>
      <c r="AN69" s="173"/>
      <c r="AO69" s="173"/>
      <c r="AP69" s="173"/>
      <c r="AQ69" s="173"/>
      <c r="AR69" s="173"/>
      <c r="AS69" s="173"/>
      <c r="AT69" s="173"/>
      <c r="AU69" s="173"/>
      <c r="AV69" s="173"/>
      <c r="AW69" s="173"/>
      <c r="AX69" s="173"/>
      <c r="AY69" s="173"/>
      <c r="ALQ69" s="111" t="e">
        <v>#N/A</v>
      </c>
    </row>
    <row r="70" spans="1:1005" ht="15" x14ac:dyDescent="0.25">
      <c r="A70" s="228"/>
      <c r="B70" s="115"/>
      <c r="C70" s="115"/>
      <c r="D70" s="116"/>
      <c r="AI70" s="173"/>
      <c r="AJ70" s="173"/>
      <c r="AK70" s="173"/>
      <c r="AL70" s="173"/>
      <c r="AM70" s="173"/>
      <c r="AN70" s="173"/>
      <c r="AO70" s="173"/>
      <c r="AP70" s="173"/>
      <c r="AQ70" s="173"/>
      <c r="AR70" s="173"/>
      <c r="AS70" s="173"/>
      <c r="AT70" s="173"/>
      <c r="AU70" s="173"/>
      <c r="AV70" s="173"/>
      <c r="AW70" s="173"/>
      <c r="AX70" s="173"/>
      <c r="AY70" s="173"/>
      <c r="ALQ70" s="111" t="e">
        <v>#N/A</v>
      </c>
    </row>
    <row r="71" spans="1:1005" ht="15" x14ac:dyDescent="0.25">
      <c r="A71" s="228"/>
      <c r="B71" s="115"/>
      <c r="C71" s="115"/>
      <c r="D71" s="116"/>
      <c r="AI71" s="173"/>
      <c r="AJ71" s="173"/>
      <c r="AK71" s="173"/>
      <c r="AL71" s="173"/>
      <c r="AM71" s="173"/>
      <c r="AN71" s="173"/>
      <c r="AO71" s="173"/>
      <c r="AP71" s="173"/>
      <c r="AQ71" s="173"/>
      <c r="AR71" s="173"/>
      <c r="AS71" s="173"/>
      <c r="AT71" s="173"/>
      <c r="AU71" s="173"/>
      <c r="AV71" s="173"/>
      <c r="AW71" s="173"/>
      <c r="AX71" s="173"/>
      <c r="AY71" s="173"/>
      <c r="ALQ71" s="111" t="e">
        <v>#N/A</v>
      </c>
    </row>
    <row r="72" spans="1:1005" ht="15" x14ac:dyDescent="0.25">
      <c r="A72" s="228"/>
      <c r="B72" s="115"/>
      <c r="C72" s="115"/>
      <c r="D72" s="116"/>
      <c r="AI72" s="173"/>
      <c r="AJ72" s="173"/>
      <c r="AK72" s="173"/>
      <c r="AL72" s="173"/>
      <c r="AM72" s="173"/>
      <c r="AN72" s="173"/>
      <c r="AO72" s="173"/>
      <c r="AP72" s="173"/>
      <c r="AQ72" s="173"/>
      <c r="AR72" s="173"/>
      <c r="AS72" s="173"/>
      <c r="AT72" s="173"/>
      <c r="AU72" s="173"/>
      <c r="AV72" s="173"/>
      <c r="AW72" s="173"/>
      <c r="AX72" s="173"/>
      <c r="AY72" s="173"/>
      <c r="ALQ72" s="111" t="e">
        <v>#N/A</v>
      </c>
    </row>
    <row r="73" spans="1:1005" ht="15" x14ac:dyDescent="0.25">
      <c r="A73" s="228"/>
      <c r="AI73" s="169"/>
      <c r="AJ73" s="169"/>
      <c r="AK73" s="169"/>
      <c r="AL73" s="169"/>
      <c r="AM73" s="169"/>
      <c r="AN73" s="169"/>
      <c r="AO73" s="169"/>
      <c r="AP73" s="169"/>
      <c r="AQ73" s="169"/>
      <c r="AR73" s="169"/>
      <c r="AS73" s="169"/>
      <c r="AT73" s="169"/>
      <c r="AU73" s="169"/>
      <c r="AV73" s="169"/>
      <c r="AW73" s="169"/>
      <c r="AX73" s="169"/>
      <c r="AY73" s="169"/>
    </row>
    <row r="74" spans="1:1005" ht="15" x14ac:dyDescent="0.25">
      <c r="A74" s="228"/>
      <c r="AI74" s="169"/>
      <c r="AJ74" s="169"/>
      <c r="AK74" s="169"/>
      <c r="AL74" s="169"/>
      <c r="AM74" s="169"/>
      <c r="AN74" s="169"/>
      <c r="AO74" s="169"/>
      <c r="AP74" s="169"/>
      <c r="AQ74" s="169"/>
      <c r="AR74" s="169"/>
      <c r="AS74" s="169"/>
      <c r="AT74" s="169"/>
      <c r="AU74" s="169"/>
      <c r="AV74" s="169"/>
      <c r="AW74" s="169"/>
      <c r="AX74" s="169"/>
      <c r="AY74" s="169"/>
    </row>
    <row r="75" spans="1:1005" ht="15" x14ac:dyDescent="0.25">
      <c r="A75" s="228"/>
      <c r="AI75" s="169"/>
      <c r="AJ75" s="169"/>
      <c r="AK75" s="169"/>
      <c r="AL75" s="169"/>
      <c r="AM75" s="169"/>
      <c r="AN75" s="169"/>
      <c r="AO75" s="169"/>
      <c r="AP75" s="169"/>
      <c r="AQ75" s="169"/>
      <c r="AR75" s="169"/>
      <c r="AS75" s="169"/>
      <c r="AT75" s="169"/>
      <c r="AU75" s="169"/>
      <c r="AV75" s="169"/>
      <c r="AW75" s="169"/>
      <c r="AX75" s="169"/>
      <c r="AY75" s="169"/>
    </row>
    <row r="76" spans="1:1005" ht="15" x14ac:dyDescent="0.25">
      <c r="A76" s="228"/>
      <c r="AI76" s="169"/>
      <c r="AJ76" s="169"/>
      <c r="AK76" s="169"/>
      <c r="AL76" s="169"/>
      <c r="AM76" s="169"/>
      <c r="AN76" s="169"/>
      <c r="AO76" s="169"/>
      <c r="AP76" s="169"/>
      <c r="AQ76" s="169"/>
      <c r="AR76" s="169"/>
      <c r="AS76" s="169"/>
      <c r="AT76" s="169"/>
      <c r="AU76" s="169"/>
      <c r="AV76" s="169"/>
      <c r="AW76" s="169"/>
      <c r="AX76" s="169"/>
      <c r="AY76" s="169"/>
    </row>
    <row r="77" spans="1:1005" ht="15" x14ac:dyDescent="0.25">
      <c r="A77" s="228"/>
      <c r="AI77" s="169"/>
      <c r="AJ77" s="169"/>
      <c r="AK77" s="169"/>
      <c r="AL77" s="169"/>
      <c r="AM77" s="169"/>
      <c r="AN77" s="169"/>
      <c r="AO77" s="169"/>
      <c r="AP77" s="169"/>
      <c r="AQ77" s="169"/>
      <c r="AR77" s="169"/>
      <c r="AS77" s="169"/>
      <c r="AT77" s="169"/>
      <c r="AU77" s="169"/>
      <c r="AV77" s="169"/>
      <c r="AW77" s="169"/>
      <c r="AX77" s="169"/>
      <c r="AY77" s="169"/>
    </row>
    <row r="78" spans="1:1005" ht="15" x14ac:dyDescent="0.25">
      <c r="A78" s="228"/>
      <c r="AI78" s="169"/>
      <c r="AJ78" s="169"/>
      <c r="AK78" s="169"/>
      <c r="AL78" s="169"/>
      <c r="AM78" s="169"/>
      <c r="AN78" s="169"/>
      <c r="AO78" s="169"/>
      <c r="AP78" s="169"/>
      <c r="AQ78" s="169"/>
      <c r="AR78" s="169"/>
      <c r="AS78" s="169"/>
      <c r="AT78" s="169"/>
      <c r="AU78" s="169"/>
      <c r="AV78" s="169"/>
      <c r="AW78" s="169"/>
      <c r="AX78" s="169"/>
      <c r="AY78" s="169"/>
    </row>
    <row r="79" spans="1:1005" ht="15" x14ac:dyDescent="0.25">
      <c r="A79" s="228"/>
      <c r="AI79" s="169"/>
      <c r="AJ79" s="169"/>
      <c r="AK79" s="169"/>
      <c r="AL79" s="169"/>
      <c r="AM79" s="169"/>
      <c r="AN79" s="169"/>
      <c r="AO79" s="169"/>
      <c r="AP79" s="169"/>
      <c r="AQ79" s="169"/>
      <c r="AR79" s="169"/>
      <c r="AS79" s="169"/>
      <c r="AT79" s="169"/>
      <c r="AU79" s="169"/>
      <c r="AV79" s="169"/>
      <c r="AW79" s="169"/>
      <c r="AX79" s="169"/>
      <c r="AY79" s="169"/>
    </row>
    <row r="80" spans="1:1005" ht="15" x14ac:dyDescent="0.25">
      <c r="A80" s="228"/>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2">
    <tabColor rgb="FFE66CD5"/>
  </sheetPr>
  <dimension ref="A1:ALQ80"/>
  <sheetViews>
    <sheetView workbookViewId="0">
      <selection activeCell="D4" sqref="D4"/>
    </sheetView>
  </sheetViews>
  <sheetFormatPr defaultColWidth="18.7109375" defaultRowHeight="12.75" customHeight="1" x14ac:dyDescent="0.25"/>
  <cols>
    <col min="1" max="1" width="9.140625" style="216" customWidth="1"/>
    <col min="2" max="54" width="9.140625" style="133" customWidth="1"/>
    <col min="55" max="16384" width="18.7109375" style="133"/>
  </cols>
  <sheetData>
    <row r="1" spans="1:54" s="216" customFormat="1" ht="15" x14ac:dyDescent="0.25">
      <c r="A1" s="135"/>
      <c r="B1" s="333" t="s">
        <v>231</v>
      </c>
      <c r="C1" s="333"/>
      <c r="D1" s="333"/>
      <c r="E1" s="333"/>
      <c r="F1" s="333"/>
      <c r="G1" s="333"/>
      <c r="H1" s="333"/>
      <c r="I1" s="333"/>
      <c r="J1" s="333"/>
      <c r="K1" s="333"/>
      <c r="L1" s="333"/>
      <c r="M1" s="333"/>
      <c r="N1" s="333"/>
      <c r="O1" s="333"/>
      <c r="P1" s="333"/>
      <c r="Q1" s="333"/>
      <c r="R1" s="333"/>
      <c r="S1" s="333"/>
      <c r="T1" s="333"/>
      <c r="U1" s="333"/>
      <c r="V1" s="333"/>
      <c r="W1" s="333"/>
      <c r="X1" s="333"/>
      <c r="Y1" s="333"/>
      <c r="Z1" s="333"/>
      <c r="AA1" s="333"/>
      <c r="AB1" s="333"/>
      <c r="AC1" s="333"/>
      <c r="AD1" s="333"/>
      <c r="AE1" s="333"/>
      <c r="AF1" s="333"/>
      <c r="AG1" s="333"/>
      <c r="AH1" s="333"/>
      <c r="AI1" s="264"/>
      <c r="AJ1" s="264"/>
      <c r="AK1" s="264"/>
      <c r="AL1" s="264"/>
      <c r="AM1" s="264"/>
    </row>
    <row r="2" spans="1:54" s="216" customFormat="1" ht="15" x14ac:dyDescent="0.25">
      <c r="A2" s="135"/>
      <c r="B2" s="200" t="s">
        <v>53</v>
      </c>
      <c r="C2" s="200" t="s">
        <v>54</v>
      </c>
      <c r="D2" s="200" t="s">
        <v>55</v>
      </c>
      <c r="E2" s="200">
        <v>1981</v>
      </c>
      <c r="F2" s="200">
        <v>1982</v>
      </c>
      <c r="G2" s="200">
        <v>1983</v>
      </c>
      <c r="H2" s="200">
        <v>1984</v>
      </c>
      <c r="I2" s="200">
        <v>1985</v>
      </c>
      <c r="J2" s="200">
        <v>1986</v>
      </c>
      <c r="K2" s="200">
        <v>1987</v>
      </c>
      <c r="L2" s="200">
        <v>1988</v>
      </c>
      <c r="M2" s="200">
        <v>1989</v>
      </c>
      <c r="N2" s="200">
        <v>1990</v>
      </c>
      <c r="O2" s="200">
        <v>1991</v>
      </c>
      <c r="P2" s="200">
        <v>1992</v>
      </c>
      <c r="Q2" s="200">
        <v>1993</v>
      </c>
      <c r="R2" s="200">
        <v>1994</v>
      </c>
      <c r="S2" s="200">
        <v>1995</v>
      </c>
      <c r="T2" s="200">
        <v>1996</v>
      </c>
      <c r="U2" s="200">
        <v>1997</v>
      </c>
      <c r="V2" s="200">
        <v>1998</v>
      </c>
      <c r="W2" s="200">
        <v>1999</v>
      </c>
      <c r="X2" s="200">
        <v>2000</v>
      </c>
      <c r="Y2" s="200">
        <v>2001</v>
      </c>
      <c r="Z2" s="200">
        <v>2002</v>
      </c>
      <c r="AA2" s="200">
        <v>2003</v>
      </c>
      <c r="AB2" s="200">
        <v>2004</v>
      </c>
      <c r="AC2" s="200">
        <v>2005</v>
      </c>
      <c r="AD2" s="200">
        <v>2006</v>
      </c>
      <c r="AE2" s="200">
        <v>2007</v>
      </c>
      <c r="AF2" s="200">
        <v>2008</v>
      </c>
      <c r="AG2" s="200">
        <v>2009</v>
      </c>
      <c r="AH2" s="200">
        <v>2010</v>
      </c>
      <c r="AI2" s="264">
        <v>2011</v>
      </c>
      <c r="AJ2" s="264">
        <v>2012</v>
      </c>
      <c r="AK2" s="264">
        <v>2013</v>
      </c>
      <c r="AL2" s="264">
        <v>2014</v>
      </c>
      <c r="AM2" s="264">
        <v>2015</v>
      </c>
      <c r="AN2" s="216">
        <v>2016</v>
      </c>
      <c r="AO2" s="216">
        <v>2017</v>
      </c>
      <c r="AP2" s="216">
        <v>2018</v>
      </c>
      <c r="AQ2" s="216">
        <v>2019</v>
      </c>
      <c r="AR2" s="216">
        <v>2020</v>
      </c>
      <c r="AS2" s="216">
        <v>2021</v>
      </c>
      <c r="AT2" s="216">
        <v>2022</v>
      </c>
      <c r="AU2" s="216">
        <v>2023</v>
      </c>
      <c r="AV2" s="216">
        <v>2024</v>
      </c>
      <c r="AW2" s="216">
        <v>2025</v>
      </c>
      <c r="AX2" s="216">
        <v>2026</v>
      </c>
      <c r="AY2" s="216">
        <v>2027</v>
      </c>
      <c r="AZ2" s="216">
        <v>2028</v>
      </c>
      <c r="BA2" s="216">
        <v>2029</v>
      </c>
      <c r="BB2" s="216">
        <v>2030</v>
      </c>
    </row>
    <row r="3" spans="1:54" s="216" customFormat="1" ht="15" x14ac:dyDescent="0.25">
      <c r="A3" s="231" t="str">
        <f>$A$1&amp;A2</f>
        <v/>
      </c>
      <c r="B3" s="136" t="s">
        <v>71</v>
      </c>
      <c r="C3" s="136" t="s">
        <v>72</v>
      </c>
      <c r="D3" s="136" t="s">
        <v>73</v>
      </c>
      <c r="E3" s="136" t="s">
        <v>74</v>
      </c>
      <c r="F3" s="136" t="s">
        <v>75</v>
      </c>
      <c r="G3" s="136" t="s">
        <v>76</v>
      </c>
      <c r="H3" s="136" t="s">
        <v>77</v>
      </c>
      <c r="I3" s="136" t="s">
        <v>78</v>
      </c>
      <c r="J3" s="136" t="s">
        <v>79</v>
      </c>
      <c r="K3" s="136" t="s">
        <v>80</v>
      </c>
      <c r="L3" s="136" t="s">
        <v>81</v>
      </c>
      <c r="M3" s="136" t="s">
        <v>82</v>
      </c>
      <c r="N3" s="136" t="s">
        <v>83</v>
      </c>
      <c r="O3" s="136" t="s">
        <v>84</v>
      </c>
      <c r="P3" s="136" t="s">
        <v>85</v>
      </c>
      <c r="Q3" s="136" t="s">
        <v>86</v>
      </c>
      <c r="R3" s="136" t="s">
        <v>87</v>
      </c>
      <c r="S3" s="136" t="s">
        <v>88</v>
      </c>
      <c r="T3" s="136" t="s">
        <v>89</v>
      </c>
      <c r="U3" s="136" t="s">
        <v>90</v>
      </c>
      <c r="V3" s="136" t="s">
        <v>91</v>
      </c>
      <c r="W3" s="136" t="s">
        <v>92</v>
      </c>
      <c r="X3" s="136" t="s">
        <v>93</v>
      </c>
      <c r="Y3" s="136" t="s">
        <v>94</v>
      </c>
      <c r="Z3" s="136" t="s">
        <v>95</v>
      </c>
      <c r="AA3" s="136" t="s">
        <v>96</v>
      </c>
      <c r="AB3" s="136" t="s">
        <v>97</v>
      </c>
      <c r="AC3" s="136" t="s">
        <v>98</v>
      </c>
      <c r="AD3" s="136" t="s">
        <v>99</v>
      </c>
      <c r="AE3" s="136" t="s">
        <v>100</v>
      </c>
      <c r="AF3" s="136" t="s">
        <v>101</v>
      </c>
      <c r="AG3" s="136" t="s">
        <v>102</v>
      </c>
      <c r="AH3" s="136" t="s">
        <v>103</v>
      </c>
      <c r="AI3" s="136" t="s">
        <v>163</v>
      </c>
      <c r="AJ3" s="136" t="s">
        <v>168</v>
      </c>
      <c r="AK3" s="136" t="s">
        <v>169</v>
      </c>
      <c r="AL3" s="136" t="s">
        <v>170</v>
      </c>
      <c r="AM3" s="136" t="s">
        <v>171</v>
      </c>
      <c r="AN3" s="216" t="s">
        <v>172</v>
      </c>
      <c r="AO3" s="216" t="s">
        <v>173</v>
      </c>
      <c r="AP3" s="216" t="s">
        <v>174</v>
      </c>
      <c r="AQ3" s="216" t="s">
        <v>175</v>
      </c>
      <c r="AR3" s="216" t="s">
        <v>176</v>
      </c>
      <c r="AS3" s="216" t="s">
        <v>177</v>
      </c>
      <c r="AT3" s="216" t="s">
        <v>178</v>
      </c>
      <c r="AU3" s="216" t="s">
        <v>179</v>
      </c>
      <c r="AV3" s="216" t="s">
        <v>180</v>
      </c>
      <c r="AW3" s="216" t="s">
        <v>181</v>
      </c>
      <c r="AX3" s="216" t="s">
        <v>182</v>
      </c>
      <c r="AY3" s="216" t="s">
        <v>183</v>
      </c>
      <c r="AZ3" s="216" t="s">
        <v>184</v>
      </c>
      <c r="BA3" s="216" t="s">
        <v>185</v>
      </c>
      <c r="BB3" s="216" t="s">
        <v>186</v>
      </c>
    </row>
    <row r="4" spans="1:54" ht="15" x14ac:dyDescent="0.25">
      <c r="A4" s="192">
        <v>43952</v>
      </c>
      <c r="B4" s="115"/>
      <c r="C4" s="115"/>
      <c r="D4" s="115">
        <v>125</v>
      </c>
      <c r="E4" s="132">
        <v>125.84699999999999</v>
      </c>
      <c r="F4" s="132">
        <v>100.07299999999999</v>
      </c>
      <c r="G4" s="132">
        <v>119.99</v>
      </c>
      <c r="H4" s="132">
        <v>143.25399999999999</v>
      </c>
      <c r="I4" s="132">
        <v>138.56299999999999</v>
      </c>
      <c r="J4" s="132">
        <v>147.21799999999999</v>
      </c>
      <c r="K4" s="132">
        <v>130.13300000000001</v>
      </c>
      <c r="L4" s="132">
        <v>110.107</v>
      </c>
      <c r="M4" s="132">
        <v>106.104</v>
      </c>
      <c r="N4" s="132">
        <v>91.757000000000005</v>
      </c>
      <c r="O4" s="132">
        <v>91.427999999999997</v>
      </c>
      <c r="P4" s="132">
        <v>158.63999999999999</v>
      </c>
      <c r="Q4" s="132">
        <v>138.24799999999999</v>
      </c>
      <c r="R4" s="132">
        <v>111.354</v>
      </c>
      <c r="S4" s="132">
        <v>169.333</v>
      </c>
      <c r="T4" s="132">
        <v>115.26300000000001</v>
      </c>
      <c r="U4" s="132">
        <v>125</v>
      </c>
      <c r="V4" s="132">
        <v>94.909000000000006</v>
      </c>
      <c r="W4" s="132">
        <v>135.18700000000001</v>
      </c>
      <c r="X4" s="132">
        <v>132.04</v>
      </c>
      <c r="Y4" s="132">
        <v>164.40899999999999</v>
      </c>
      <c r="Z4" s="132">
        <v>98.668999999999997</v>
      </c>
      <c r="AA4" s="132">
        <v>145.767</v>
      </c>
      <c r="AB4" s="132">
        <v>120.727</v>
      </c>
      <c r="AC4" s="132">
        <v>129.785</v>
      </c>
      <c r="AD4" s="132">
        <v>123.40600000000001</v>
      </c>
      <c r="AE4" s="132">
        <v>143.76400000000001</v>
      </c>
      <c r="AF4" s="132">
        <v>118.09399999999999</v>
      </c>
      <c r="AG4" s="132">
        <v>142.18600000000001</v>
      </c>
      <c r="AH4" s="132">
        <v>98.656999999999996</v>
      </c>
      <c r="AI4" s="173">
        <v>119.53100000000001</v>
      </c>
      <c r="AJ4" s="173">
        <v>120.045</v>
      </c>
      <c r="AK4" s="173">
        <v>123.598</v>
      </c>
      <c r="AL4" s="173">
        <v>125.73399999999999</v>
      </c>
      <c r="AM4" s="173">
        <v>161.76400000000001</v>
      </c>
      <c r="AN4" s="173"/>
      <c r="AO4" s="173"/>
      <c r="AP4" s="173"/>
      <c r="AQ4" s="173"/>
      <c r="AR4" s="173"/>
      <c r="AS4" s="173"/>
      <c r="AT4" s="173"/>
      <c r="AU4" s="173"/>
      <c r="AV4" s="173"/>
      <c r="AW4" s="173"/>
      <c r="AX4" s="173"/>
      <c r="AY4" s="173"/>
    </row>
    <row r="5" spans="1:54" ht="15" x14ac:dyDescent="0.25">
      <c r="A5" s="192">
        <v>43983</v>
      </c>
      <c r="B5" s="115"/>
      <c r="C5" s="115"/>
      <c r="D5" s="115">
        <v>65</v>
      </c>
      <c r="E5" s="132">
        <v>89.471999999999994</v>
      </c>
      <c r="F5" s="132">
        <v>56.21</v>
      </c>
      <c r="G5" s="132">
        <v>113.693</v>
      </c>
      <c r="H5" s="132">
        <v>111.633</v>
      </c>
      <c r="I5" s="132">
        <v>68.66</v>
      </c>
      <c r="J5" s="132">
        <v>75.682000000000002</v>
      </c>
      <c r="K5" s="132">
        <v>58.104999999999997</v>
      </c>
      <c r="L5" s="132">
        <v>65</v>
      </c>
      <c r="M5" s="132">
        <v>40.838999999999999</v>
      </c>
      <c r="N5" s="132">
        <v>55.752000000000002</v>
      </c>
      <c r="O5" s="132">
        <v>56.332000000000001</v>
      </c>
      <c r="P5" s="132">
        <v>75.816000000000003</v>
      </c>
      <c r="Q5" s="132">
        <v>69.876999999999995</v>
      </c>
      <c r="R5" s="132">
        <v>50.277999999999999</v>
      </c>
      <c r="S5" s="132">
        <v>132.351</v>
      </c>
      <c r="T5" s="132">
        <v>37.887999999999998</v>
      </c>
      <c r="U5" s="132">
        <v>86.707999999999998</v>
      </c>
      <c r="V5" s="132">
        <v>52.542000000000002</v>
      </c>
      <c r="W5" s="132">
        <v>81.174000000000007</v>
      </c>
      <c r="X5" s="132">
        <v>53.640999999999998</v>
      </c>
      <c r="Y5" s="132">
        <v>55.648000000000003</v>
      </c>
      <c r="Z5" s="132">
        <v>45.279000000000003</v>
      </c>
      <c r="AA5" s="132">
        <v>79.757999999999996</v>
      </c>
      <c r="AB5" s="132">
        <v>35.377000000000002</v>
      </c>
      <c r="AC5" s="132">
        <v>66.412999999999997</v>
      </c>
      <c r="AD5" s="132">
        <v>44.465000000000003</v>
      </c>
      <c r="AE5" s="132">
        <v>56.984000000000002</v>
      </c>
      <c r="AF5" s="132">
        <v>66.878</v>
      </c>
      <c r="AG5" s="132">
        <v>51.441000000000003</v>
      </c>
      <c r="AH5" s="132">
        <v>69.203999999999994</v>
      </c>
      <c r="AI5" s="173">
        <v>85.528999999999996</v>
      </c>
      <c r="AJ5" s="173">
        <v>32.299999999999997</v>
      </c>
      <c r="AK5" s="173">
        <v>49.616</v>
      </c>
      <c r="AL5" s="173">
        <v>80.328000000000003</v>
      </c>
      <c r="AM5" s="173">
        <v>128.37200000000001</v>
      </c>
      <c r="AN5" s="173"/>
      <c r="AO5" s="173"/>
      <c r="AP5" s="173"/>
      <c r="AQ5" s="173"/>
      <c r="AR5" s="173"/>
      <c r="AS5" s="173"/>
      <c r="AT5" s="173"/>
      <c r="AU5" s="173"/>
      <c r="AV5" s="173"/>
      <c r="AW5" s="173"/>
      <c r="AX5" s="173"/>
      <c r="AY5" s="173"/>
    </row>
    <row r="6" spans="1:54" ht="15" x14ac:dyDescent="0.25">
      <c r="A6" s="192">
        <v>44013</v>
      </c>
      <c r="B6" s="115"/>
      <c r="C6" s="115"/>
      <c r="D6" s="115">
        <v>17</v>
      </c>
      <c r="E6" s="132">
        <v>29.792999999999999</v>
      </c>
      <c r="F6" s="132">
        <v>24.556000000000001</v>
      </c>
      <c r="G6" s="132">
        <v>48.469000000000001</v>
      </c>
      <c r="H6" s="132">
        <v>27.977</v>
      </c>
      <c r="I6" s="132">
        <v>15.09</v>
      </c>
      <c r="J6" s="132">
        <v>26.613</v>
      </c>
      <c r="K6" s="132">
        <v>17.027000000000001</v>
      </c>
      <c r="L6" s="132">
        <v>18.919</v>
      </c>
      <c r="M6" s="132">
        <v>10.994</v>
      </c>
      <c r="N6" s="132">
        <v>16.36</v>
      </c>
      <c r="O6" s="132">
        <v>20.141999999999999</v>
      </c>
      <c r="P6" s="132">
        <v>25.852</v>
      </c>
      <c r="Q6" s="132">
        <v>19.538</v>
      </c>
      <c r="R6" s="132">
        <v>11.698</v>
      </c>
      <c r="S6" s="132">
        <v>76.010999999999996</v>
      </c>
      <c r="T6" s="132">
        <v>11.611000000000001</v>
      </c>
      <c r="U6" s="132">
        <v>18.391999999999999</v>
      </c>
      <c r="V6" s="132">
        <v>15.769</v>
      </c>
      <c r="W6" s="132">
        <v>30.068999999999999</v>
      </c>
      <c r="X6" s="132">
        <v>11.303000000000001</v>
      </c>
      <c r="Y6" s="132">
        <v>13.253</v>
      </c>
      <c r="Z6" s="132">
        <v>10.901999999999999</v>
      </c>
      <c r="AA6" s="132">
        <v>14.275</v>
      </c>
      <c r="AB6" s="132">
        <v>11.337</v>
      </c>
      <c r="AC6" s="132">
        <v>17</v>
      </c>
      <c r="AD6" s="132">
        <v>11.904999999999999</v>
      </c>
      <c r="AE6" s="132">
        <v>14.098000000000001</v>
      </c>
      <c r="AF6" s="132">
        <v>17.831</v>
      </c>
      <c r="AG6" s="132">
        <v>17.425999999999998</v>
      </c>
      <c r="AH6" s="132">
        <v>15.032</v>
      </c>
      <c r="AI6" s="173">
        <v>29.11</v>
      </c>
      <c r="AJ6" s="173">
        <v>11.561999999999999</v>
      </c>
      <c r="AK6" s="173">
        <v>13.571</v>
      </c>
      <c r="AL6" s="173">
        <v>14.788</v>
      </c>
      <c r="AM6" s="173">
        <v>35.087000000000003</v>
      </c>
      <c r="AN6" s="173"/>
      <c r="AO6" s="173"/>
      <c r="AP6" s="173"/>
      <c r="AQ6" s="173"/>
      <c r="AR6" s="173"/>
      <c r="AS6" s="173"/>
      <c r="AT6" s="173"/>
      <c r="AU6" s="173"/>
      <c r="AV6" s="173"/>
      <c r="AW6" s="173"/>
      <c r="AX6" s="173"/>
      <c r="AY6" s="173"/>
    </row>
    <row r="7" spans="1:54" ht="15" x14ac:dyDescent="0.25">
      <c r="A7" s="192">
        <v>44044</v>
      </c>
      <c r="B7" s="115"/>
      <c r="C7" s="115"/>
      <c r="D7" s="115">
        <v>25</v>
      </c>
      <c r="E7" s="132">
        <v>27.766999999999999</v>
      </c>
      <c r="F7" s="132">
        <v>33.963999999999999</v>
      </c>
      <c r="G7" s="132">
        <v>37.847000000000001</v>
      </c>
      <c r="H7" s="132">
        <v>39.146000000000001</v>
      </c>
      <c r="I7" s="132">
        <v>23.646999999999998</v>
      </c>
      <c r="J7" s="132">
        <v>26.245000000000001</v>
      </c>
      <c r="K7" s="132">
        <v>26.988</v>
      </c>
      <c r="L7" s="132">
        <v>24.138000000000002</v>
      </c>
      <c r="M7" s="132">
        <v>22.603000000000002</v>
      </c>
      <c r="N7" s="132">
        <v>23.472000000000001</v>
      </c>
      <c r="O7" s="132">
        <v>23.562999999999999</v>
      </c>
      <c r="P7" s="132">
        <v>31.91</v>
      </c>
      <c r="Q7" s="132">
        <v>23.222000000000001</v>
      </c>
      <c r="R7" s="132">
        <v>20.733000000000001</v>
      </c>
      <c r="S7" s="132">
        <v>36.572000000000003</v>
      </c>
      <c r="T7" s="132">
        <v>20.317</v>
      </c>
      <c r="U7" s="132">
        <v>32.920999999999999</v>
      </c>
      <c r="V7" s="132">
        <v>21.875</v>
      </c>
      <c r="W7" s="132">
        <v>37.238999999999997</v>
      </c>
      <c r="X7" s="132">
        <v>21.013000000000002</v>
      </c>
      <c r="Y7" s="132">
        <v>24.303000000000001</v>
      </c>
      <c r="Z7" s="132">
        <v>20.440999999999999</v>
      </c>
      <c r="AA7" s="132">
        <v>21.936</v>
      </c>
      <c r="AB7" s="132">
        <v>21.286000000000001</v>
      </c>
      <c r="AC7" s="132">
        <v>23.77</v>
      </c>
      <c r="AD7" s="132">
        <v>29.69</v>
      </c>
      <c r="AE7" s="132">
        <v>25.352</v>
      </c>
      <c r="AF7" s="132">
        <v>25</v>
      </c>
      <c r="AG7" s="132">
        <v>23.035</v>
      </c>
      <c r="AH7" s="132">
        <v>28.882000000000001</v>
      </c>
      <c r="AI7" s="173">
        <v>26.116</v>
      </c>
      <c r="AJ7" s="173">
        <v>21.876000000000001</v>
      </c>
      <c r="AK7" s="173">
        <v>28.887</v>
      </c>
      <c r="AL7" s="173">
        <v>30.024999999999999</v>
      </c>
      <c r="AM7" s="173">
        <v>27.68</v>
      </c>
      <c r="AN7" s="173"/>
      <c r="AO7" s="173"/>
      <c r="AP7" s="173"/>
      <c r="AQ7" s="173"/>
      <c r="AR7" s="173"/>
      <c r="AS7" s="173"/>
      <c r="AT7" s="173"/>
      <c r="AU7" s="173"/>
      <c r="AV7" s="173"/>
      <c r="AW7" s="173"/>
      <c r="AX7" s="173"/>
      <c r="AY7" s="173"/>
    </row>
    <row r="8" spans="1:54" ht="15" x14ac:dyDescent="0.25">
      <c r="A8" s="192">
        <v>44075</v>
      </c>
      <c r="B8" s="115"/>
      <c r="C8" s="115"/>
      <c r="D8" s="115">
        <v>42</v>
      </c>
      <c r="E8" s="132">
        <v>41.375999999999998</v>
      </c>
      <c r="F8" s="132">
        <v>61.859000000000002</v>
      </c>
      <c r="G8" s="132">
        <v>42.4</v>
      </c>
      <c r="H8" s="132">
        <v>49.607999999999997</v>
      </c>
      <c r="I8" s="132">
        <v>48.262</v>
      </c>
      <c r="J8" s="132">
        <v>55.398000000000003</v>
      </c>
      <c r="K8" s="132">
        <v>42</v>
      </c>
      <c r="L8" s="132">
        <v>53.095999999999997</v>
      </c>
      <c r="M8" s="132">
        <v>37.29</v>
      </c>
      <c r="N8" s="132">
        <v>36.923999999999999</v>
      </c>
      <c r="O8" s="132">
        <v>43.756</v>
      </c>
      <c r="P8" s="132">
        <v>43.292000000000002</v>
      </c>
      <c r="Q8" s="132">
        <v>41.337000000000003</v>
      </c>
      <c r="R8" s="132">
        <v>39.307000000000002</v>
      </c>
      <c r="S8" s="132">
        <v>44.82</v>
      </c>
      <c r="T8" s="132">
        <v>39.359000000000002</v>
      </c>
      <c r="U8" s="132">
        <v>52.454999999999998</v>
      </c>
      <c r="V8" s="132">
        <v>36.970999999999997</v>
      </c>
      <c r="W8" s="132">
        <v>48.765000000000001</v>
      </c>
      <c r="X8" s="132">
        <v>39.148000000000003</v>
      </c>
      <c r="Y8" s="132">
        <v>38.898000000000003</v>
      </c>
      <c r="Z8" s="132">
        <v>40.759</v>
      </c>
      <c r="AA8" s="132">
        <v>50.470999999999997</v>
      </c>
      <c r="AB8" s="132">
        <v>49.972999999999999</v>
      </c>
      <c r="AC8" s="132">
        <v>37.786000000000001</v>
      </c>
      <c r="AD8" s="132">
        <v>45.215000000000003</v>
      </c>
      <c r="AE8" s="132">
        <v>54.863999999999997</v>
      </c>
      <c r="AF8" s="132">
        <v>40.314</v>
      </c>
      <c r="AG8" s="132">
        <v>38.179000000000002</v>
      </c>
      <c r="AH8" s="132">
        <v>38.511000000000003</v>
      </c>
      <c r="AI8" s="173">
        <v>41.518999999999998</v>
      </c>
      <c r="AJ8" s="173">
        <v>37.015000000000001</v>
      </c>
      <c r="AK8" s="173">
        <v>58.704000000000001</v>
      </c>
      <c r="AL8" s="173">
        <v>46.1</v>
      </c>
      <c r="AM8" s="173">
        <v>41.756</v>
      </c>
      <c r="AN8" s="173"/>
      <c r="AO8" s="173"/>
      <c r="AP8" s="173"/>
      <c r="AQ8" s="173"/>
      <c r="AR8" s="173"/>
      <c r="AS8" s="173"/>
      <c r="AT8" s="173"/>
      <c r="AU8" s="173"/>
      <c r="AV8" s="173"/>
      <c r="AW8" s="173"/>
      <c r="AX8" s="173"/>
      <c r="AY8" s="173"/>
    </row>
    <row r="9" spans="1:54" ht="15" x14ac:dyDescent="0.25">
      <c r="A9" s="192">
        <v>44105</v>
      </c>
      <c r="B9" s="115"/>
      <c r="C9" s="115"/>
      <c r="D9" s="115">
        <v>58.22</v>
      </c>
      <c r="E9" s="132">
        <v>75.5</v>
      </c>
      <c r="F9" s="132">
        <v>70.094999999999999</v>
      </c>
      <c r="G9" s="132">
        <v>56.98</v>
      </c>
      <c r="H9" s="132">
        <v>74.36</v>
      </c>
      <c r="I9" s="132">
        <v>102.23099999999999</v>
      </c>
      <c r="J9" s="132">
        <v>97.37</v>
      </c>
      <c r="K9" s="132">
        <v>53.762999999999998</v>
      </c>
      <c r="L9" s="132">
        <v>60.441000000000003</v>
      </c>
      <c r="M9" s="132">
        <v>53.680999999999997</v>
      </c>
      <c r="N9" s="132">
        <v>59.485999999999997</v>
      </c>
      <c r="O9" s="132">
        <v>54.298000000000002</v>
      </c>
      <c r="P9" s="132">
        <v>54.972999999999999</v>
      </c>
      <c r="Q9" s="132">
        <v>62.491999999999997</v>
      </c>
      <c r="R9" s="132">
        <v>55.774999999999999</v>
      </c>
      <c r="S9" s="132">
        <v>67.626999999999995</v>
      </c>
      <c r="T9" s="132">
        <v>61.573999999999998</v>
      </c>
      <c r="U9" s="132">
        <v>84.155000000000001</v>
      </c>
      <c r="V9" s="132">
        <v>53.588999999999999</v>
      </c>
      <c r="W9" s="132">
        <v>56.978000000000002</v>
      </c>
      <c r="X9" s="132">
        <v>54.935000000000002</v>
      </c>
      <c r="Y9" s="132">
        <v>53.683</v>
      </c>
      <c r="Z9" s="132">
        <v>62.841000000000001</v>
      </c>
      <c r="AA9" s="132">
        <v>58.316000000000003</v>
      </c>
      <c r="AB9" s="132">
        <v>69.623999999999995</v>
      </c>
      <c r="AC9" s="132">
        <v>67.266000000000005</v>
      </c>
      <c r="AD9" s="132">
        <v>105.526</v>
      </c>
      <c r="AE9" s="132">
        <v>82.504999999999995</v>
      </c>
      <c r="AF9" s="132">
        <v>55.011000000000003</v>
      </c>
      <c r="AG9" s="132">
        <v>54.575000000000003</v>
      </c>
      <c r="AH9" s="132">
        <v>55.210999999999999</v>
      </c>
      <c r="AI9" s="173">
        <v>59.127000000000002</v>
      </c>
      <c r="AJ9" s="173">
        <v>51.868000000000002</v>
      </c>
      <c r="AK9" s="173">
        <v>84.882999999999996</v>
      </c>
      <c r="AL9" s="173">
        <v>72.965999999999994</v>
      </c>
      <c r="AM9" s="173">
        <v>57.069000000000003</v>
      </c>
      <c r="AN9" s="173"/>
      <c r="AO9" s="173"/>
      <c r="AP9" s="173"/>
      <c r="AQ9" s="173"/>
      <c r="AR9" s="173"/>
      <c r="AS9" s="173"/>
      <c r="AT9" s="173"/>
      <c r="AU9" s="173"/>
      <c r="AV9" s="173"/>
      <c r="AW9" s="173"/>
      <c r="AX9" s="173"/>
      <c r="AY9" s="173"/>
    </row>
    <row r="10" spans="1:54" ht="15" x14ac:dyDescent="0.25">
      <c r="A10" s="192">
        <v>44136</v>
      </c>
      <c r="B10" s="115"/>
      <c r="C10" s="115"/>
      <c r="D10" s="115">
        <v>46.86</v>
      </c>
      <c r="E10" s="132">
        <v>59.079000000000001</v>
      </c>
      <c r="F10" s="132">
        <v>56.616</v>
      </c>
      <c r="G10" s="132">
        <v>49.433</v>
      </c>
      <c r="H10" s="132">
        <v>56.292000000000002</v>
      </c>
      <c r="I10" s="132">
        <v>63.237000000000002</v>
      </c>
      <c r="J10" s="132">
        <v>70.882000000000005</v>
      </c>
      <c r="K10" s="132">
        <v>50.32</v>
      </c>
      <c r="L10" s="132">
        <v>45.487000000000002</v>
      </c>
      <c r="M10" s="132">
        <v>42.673000000000002</v>
      </c>
      <c r="N10" s="132">
        <v>50.018999999999998</v>
      </c>
      <c r="O10" s="132">
        <v>46.55</v>
      </c>
      <c r="P10" s="132">
        <v>51.109000000000002</v>
      </c>
      <c r="Q10" s="132">
        <v>47.243000000000002</v>
      </c>
      <c r="R10" s="132">
        <v>44.771000000000001</v>
      </c>
      <c r="S10" s="132">
        <v>49.215000000000003</v>
      </c>
      <c r="T10" s="132">
        <v>51.552</v>
      </c>
      <c r="U10" s="132">
        <v>56.444000000000003</v>
      </c>
      <c r="V10" s="132">
        <v>47.719000000000001</v>
      </c>
      <c r="W10" s="132">
        <v>43.901000000000003</v>
      </c>
      <c r="X10" s="132">
        <v>44.027999999999999</v>
      </c>
      <c r="Y10" s="132">
        <v>44.762</v>
      </c>
      <c r="Z10" s="132">
        <v>48.569000000000003</v>
      </c>
      <c r="AA10" s="132">
        <v>44.564</v>
      </c>
      <c r="AB10" s="132">
        <v>58.06</v>
      </c>
      <c r="AC10" s="132">
        <v>51.277000000000001</v>
      </c>
      <c r="AD10" s="132">
        <v>67.674000000000007</v>
      </c>
      <c r="AE10" s="132">
        <v>57.459000000000003</v>
      </c>
      <c r="AF10" s="132">
        <v>43.670999999999999</v>
      </c>
      <c r="AG10" s="132">
        <v>45.180999999999997</v>
      </c>
      <c r="AH10" s="132">
        <v>49.052</v>
      </c>
      <c r="AI10" s="173">
        <v>47.524999999999999</v>
      </c>
      <c r="AJ10" s="173">
        <v>41.155000000000001</v>
      </c>
      <c r="AK10" s="173">
        <v>55.316000000000003</v>
      </c>
      <c r="AL10" s="173">
        <v>49.661999999999999</v>
      </c>
      <c r="AM10" s="173">
        <v>51.728999999999999</v>
      </c>
      <c r="AN10" s="173"/>
      <c r="AO10" s="173"/>
      <c r="AP10" s="173"/>
      <c r="AQ10" s="173"/>
      <c r="AR10" s="173"/>
      <c r="AS10" s="173"/>
      <c r="AT10" s="173"/>
      <c r="AU10" s="173"/>
      <c r="AV10" s="173"/>
      <c r="AW10" s="173"/>
      <c r="AX10" s="173"/>
      <c r="AY10" s="173"/>
    </row>
    <row r="11" spans="1:54" ht="15" x14ac:dyDescent="0.25">
      <c r="A11" s="192">
        <v>44166</v>
      </c>
      <c r="B11" s="115"/>
      <c r="C11" s="115"/>
      <c r="D11" s="115">
        <v>43.02</v>
      </c>
      <c r="E11" s="132">
        <v>43.719000000000001</v>
      </c>
      <c r="F11" s="132">
        <v>41.597000000000001</v>
      </c>
      <c r="G11" s="132">
        <v>41.323</v>
      </c>
      <c r="H11" s="132">
        <v>41.752000000000002</v>
      </c>
      <c r="I11" s="132">
        <v>45.576999999999998</v>
      </c>
      <c r="J11" s="132">
        <v>49.395000000000003</v>
      </c>
      <c r="K11" s="132">
        <v>39.884</v>
      </c>
      <c r="L11" s="132">
        <v>37.530999999999999</v>
      </c>
      <c r="M11" s="132">
        <v>34.625999999999998</v>
      </c>
      <c r="N11" s="132">
        <v>38.125</v>
      </c>
      <c r="O11" s="132">
        <v>37.856999999999999</v>
      </c>
      <c r="P11" s="132">
        <v>39.655999999999999</v>
      </c>
      <c r="Q11" s="132">
        <v>37.188000000000002</v>
      </c>
      <c r="R11" s="132">
        <v>35.896000000000001</v>
      </c>
      <c r="S11" s="132">
        <v>40.758000000000003</v>
      </c>
      <c r="T11" s="132">
        <v>45.167000000000002</v>
      </c>
      <c r="U11" s="132">
        <v>42.466999999999999</v>
      </c>
      <c r="V11" s="132">
        <v>40.564999999999998</v>
      </c>
      <c r="W11" s="132">
        <v>36.466999999999999</v>
      </c>
      <c r="X11" s="132">
        <v>35.408000000000001</v>
      </c>
      <c r="Y11" s="132">
        <v>36.113</v>
      </c>
      <c r="Z11" s="132">
        <v>38.125</v>
      </c>
      <c r="AA11" s="132">
        <v>37.853000000000002</v>
      </c>
      <c r="AB11" s="132">
        <v>40.959000000000003</v>
      </c>
      <c r="AC11" s="132">
        <v>38.094999999999999</v>
      </c>
      <c r="AD11" s="132">
        <v>44.429000000000002</v>
      </c>
      <c r="AE11" s="132">
        <v>42.545999999999999</v>
      </c>
      <c r="AF11" s="132">
        <v>36.033000000000001</v>
      </c>
      <c r="AG11" s="132">
        <v>36.32</v>
      </c>
      <c r="AH11" s="132">
        <v>46.851999999999997</v>
      </c>
      <c r="AI11" s="173">
        <v>38.427999999999997</v>
      </c>
      <c r="AJ11" s="173">
        <v>34.366</v>
      </c>
      <c r="AK11" s="173">
        <v>41.290999999999997</v>
      </c>
      <c r="AL11" s="173">
        <v>38.079000000000001</v>
      </c>
      <c r="AM11" s="173">
        <v>43.02</v>
      </c>
      <c r="AN11" s="173"/>
      <c r="AO11" s="173"/>
      <c r="AP11" s="173"/>
      <c r="AQ11" s="173"/>
      <c r="AR11" s="173"/>
      <c r="AS11" s="173"/>
      <c r="AT11" s="173"/>
      <c r="AU11" s="173"/>
      <c r="AV11" s="173"/>
      <c r="AW11" s="173"/>
      <c r="AX11" s="173"/>
      <c r="AY11" s="173"/>
    </row>
    <row r="12" spans="1:54" ht="15" x14ac:dyDescent="0.25">
      <c r="A12" s="192">
        <v>44197</v>
      </c>
      <c r="B12" s="115"/>
      <c r="C12" s="115"/>
      <c r="D12" s="115">
        <v>36.299999999999997</v>
      </c>
      <c r="E12" s="132">
        <v>35.918999999999997</v>
      </c>
      <c r="F12" s="132">
        <v>35.24</v>
      </c>
      <c r="G12" s="132">
        <v>34.807000000000002</v>
      </c>
      <c r="H12" s="132">
        <v>35.57</v>
      </c>
      <c r="I12" s="132">
        <v>37.658999999999999</v>
      </c>
      <c r="J12" s="132">
        <v>38.994</v>
      </c>
      <c r="K12" s="132">
        <v>32.759</v>
      </c>
      <c r="L12" s="132">
        <v>32</v>
      </c>
      <c r="M12" s="132">
        <v>29.556000000000001</v>
      </c>
      <c r="N12" s="132">
        <v>31.324000000000002</v>
      </c>
      <c r="O12" s="132">
        <v>31.573</v>
      </c>
      <c r="P12" s="132">
        <v>34.402999999999999</v>
      </c>
      <c r="Q12" s="132">
        <v>31.939</v>
      </c>
      <c r="R12" s="132">
        <v>30.893000000000001</v>
      </c>
      <c r="S12" s="132">
        <v>34.613999999999997</v>
      </c>
      <c r="T12" s="132">
        <v>35.305999999999997</v>
      </c>
      <c r="U12" s="132">
        <v>35.966000000000001</v>
      </c>
      <c r="V12" s="132">
        <v>33.631999999999998</v>
      </c>
      <c r="W12" s="132">
        <v>32.450000000000003</v>
      </c>
      <c r="X12" s="132">
        <v>30.524999999999999</v>
      </c>
      <c r="Y12" s="132">
        <v>30.788</v>
      </c>
      <c r="Z12" s="132">
        <v>31.411999999999999</v>
      </c>
      <c r="AA12" s="132">
        <v>32.345999999999997</v>
      </c>
      <c r="AB12" s="132">
        <v>48.286000000000001</v>
      </c>
      <c r="AC12" s="132">
        <v>32.936999999999998</v>
      </c>
      <c r="AD12" s="132">
        <v>37.051000000000002</v>
      </c>
      <c r="AE12" s="132">
        <v>34.976999999999997</v>
      </c>
      <c r="AF12" s="132">
        <v>31.547000000000001</v>
      </c>
      <c r="AG12" s="132">
        <v>30.742999999999999</v>
      </c>
      <c r="AH12" s="132">
        <v>40.421999999999997</v>
      </c>
      <c r="AI12" s="173">
        <v>33.328000000000003</v>
      </c>
      <c r="AJ12" s="173">
        <v>29.577000000000002</v>
      </c>
      <c r="AK12" s="173">
        <v>34.908999999999999</v>
      </c>
      <c r="AL12" s="173">
        <v>32.25</v>
      </c>
      <c r="AM12" s="173">
        <v>38.692</v>
      </c>
      <c r="AN12" s="173"/>
      <c r="AO12" s="173"/>
      <c r="AP12" s="173"/>
      <c r="AQ12" s="173"/>
      <c r="AR12" s="173"/>
      <c r="AS12" s="173"/>
      <c r="AT12" s="173"/>
      <c r="AU12" s="173"/>
      <c r="AV12" s="173"/>
      <c r="AW12" s="173"/>
      <c r="AX12" s="173"/>
      <c r="AY12" s="173"/>
    </row>
    <row r="13" spans="1:54" ht="15" x14ac:dyDescent="0.25">
      <c r="A13" s="192">
        <v>44228</v>
      </c>
      <c r="B13" s="115"/>
      <c r="C13" s="115"/>
      <c r="D13" s="115">
        <v>32.25</v>
      </c>
      <c r="E13" s="132">
        <v>30.751999999999999</v>
      </c>
      <c r="F13" s="132">
        <v>31.588999999999999</v>
      </c>
      <c r="G13" s="132">
        <v>28.498000000000001</v>
      </c>
      <c r="H13" s="132">
        <v>30.151</v>
      </c>
      <c r="I13" s="132">
        <v>49.000999999999998</v>
      </c>
      <c r="J13" s="132">
        <v>41.302999999999997</v>
      </c>
      <c r="K13" s="132">
        <v>27.27</v>
      </c>
      <c r="L13" s="132">
        <v>27.652000000000001</v>
      </c>
      <c r="M13" s="132">
        <v>24.870999999999999</v>
      </c>
      <c r="N13" s="132">
        <v>27.302</v>
      </c>
      <c r="O13" s="132">
        <v>27.042999999999999</v>
      </c>
      <c r="P13" s="132">
        <v>34.463000000000001</v>
      </c>
      <c r="Q13" s="132">
        <v>26.786999999999999</v>
      </c>
      <c r="R13" s="132">
        <v>34.662999999999997</v>
      </c>
      <c r="S13" s="132">
        <v>39.393000000000001</v>
      </c>
      <c r="T13" s="132">
        <v>30.462</v>
      </c>
      <c r="U13" s="132">
        <v>32.372</v>
      </c>
      <c r="V13" s="132">
        <v>32.832000000000001</v>
      </c>
      <c r="W13" s="132">
        <v>34.218000000000004</v>
      </c>
      <c r="X13" s="132">
        <v>27.762</v>
      </c>
      <c r="Y13" s="132">
        <v>25.751999999999999</v>
      </c>
      <c r="Z13" s="132">
        <v>29.021999999999998</v>
      </c>
      <c r="AA13" s="132">
        <v>27.411999999999999</v>
      </c>
      <c r="AB13" s="132">
        <v>40.905000000000001</v>
      </c>
      <c r="AC13" s="132">
        <v>27.483000000000001</v>
      </c>
      <c r="AD13" s="132">
        <v>38.332999999999998</v>
      </c>
      <c r="AE13" s="132">
        <v>30.38</v>
      </c>
      <c r="AF13" s="132">
        <v>31.28</v>
      </c>
      <c r="AG13" s="132">
        <v>25.454000000000001</v>
      </c>
      <c r="AH13" s="132">
        <v>31.140999999999998</v>
      </c>
      <c r="AI13" s="173">
        <v>28.606000000000002</v>
      </c>
      <c r="AJ13" s="173">
        <v>25.667000000000002</v>
      </c>
      <c r="AK13" s="173">
        <v>34.552</v>
      </c>
      <c r="AL13" s="173">
        <v>32.154000000000003</v>
      </c>
      <c r="AM13" s="173">
        <v>32.031999999999996</v>
      </c>
      <c r="AN13" s="173"/>
      <c r="AO13" s="173"/>
      <c r="AP13" s="173"/>
      <c r="AQ13" s="173"/>
      <c r="AR13" s="173"/>
      <c r="AS13" s="173"/>
      <c r="AT13" s="173"/>
      <c r="AU13" s="173"/>
      <c r="AV13" s="173"/>
      <c r="AW13" s="173"/>
      <c r="AX13" s="173"/>
      <c r="AY13" s="173"/>
    </row>
    <row r="14" spans="1:54" ht="15" x14ac:dyDescent="0.25">
      <c r="A14" s="192">
        <v>44256</v>
      </c>
      <c r="B14" s="115"/>
      <c r="C14" s="115"/>
      <c r="D14" s="115">
        <v>52.65</v>
      </c>
      <c r="E14" s="132">
        <v>56.726999999999997</v>
      </c>
      <c r="F14" s="132">
        <v>63.93</v>
      </c>
      <c r="G14" s="132">
        <v>37.204999999999998</v>
      </c>
      <c r="H14" s="132">
        <v>57.25</v>
      </c>
      <c r="I14" s="132">
        <v>108.80200000000001</v>
      </c>
      <c r="J14" s="132">
        <v>56.859000000000002</v>
      </c>
      <c r="K14" s="132">
        <v>40.781999999999996</v>
      </c>
      <c r="L14" s="132">
        <v>64.727999999999994</v>
      </c>
      <c r="M14" s="132">
        <v>37.859000000000002</v>
      </c>
      <c r="N14" s="132">
        <v>42.817999999999998</v>
      </c>
      <c r="O14" s="132">
        <v>54.244999999999997</v>
      </c>
      <c r="P14" s="132">
        <v>70.674999999999997</v>
      </c>
      <c r="Q14" s="132">
        <v>48.99</v>
      </c>
      <c r="R14" s="132">
        <v>76.989999999999995</v>
      </c>
      <c r="S14" s="132">
        <v>49.789000000000001</v>
      </c>
      <c r="T14" s="132">
        <v>62.213999999999999</v>
      </c>
      <c r="U14" s="132">
        <v>47.628999999999998</v>
      </c>
      <c r="V14" s="132">
        <v>42.899000000000001</v>
      </c>
      <c r="W14" s="132">
        <v>41.8</v>
      </c>
      <c r="X14" s="132">
        <v>40.573</v>
      </c>
      <c r="Y14" s="132">
        <v>32.082000000000001</v>
      </c>
      <c r="Z14" s="132">
        <v>41.53</v>
      </c>
      <c r="AA14" s="132">
        <v>66.572000000000003</v>
      </c>
      <c r="AB14" s="132">
        <v>54.375999999999998</v>
      </c>
      <c r="AC14" s="132">
        <v>38.993000000000002</v>
      </c>
      <c r="AD14" s="132">
        <v>107.18600000000001</v>
      </c>
      <c r="AE14" s="132">
        <v>38.905000000000001</v>
      </c>
      <c r="AF14" s="132">
        <v>56.627000000000002</v>
      </c>
      <c r="AG14" s="132">
        <v>31.004999999999999</v>
      </c>
      <c r="AH14" s="132">
        <v>50.795000000000002</v>
      </c>
      <c r="AI14" s="173">
        <v>48.235999999999997</v>
      </c>
      <c r="AJ14" s="173">
        <v>38.345999999999997</v>
      </c>
      <c r="AK14" s="173">
        <v>45.423999999999999</v>
      </c>
      <c r="AL14" s="173">
        <v>46.393999999999998</v>
      </c>
      <c r="AM14" s="173">
        <v>39.445</v>
      </c>
      <c r="AN14" s="173"/>
      <c r="AO14" s="173"/>
      <c r="AP14" s="173"/>
      <c r="AQ14" s="173"/>
      <c r="AR14" s="173"/>
      <c r="AS14" s="173"/>
      <c r="AT14" s="173"/>
      <c r="AU14" s="173"/>
      <c r="AV14" s="173"/>
      <c r="AW14" s="173"/>
      <c r="AX14" s="173"/>
      <c r="AY14" s="173"/>
    </row>
    <row r="15" spans="1:54" ht="15" x14ac:dyDescent="0.25">
      <c r="A15" s="192">
        <v>44287</v>
      </c>
      <c r="B15" s="115"/>
      <c r="C15" s="115"/>
      <c r="D15" s="115">
        <v>130.33000000000001</v>
      </c>
      <c r="E15" s="132">
        <v>93.67</v>
      </c>
      <c r="F15" s="132">
        <v>117.059</v>
      </c>
      <c r="G15" s="132">
        <v>102.31699999999999</v>
      </c>
      <c r="H15" s="132">
        <v>235.114</v>
      </c>
      <c r="I15" s="132">
        <v>247.333</v>
      </c>
      <c r="J15" s="132">
        <v>152.17099999999999</v>
      </c>
      <c r="K15" s="132">
        <v>83.29</v>
      </c>
      <c r="L15" s="132">
        <v>144.74199999999999</v>
      </c>
      <c r="M15" s="132">
        <v>78.376999999999995</v>
      </c>
      <c r="N15" s="132">
        <v>84.861000000000004</v>
      </c>
      <c r="O15" s="132">
        <v>153.381</v>
      </c>
      <c r="P15" s="132">
        <v>220.398</v>
      </c>
      <c r="Q15" s="132">
        <v>113.408</v>
      </c>
      <c r="R15" s="132">
        <v>116.48699999999999</v>
      </c>
      <c r="S15" s="132">
        <v>101.52200000000001</v>
      </c>
      <c r="T15" s="132">
        <v>148.83600000000001</v>
      </c>
      <c r="U15" s="132">
        <v>122.014</v>
      </c>
      <c r="V15" s="132">
        <v>67.447999999999993</v>
      </c>
      <c r="W15" s="132">
        <v>82.766000000000005</v>
      </c>
      <c r="X15" s="132">
        <v>82.930999999999997</v>
      </c>
      <c r="Y15" s="132">
        <v>77.091999999999999</v>
      </c>
      <c r="Z15" s="132">
        <v>82.066000000000003</v>
      </c>
      <c r="AA15" s="132">
        <v>163.499</v>
      </c>
      <c r="AB15" s="132">
        <v>212.72</v>
      </c>
      <c r="AC15" s="132">
        <v>150.733</v>
      </c>
      <c r="AD15" s="132">
        <v>167.98699999999999</v>
      </c>
      <c r="AE15" s="132">
        <v>90.116</v>
      </c>
      <c r="AF15" s="132">
        <v>111.44799999999999</v>
      </c>
      <c r="AG15" s="132">
        <v>91.013999999999996</v>
      </c>
      <c r="AH15" s="132">
        <v>127.428</v>
      </c>
      <c r="AI15" s="173">
        <v>104.31399999999999</v>
      </c>
      <c r="AJ15" s="173">
        <v>69.277000000000001</v>
      </c>
      <c r="AK15" s="173">
        <v>102.333</v>
      </c>
      <c r="AL15" s="173">
        <v>76.442999999999998</v>
      </c>
      <c r="AM15" s="173">
        <v>95.106999999999999</v>
      </c>
      <c r="AN15" s="173"/>
      <c r="AO15" s="173"/>
      <c r="AP15" s="173"/>
      <c r="AQ15" s="173"/>
      <c r="AR15" s="173"/>
      <c r="AS15" s="173"/>
      <c r="AT15" s="173"/>
      <c r="AU15" s="173"/>
      <c r="AV15" s="173"/>
      <c r="AW15" s="173"/>
      <c r="AX15" s="173"/>
      <c r="AY15" s="173"/>
    </row>
    <row r="16" spans="1:54" ht="15" x14ac:dyDescent="0.25">
      <c r="A16" s="192">
        <v>44317</v>
      </c>
      <c r="B16" s="115"/>
      <c r="C16" s="115"/>
      <c r="D16" s="115">
        <v>266.7</v>
      </c>
      <c r="E16" s="132">
        <v>230.626</v>
      </c>
      <c r="F16" s="132">
        <v>373.48899999999998</v>
      </c>
      <c r="G16" s="132">
        <v>477.37599999999998</v>
      </c>
      <c r="H16" s="132">
        <v>470.91399999999999</v>
      </c>
      <c r="I16" s="132">
        <v>355.791</v>
      </c>
      <c r="J16" s="132">
        <v>280.51799999999997</v>
      </c>
      <c r="K16" s="132">
        <v>151.86799999999999</v>
      </c>
      <c r="L16" s="132">
        <v>155.827</v>
      </c>
      <c r="M16" s="132">
        <v>94.319000000000003</v>
      </c>
      <c r="N16" s="132">
        <v>170.25800000000001</v>
      </c>
      <c r="O16" s="132">
        <v>229.94200000000001</v>
      </c>
      <c r="P16" s="132">
        <v>597.82000000000005</v>
      </c>
      <c r="Q16" s="132">
        <v>202.625</v>
      </c>
      <c r="R16" s="132">
        <v>390.39499999999998</v>
      </c>
      <c r="S16" s="132">
        <v>238.792</v>
      </c>
      <c r="T16" s="132">
        <v>435.13600000000002</v>
      </c>
      <c r="U16" s="132">
        <v>310.58199999999999</v>
      </c>
      <c r="V16" s="132">
        <v>185.494</v>
      </c>
      <c r="W16" s="132">
        <v>163.179</v>
      </c>
      <c r="X16" s="132">
        <v>212.143</v>
      </c>
      <c r="Y16" s="132">
        <v>69.725999999999999</v>
      </c>
      <c r="Z16" s="132">
        <v>201.08600000000001</v>
      </c>
      <c r="AA16" s="132">
        <v>220.12100000000001</v>
      </c>
      <c r="AB16" s="132">
        <v>461.22399999999999</v>
      </c>
      <c r="AC16" s="132">
        <v>222.00800000000001</v>
      </c>
      <c r="AD16" s="132">
        <v>221.059</v>
      </c>
      <c r="AE16" s="132">
        <v>374.53100000000001</v>
      </c>
      <c r="AF16" s="132">
        <v>299.93299999999999</v>
      </c>
      <c r="AG16" s="132">
        <v>186.13900000000001</v>
      </c>
      <c r="AH16" s="132">
        <v>293.46800000000002</v>
      </c>
      <c r="AI16" s="173">
        <v>105.488</v>
      </c>
      <c r="AJ16" s="173">
        <v>137.44</v>
      </c>
      <c r="AK16" s="173">
        <v>237.001</v>
      </c>
      <c r="AL16" s="173">
        <v>148.339</v>
      </c>
      <c r="AM16" s="173">
        <v>111.044</v>
      </c>
      <c r="AN16" s="173"/>
      <c r="AO16" s="173"/>
      <c r="AP16" s="173"/>
      <c r="AQ16" s="173"/>
      <c r="AR16" s="173"/>
      <c r="AS16" s="173"/>
      <c r="AT16" s="173"/>
      <c r="AU16" s="173"/>
      <c r="AV16" s="173"/>
      <c r="AW16" s="173"/>
      <c r="AX16" s="173"/>
      <c r="AY16" s="173"/>
    </row>
    <row r="17" spans="1:51" ht="15" x14ac:dyDescent="0.25">
      <c r="A17" s="192">
        <v>44348</v>
      </c>
      <c r="B17" s="115"/>
      <c r="C17" s="115"/>
      <c r="D17" s="115">
        <v>180.42</v>
      </c>
      <c r="E17" s="132">
        <v>205.86799999999999</v>
      </c>
      <c r="F17" s="132">
        <v>484.89499999999998</v>
      </c>
      <c r="G17" s="132">
        <v>494.47500000000002</v>
      </c>
      <c r="H17" s="132">
        <v>289.50299999999999</v>
      </c>
      <c r="I17" s="132">
        <v>240.833</v>
      </c>
      <c r="J17" s="132">
        <v>141.25899999999999</v>
      </c>
      <c r="K17" s="132">
        <v>123.77800000000001</v>
      </c>
      <c r="L17" s="132">
        <v>80.61</v>
      </c>
      <c r="M17" s="132">
        <v>69.938000000000002</v>
      </c>
      <c r="N17" s="132">
        <v>169.49799999999999</v>
      </c>
      <c r="O17" s="132">
        <v>121.31399999999999</v>
      </c>
      <c r="P17" s="132">
        <v>433.80599999999998</v>
      </c>
      <c r="Q17" s="132">
        <v>121.65600000000001</v>
      </c>
      <c r="R17" s="132">
        <v>477.65600000000001</v>
      </c>
      <c r="S17" s="132">
        <v>124.76600000000001</v>
      </c>
      <c r="T17" s="132">
        <v>362.43599999999998</v>
      </c>
      <c r="U17" s="132">
        <v>209.19399999999999</v>
      </c>
      <c r="V17" s="132">
        <v>201.886</v>
      </c>
      <c r="W17" s="132">
        <v>75.997</v>
      </c>
      <c r="X17" s="132">
        <v>105.497</v>
      </c>
      <c r="Y17" s="132">
        <v>28.925999999999998</v>
      </c>
      <c r="Z17" s="132">
        <v>176.27699999999999</v>
      </c>
      <c r="AA17" s="132">
        <v>84.116</v>
      </c>
      <c r="AB17" s="132">
        <v>290.95100000000002</v>
      </c>
      <c r="AC17" s="132">
        <v>110.255</v>
      </c>
      <c r="AD17" s="132">
        <v>112.139</v>
      </c>
      <c r="AE17" s="132">
        <v>387.83199999999999</v>
      </c>
      <c r="AF17" s="132">
        <v>150.36500000000001</v>
      </c>
      <c r="AG17" s="132">
        <v>193.184</v>
      </c>
      <c r="AH17" s="132">
        <v>360.69799999999998</v>
      </c>
      <c r="AI17" s="173">
        <v>23.975999999999999</v>
      </c>
      <c r="AJ17" s="173">
        <v>78.924999999999997</v>
      </c>
      <c r="AK17" s="173">
        <v>194.29900000000001</v>
      </c>
      <c r="AL17" s="173">
        <v>137.99199999999999</v>
      </c>
      <c r="AM17" s="173">
        <v>67.869</v>
      </c>
      <c r="AN17" s="173"/>
      <c r="AO17" s="173"/>
      <c r="AP17" s="173"/>
      <c r="AQ17" s="173"/>
      <c r="AR17" s="173"/>
      <c r="AS17" s="173"/>
      <c r="AT17" s="173"/>
      <c r="AU17" s="173"/>
      <c r="AV17" s="173"/>
      <c r="AW17" s="173"/>
      <c r="AX17" s="173"/>
      <c r="AY17" s="173"/>
    </row>
    <row r="18" spans="1:51" ht="15" x14ac:dyDescent="0.25">
      <c r="A18" s="192">
        <v>44378</v>
      </c>
      <c r="B18" s="115"/>
      <c r="C18" s="115"/>
      <c r="D18" s="115">
        <v>65.19</v>
      </c>
      <c r="E18" s="132">
        <v>102.155</v>
      </c>
      <c r="F18" s="132">
        <v>199.17400000000001</v>
      </c>
      <c r="G18" s="132">
        <v>163.33199999999999</v>
      </c>
      <c r="H18" s="132">
        <v>79.149000000000001</v>
      </c>
      <c r="I18" s="132">
        <v>86.450999999999993</v>
      </c>
      <c r="J18" s="132">
        <v>49.415999999999997</v>
      </c>
      <c r="K18" s="132">
        <v>37.506</v>
      </c>
      <c r="L18" s="132">
        <v>25.638999999999999</v>
      </c>
      <c r="M18" s="132">
        <v>22.404</v>
      </c>
      <c r="N18" s="132">
        <v>64.013000000000005</v>
      </c>
      <c r="O18" s="132">
        <v>43.89</v>
      </c>
      <c r="P18" s="132">
        <v>144.352</v>
      </c>
      <c r="Q18" s="132">
        <v>26.821999999999999</v>
      </c>
      <c r="R18" s="132">
        <v>278.24700000000001</v>
      </c>
      <c r="S18" s="132">
        <v>36.594999999999999</v>
      </c>
      <c r="T18" s="132">
        <v>101.357</v>
      </c>
      <c r="U18" s="132">
        <v>72.491</v>
      </c>
      <c r="V18" s="132">
        <v>92.427999999999997</v>
      </c>
      <c r="W18" s="132">
        <v>17.34</v>
      </c>
      <c r="X18" s="132">
        <v>23.135000000000002</v>
      </c>
      <c r="Y18" s="132">
        <v>11.885</v>
      </c>
      <c r="Z18" s="132">
        <v>32.36</v>
      </c>
      <c r="AA18" s="132">
        <v>25.460999999999999</v>
      </c>
      <c r="AB18" s="132">
        <v>89.570999999999998</v>
      </c>
      <c r="AC18" s="132">
        <v>27.41</v>
      </c>
      <c r="AD18" s="132">
        <v>34.017000000000003</v>
      </c>
      <c r="AE18" s="132">
        <v>123.005</v>
      </c>
      <c r="AF18" s="132">
        <v>65.623000000000005</v>
      </c>
      <c r="AG18" s="132">
        <v>42.127000000000002</v>
      </c>
      <c r="AH18" s="132">
        <v>130.69</v>
      </c>
      <c r="AI18" s="173">
        <v>14.569000000000001</v>
      </c>
      <c r="AJ18" s="173">
        <v>22.599</v>
      </c>
      <c r="AK18" s="173">
        <v>40.268999999999998</v>
      </c>
      <c r="AL18" s="173">
        <v>37.716999999999999</v>
      </c>
      <c r="AM18" s="173">
        <v>22.277999999999999</v>
      </c>
      <c r="AN18" s="173"/>
      <c r="AO18" s="173"/>
      <c r="AP18" s="173"/>
      <c r="AQ18" s="173"/>
      <c r="AR18" s="173"/>
      <c r="AS18" s="173"/>
      <c r="AT18" s="173"/>
      <c r="AU18" s="173"/>
      <c r="AV18" s="173"/>
      <c r="AW18" s="173"/>
      <c r="AX18" s="173"/>
      <c r="AY18" s="173"/>
    </row>
    <row r="19" spans="1:51" ht="15" x14ac:dyDescent="0.25">
      <c r="A19" s="192">
        <v>44409</v>
      </c>
      <c r="B19" s="115"/>
      <c r="C19" s="115"/>
      <c r="D19" s="115">
        <v>43.52</v>
      </c>
      <c r="E19" s="132">
        <v>53.103000000000002</v>
      </c>
      <c r="F19" s="132">
        <v>78.061000000000007</v>
      </c>
      <c r="G19" s="132">
        <v>82.706000000000003</v>
      </c>
      <c r="H19" s="132">
        <v>45.567999999999998</v>
      </c>
      <c r="I19" s="132">
        <v>40.890999999999998</v>
      </c>
      <c r="J19" s="132">
        <v>40.798000000000002</v>
      </c>
      <c r="K19" s="132">
        <v>28.129000000000001</v>
      </c>
      <c r="L19" s="132">
        <v>27.544</v>
      </c>
      <c r="M19" s="132">
        <v>24.475000000000001</v>
      </c>
      <c r="N19" s="132">
        <v>32.737000000000002</v>
      </c>
      <c r="O19" s="132">
        <v>39.405000000000001</v>
      </c>
      <c r="P19" s="132">
        <v>60.509</v>
      </c>
      <c r="Q19" s="132">
        <v>25.196000000000002</v>
      </c>
      <c r="R19" s="132">
        <v>82.998000000000005</v>
      </c>
      <c r="S19" s="132">
        <v>27.114000000000001</v>
      </c>
      <c r="T19" s="132">
        <v>66.683000000000007</v>
      </c>
      <c r="U19" s="132">
        <v>38.622</v>
      </c>
      <c r="V19" s="132">
        <v>52.661000000000001</v>
      </c>
      <c r="W19" s="132">
        <v>23.718</v>
      </c>
      <c r="X19" s="132">
        <v>29.457000000000001</v>
      </c>
      <c r="Y19" s="132">
        <v>18.709</v>
      </c>
      <c r="Z19" s="132">
        <v>25.408999999999999</v>
      </c>
      <c r="AA19" s="132">
        <v>28.181000000000001</v>
      </c>
      <c r="AB19" s="132">
        <v>49.898000000000003</v>
      </c>
      <c r="AC19" s="132">
        <v>35.667999999999999</v>
      </c>
      <c r="AD19" s="132">
        <v>33.188000000000002</v>
      </c>
      <c r="AE19" s="132">
        <v>54.966999999999999</v>
      </c>
      <c r="AF19" s="132">
        <v>33.36</v>
      </c>
      <c r="AG19" s="132">
        <v>40.505000000000003</v>
      </c>
      <c r="AH19" s="132">
        <v>46.847000000000001</v>
      </c>
      <c r="AI19" s="173">
        <v>22.722000000000001</v>
      </c>
      <c r="AJ19" s="173">
        <v>30.513999999999999</v>
      </c>
      <c r="AK19" s="173">
        <v>39.287999999999997</v>
      </c>
      <c r="AL19" s="173">
        <v>25.56</v>
      </c>
      <c r="AM19" s="173">
        <v>25.256</v>
      </c>
      <c r="AN19" s="173"/>
      <c r="AO19" s="173"/>
      <c r="AP19" s="173"/>
      <c r="AQ19" s="173"/>
      <c r="AR19" s="173"/>
      <c r="AS19" s="173"/>
      <c r="AT19" s="173"/>
      <c r="AU19" s="173"/>
      <c r="AV19" s="173"/>
      <c r="AW19" s="173"/>
      <c r="AX19" s="173"/>
      <c r="AY19" s="173"/>
    </row>
    <row r="20" spans="1:51" ht="15" x14ac:dyDescent="0.25">
      <c r="A20" s="192">
        <v>44440</v>
      </c>
      <c r="B20" s="115"/>
      <c r="C20" s="115"/>
      <c r="D20" s="115">
        <v>65.16</v>
      </c>
      <c r="E20" s="132">
        <v>76.085999999999999</v>
      </c>
      <c r="F20" s="132">
        <v>62.755000000000003</v>
      </c>
      <c r="G20" s="132">
        <v>75.97</v>
      </c>
      <c r="H20" s="132">
        <v>68.385999999999996</v>
      </c>
      <c r="I20" s="132">
        <v>71.010000000000005</v>
      </c>
      <c r="J20" s="132">
        <v>53.122999999999998</v>
      </c>
      <c r="K20" s="132">
        <v>58.981000000000002</v>
      </c>
      <c r="L20" s="132">
        <v>42.798000000000002</v>
      </c>
      <c r="M20" s="132">
        <v>37.76</v>
      </c>
      <c r="N20" s="132">
        <v>51.956000000000003</v>
      </c>
      <c r="O20" s="132">
        <v>51.222000000000001</v>
      </c>
      <c r="P20" s="132">
        <v>70.576999999999998</v>
      </c>
      <c r="Q20" s="132">
        <v>45.048000000000002</v>
      </c>
      <c r="R20" s="132">
        <v>66.381</v>
      </c>
      <c r="S20" s="132">
        <v>46.637999999999998</v>
      </c>
      <c r="T20" s="132">
        <v>76.293000000000006</v>
      </c>
      <c r="U20" s="132">
        <v>49.563000000000002</v>
      </c>
      <c r="V20" s="132">
        <v>56.811999999999998</v>
      </c>
      <c r="W20" s="132">
        <v>42.555999999999997</v>
      </c>
      <c r="X20" s="132">
        <v>43.290999999999997</v>
      </c>
      <c r="Y20" s="132">
        <v>38.712000000000003</v>
      </c>
      <c r="Z20" s="132">
        <v>56.966000000000001</v>
      </c>
      <c r="AA20" s="132">
        <v>59.497999999999998</v>
      </c>
      <c r="AB20" s="132">
        <v>57.368000000000002</v>
      </c>
      <c r="AC20" s="132">
        <v>51.302999999999997</v>
      </c>
      <c r="AD20" s="132">
        <v>63.688000000000002</v>
      </c>
      <c r="AE20" s="132">
        <v>58.59</v>
      </c>
      <c r="AF20" s="132">
        <v>46.267000000000003</v>
      </c>
      <c r="AG20" s="132">
        <v>46.341999999999999</v>
      </c>
      <c r="AH20" s="132">
        <v>55.207000000000001</v>
      </c>
      <c r="AI20" s="173">
        <v>37.982999999999997</v>
      </c>
      <c r="AJ20" s="173">
        <v>61.713000000000001</v>
      </c>
      <c r="AK20" s="173">
        <v>53.878999999999998</v>
      </c>
      <c r="AL20" s="173">
        <v>40.118000000000002</v>
      </c>
      <c r="AM20" s="173">
        <v>40.43</v>
      </c>
      <c r="AN20" s="173"/>
      <c r="AO20" s="173"/>
      <c r="AP20" s="173"/>
      <c r="AQ20" s="173"/>
      <c r="AR20" s="173"/>
      <c r="AS20" s="173"/>
      <c r="AT20" s="173"/>
      <c r="AU20" s="173"/>
      <c r="AV20" s="173"/>
      <c r="AW20" s="173"/>
      <c r="AX20" s="173"/>
      <c r="AY20" s="173"/>
    </row>
    <row r="21" spans="1:51" ht="15" x14ac:dyDescent="0.25">
      <c r="A21" s="192">
        <v>44470</v>
      </c>
      <c r="B21" s="115"/>
      <c r="C21" s="115"/>
      <c r="D21" s="115">
        <v>76.3</v>
      </c>
      <c r="E21" s="132">
        <v>76.244</v>
      </c>
      <c r="F21" s="132">
        <v>71.578999999999994</v>
      </c>
      <c r="G21" s="132">
        <v>97.375</v>
      </c>
      <c r="H21" s="132">
        <v>123.47199999999999</v>
      </c>
      <c r="I21" s="132">
        <v>111.4</v>
      </c>
      <c r="J21" s="132">
        <v>60.82</v>
      </c>
      <c r="K21" s="132">
        <v>62.427999999999997</v>
      </c>
      <c r="L21" s="132">
        <v>56.564</v>
      </c>
      <c r="M21" s="132">
        <v>56.881999999999998</v>
      </c>
      <c r="N21" s="132">
        <v>58.284999999999997</v>
      </c>
      <c r="O21" s="132">
        <v>59.19</v>
      </c>
      <c r="P21" s="132">
        <v>88.340999999999994</v>
      </c>
      <c r="Q21" s="132">
        <v>58.74</v>
      </c>
      <c r="R21" s="132">
        <v>84.61</v>
      </c>
      <c r="S21" s="132">
        <v>66.997</v>
      </c>
      <c r="T21" s="132">
        <v>105.761</v>
      </c>
      <c r="U21" s="132">
        <v>62.997999999999998</v>
      </c>
      <c r="V21" s="132">
        <v>59.905000000000001</v>
      </c>
      <c r="W21" s="132">
        <v>55.220999999999997</v>
      </c>
      <c r="X21" s="132">
        <v>54.847999999999999</v>
      </c>
      <c r="Y21" s="132">
        <v>56.877000000000002</v>
      </c>
      <c r="Z21" s="132">
        <v>59.988999999999997</v>
      </c>
      <c r="AA21" s="132">
        <v>76.021000000000001</v>
      </c>
      <c r="AB21" s="132">
        <v>85.427000000000007</v>
      </c>
      <c r="AC21" s="132">
        <v>111.197</v>
      </c>
      <c r="AD21" s="132">
        <v>86.704999999999998</v>
      </c>
      <c r="AE21" s="132">
        <v>68.349999999999994</v>
      </c>
      <c r="AF21" s="132">
        <v>59.503999999999998</v>
      </c>
      <c r="AG21" s="132">
        <v>59.625999999999998</v>
      </c>
      <c r="AH21" s="132">
        <v>69.046999999999997</v>
      </c>
      <c r="AI21" s="173">
        <v>50.000999999999998</v>
      </c>
      <c r="AJ21" s="173">
        <v>84.188999999999993</v>
      </c>
      <c r="AK21" s="173">
        <v>77.426000000000002</v>
      </c>
      <c r="AL21" s="173">
        <v>52.640999999999998</v>
      </c>
      <c r="AM21" s="173">
        <v>69.954999999999998</v>
      </c>
      <c r="AN21" s="173"/>
      <c r="AO21" s="173"/>
      <c r="AP21" s="173"/>
      <c r="AQ21" s="173"/>
      <c r="AR21" s="173"/>
      <c r="AS21" s="173"/>
      <c r="AT21" s="173"/>
      <c r="AU21" s="173"/>
      <c r="AV21" s="173"/>
      <c r="AW21" s="173"/>
      <c r="AX21" s="173"/>
      <c r="AY21" s="173"/>
    </row>
    <row r="22" spans="1:51" ht="15" x14ac:dyDescent="0.25">
      <c r="A22" s="192">
        <v>44501</v>
      </c>
      <c r="B22" s="115"/>
      <c r="C22" s="115"/>
      <c r="D22" s="115">
        <v>53.16</v>
      </c>
      <c r="E22" s="132">
        <v>61.613999999999997</v>
      </c>
      <c r="F22" s="132">
        <v>62.966999999999999</v>
      </c>
      <c r="G22" s="132">
        <v>74.662000000000006</v>
      </c>
      <c r="H22" s="132">
        <v>77.25</v>
      </c>
      <c r="I22" s="132">
        <v>79.727999999999994</v>
      </c>
      <c r="J22" s="132">
        <v>57.408000000000001</v>
      </c>
      <c r="K22" s="132">
        <v>46.838000000000001</v>
      </c>
      <c r="L22" s="132">
        <v>45.345999999999997</v>
      </c>
      <c r="M22" s="132">
        <v>47.728999999999999</v>
      </c>
      <c r="N22" s="132">
        <v>50.250999999999998</v>
      </c>
      <c r="O22" s="132">
        <v>55.249000000000002</v>
      </c>
      <c r="P22" s="132">
        <v>67.849999999999994</v>
      </c>
      <c r="Q22" s="132">
        <v>47.49</v>
      </c>
      <c r="R22" s="132">
        <v>62.103000000000002</v>
      </c>
      <c r="S22" s="132">
        <v>55.570999999999998</v>
      </c>
      <c r="T22" s="132">
        <v>71.066999999999993</v>
      </c>
      <c r="U22" s="132">
        <v>56.506</v>
      </c>
      <c r="V22" s="132">
        <v>46.552</v>
      </c>
      <c r="W22" s="132">
        <v>44.418999999999997</v>
      </c>
      <c r="X22" s="132">
        <v>45.756</v>
      </c>
      <c r="Y22" s="132">
        <v>44.161999999999999</v>
      </c>
      <c r="Z22" s="132">
        <v>46.01</v>
      </c>
      <c r="AA22" s="132">
        <v>64.105999999999995</v>
      </c>
      <c r="AB22" s="132">
        <v>65.801000000000002</v>
      </c>
      <c r="AC22" s="132">
        <v>71.058999999999997</v>
      </c>
      <c r="AD22" s="132">
        <v>60.4</v>
      </c>
      <c r="AE22" s="132">
        <v>55.47</v>
      </c>
      <c r="AF22" s="132">
        <v>50.048999999999999</v>
      </c>
      <c r="AG22" s="132">
        <v>53.125999999999998</v>
      </c>
      <c r="AH22" s="132">
        <v>56.012</v>
      </c>
      <c r="AI22" s="173">
        <v>39.369</v>
      </c>
      <c r="AJ22" s="173">
        <v>54.911000000000001</v>
      </c>
      <c r="AK22" s="173">
        <v>52.747</v>
      </c>
      <c r="AL22" s="173">
        <v>47.715000000000003</v>
      </c>
      <c r="AM22" s="173">
        <v>54.454000000000001</v>
      </c>
      <c r="AN22" s="173"/>
      <c r="AO22" s="173"/>
      <c r="AP22" s="173"/>
      <c r="AQ22" s="173"/>
      <c r="AR22" s="173"/>
      <c r="AS22" s="173"/>
      <c r="AT22" s="173"/>
      <c r="AU22" s="173"/>
      <c r="AV22" s="173"/>
      <c r="AW22" s="173"/>
      <c r="AX22" s="173"/>
      <c r="AY22" s="173"/>
    </row>
    <row r="23" spans="1:51" ht="15" x14ac:dyDescent="0.25">
      <c r="A23" s="192">
        <v>44531</v>
      </c>
      <c r="B23" s="115"/>
      <c r="C23" s="115"/>
      <c r="D23" s="115">
        <v>43.02</v>
      </c>
      <c r="E23" s="132">
        <v>45.585999999999999</v>
      </c>
      <c r="F23" s="132">
        <v>53.43</v>
      </c>
      <c r="G23" s="132">
        <v>56.670999999999999</v>
      </c>
      <c r="H23" s="132">
        <v>57.003</v>
      </c>
      <c r="I23" s="132">
        <v>55.963000000000001</v>
      </c>
      <c r="J23" s="132">
        <v>46.1</v>
      </c>
      <c r="K23" s="132">
        <v>38.823</v>
      </c>
      <c r="L23" s="132">
        <v>37.118000000000002</v>
      </c>
      <c r="M23" s="132">
        <v>36.021000000000001</v>
      </c>
      <c r="N23" s="132">
        <v>41.25</v>
      </c>
      <c r="O23" s="132">
        <v>43.573</v>
      </c>
      <c r="P23" s="132">
        <v>55.926000000000002</v>
      </c>
      <c r="Q23" s="132">
        <v>38.296999999999997</v>
      </c>
      <c r="R23" s="132">
        <v>52.418999999999997</v>
      </c>
      <c r="S23" s="132">
        <v>49.368000000000002</v>
      </c>
      <c r="T23" s="132">
        <v>54.398000000000003</v>
      </c>
      <c r="U23" s="132">
        <v>48.634</v>
      </c>
      <c r="V23" s="132">
        <v>38.936</v>
      </c>
      <c r="W23" s="132">
        <v>35.709000000000003</v>
      </c>
      <c r="X23" s="132">
        <v>37.01</v>
      </c>
      <c r="Y23" s="132">
        <v>34.287999999999997</v>
      </c>
      <c r="Z23" s="132">
        <v>39.210999999999999</v>
      </c>
      <c r="AA23" s="132">
        <v>45.408999999999999</v>
      </c>
      <c r="AB23" s="132">
        <v>50.792000000000002</v>
      </c>
      <c r="AC23" s="132">
        <v>46.735999999999997</v>
      </c>
      <c r="AD23" s="132">
        <v>45.103999999999999</v>
      </c>
      <c r="AE23" s="132">
        <v>46.942999999999998</v>
      </c>
      <c r="AF23" s="132">
        <v>40.509</v>
      </c>
      <c r="AG23" s="132">
        <v>50.655999999999999</v>
      </c>
      <c r="AH23" s="132">
        <v>46.125999999999998</v>
      </c>
      <c r="AI23" s="173">
        <v>32.698</v>
      </c>
      <c r="AJ23" s="173">
        <v>40.878999999999998</v>
      </c>
      <c r="AK23" s="173">
        <v>40.765999999999998</v>
      </c>
      <c r="AL23" s="173">
        <v>39.372999999999998</v>
      </c>
      <c r="AM23" s="173">
        <v>40.277000000000001</v>
      </c>
      <c r="AN23" s="173"/>
      <c r="AO23" s="173"/>
      <c r="AP23" s="173"/>
      <c r="AQ23" s="173"/>
      <c r="AR23" s="173"/>
      <c r="AS23" s="173"/>
      <c r="AT23" s="173"/>
      <c r="AU23" s="173"/>
      <c r="AV23" s="173"/>
      <c r="AW23" s="173"/>
      <c r="AX23" s="173"/>
      <c r="AY23" s="173"/>
    </row>
    <row r="24" spans="1:51" ht="15" x14ac:dyDescent="0.25">
      <c r="A24" s="192">
        <v>44562</v>
      </c>
      <c r="B24" s="115"/>
      <c r="C24" s="115"/>
      <c r="D24" s="115">
        <v>36.299999999999997</v>
      </c>
      <c r="E24" s="132">
        <v>38.828000000000003</v>
      </c>
      <c r="F24" s="132">
        <v>45.628999999999998</v>
      </c>
      <c r="G24" s="132">
        <v>48.965000000000003</v>
      </c>
      <c r="H24" s="132">
        <v>47.76</v>
      </c>
      <c r="I24" s="132">
        <v>44.898000000000003</v>
      </c>
      <c r="J24" s="132">
        <v>38.256</v>
      </c>
      <c r="K24" s="132">
        <v>33.14</v>
      </c>
      <c r="L24" s="132">
        <v>31.832999999999998</v>
      </c>
      <c r="M24" s="132">
        <v>29.419</v>
      </c>
      <c r="N24" s="132">
        <v>34.64</v>
      </c>
      <c r="O24" s="132">
        <v>37.811999999999998</v>
      </c>
      <c r="P24" s="132">
        <v>48.972000000000001</v>
      </c>
      <c r="Q24" s="132">
        <v>33.073999999999998</v>
      </c>
      <c r="R24" s="132">
        <v>45.109000000000002</v>
      </c>
      <c r="S24" s="132">
        <v>38.845999999999997</v>
      </c>
      <c r="T24" s="132">
        <v>46.526000000000003</v>
      </c>
      <c r="U24" s="132">
        <v>40.581000000000003</v>
      </c>
      <c r="V24" s="132">
        <v>34.701999999999998</v>
      </c>
      <c r="W24" s="132">
        <v>30.768000000000001</v>
      </c>
      <c r="X24" s="132">
        <v>31.582000000000001</v>
      </c>
      <c r="Y24" s="132">
        <v>27.954000000000001</v>
      </c>
      <c r="Z24" s="132">
        <v>33.591999999999999</v>
      </c>
      <c r="AA24" s="132">
        <v>52.021999999999998</v>
      </c>
      <c r="AB24" s="132">
        <v>44.612000000000002</v>
      </c>
      <c r="AC24" s="132">
        <v>39.011000000000003</v>
      </c>
      <c r="AD24" s="132">
        <v>37.271999999999998</v>
      </c>
      <c r="AE24" s="132">
        <v>41.381</v>
      </c>
      <c r="AF24" s="132">
        <v>34.478000000000002</v>
      </c>
      <c r="AG24" s="132">
        <v>43.655999999999999</v>
      </c>
      <c r="AH24" s="132">
        <v>40.344000000000001</v>
      </c>
      <c r="AI24" s="173">
        <v>28.007999999999999</v>
      </c>
      <c r="AJ24" s="173">
        <v>34.567</v>
      </c>
      <c r="AK24" s="173">
        <v>34.679000000000002</v>
      </c>
      <c r="AL24" s="173">
        <v>35.392000000000003</v>
      </c>
      <c r="AM24" s="173">
        <v>33.064999999999998</v>
      </c>
      <c r="AN24" s="173"/>
      <c r="AO24" s="173"/>
      <c r="AP24" s="173"/>
      <c r="AQ24" s="173"/>
      <c r="AR24" s="173"/>
      <c r="AS24" s="173"/>
      <c r="AT24" s="173"/>
      <c r="AU24" s="173"/>
      <c r="AV24" s="173"/>
      <c r="AW24" s="173"/>
      <c r="AX24" s="173"/>
      <c r="AY24" s="173"/>
    </row>
    <row r="25" spans="1:51" ht="15" x14ac:dyDescent="0.25">
      <c r="A25" s="192">
        <v>44593</v>
      </c>
      <c r="B25" s="115"/>
      <c r="C25" s="115"/>
      <c r="D25" s="115">
        <v>32.25</v>
      </c>
      <c r="E25" s="132">
        <v>34.612000000000002</v>
      </c>
      <c r="F25" s="132">
        <v>37.450000000000003</v>
      </c>
      <c r="G25" s="132">
        <v>41.186</v>
      </c>
      <c r="H25" s="132">
        <v>59.621000000000002</v>
      </c>
      <c r="I25" s="132">
        <v>46.865000000000002</v>
      </c>
      <c r="J25" s="132">
        <v>31.795000000000002</v>
      </c>
      <c r="K25" s="132">
        <v>28.396000000000001</v>
      </c>
      <c r="L25" s="132">
        <v>26.782</v>
      </c>
      <c r="M25" s="132">
        <v>25.68</v>
      </c>
      <c r="N25" s="132">
        <v>29.577999999999999</v>
      </c>
      <c r="O25" s="132">
        <v>37.151000000000003</v>
      </c>
      <c r="P25" s="132">
        <v>40.924999999999997</v>
      </c>
      <c r="Q25" s="132">
        <v>36.520000000000003</v>
      </c>
      <c r="R25" s="132">
        <v>49.076999999999998</v>
      </c>
      <c r="S25" s="132">
        <v>33.280999999999999</v>
      </c>
      <c r="T25" s="132">
        <v>41.216000000000001</v>
      </c>
      <c r="U25" s="132">
        <v>38.709000000000003</v>
      </c>
      <c r="V25" s="132">
        <v>36.091999999999999</v>
      </c>
      <c r="W25" s="132">
        <v>27.722999999999999</v>
      </c>
      <c r="X25" s="132">
        <v>26.393999999999998</v>
      </c>
      <c r="Y25" s="132">
        <v>26.094000000000001</v>
      </c>
      <c r="Z25" s="132">
        <v>28.443999999999999</v>
      </c>
      <c r="AA25" s="132">
        <v>44.195</v>
      </c>
      <c r="AB25" s="132">
        <v>37.347000000000001</v>
      </c>
      <c r="AC25" s="132">
        <v>40.170999999999999</v>
      </c>
      <c r="AD25" s="132">
        <v>32.270000000000003</v>
      </c>
      <c r="AE25" s="132">
        <v>39.345999999999997</v>
      </c>
      <c r="AF25" s="132">
        <v>28.532</v>
      </c>
      <c r="AG25" s="132">
        <v>33.75</v>
      </c>
      <c r="AH25" s="132">
        <v>34.411000000000001</v>
      </c>
      <c r="AI25" s="173">
        <v>24.407</v>
      </c>
      <c r="AJ25" s="173">
        <v>34.284999999999997</v>
      </c>
      <c r="AK25" s="173">
        <v>34.283999999999999</v>
      </c>
      <c r="AL25" s="173">
        <v>29.285</v>
      </c>
      <c r="AM25" s="173">
        <v>28.137</v>
      </c>
      <c r="AN25" s="173"/>
      <c r="AO25" s="173"/>
      <c r="AP25" s="173"/>
      <c r="AQ25" s="173"/>
      <c r="AR25" s="173"/>
      <c r="AS25" s="173"/>
      <c r="AT25" s="173"/>
      <c r="AU25" s="173"/>
      <c r="AV25" s="173"/>
      <c r="AW25" s="173"/>
      <c r="AX25" s="173"/>
      <c r="AY25" s="173"/>
    </row>
    <row r="26" spans="1:51" ht="15" x14ac:dyDescent="0.25">
      <c r="A26" s="192">
        <v>44621</v>
      </c>
      <c r="B26" s="115"/>
      <c r="C26" s="115"/>
      <c r="D26" s="115">
        <v>52.65</v>
      </c>
      <c r="E26" s="132">
        <v>69.227999999999994</v>
      </c>
      <c r="F26" s="132">
        <v>47.006</v>
      </c>
      <c r="G26" s="132">
        <v>72.941000000000003</v>
      </c>
      <c r="H26" s="132">
        <v>127.093</v>
      </c>
      <c r="I26" s="132">
        <v>63.182000000000002</v>
      </c>
      <c r="J26" s="132">
        <v>46.152999999999999</v>
      </c>
      <c r="K26" s="132">
        <v>64.751999999999995</v>
      </c>
      <c r="L26" s="132">
        <v>40.325000000000003</v>
      </c>
      <c r="M26" s="132">
        <v>40.811999999999998</v>
      </c>
      <c r="N26" s="132">
        <v>57.381999999999998</v>
      </c>
      <c r="O26" s="132">
        <v>70.614000000000004</v>
      </c>
      <c r="P26" s="132">
        <v>68.248000000000005</v>
      </c>
      <c r="Q26" s="132">
        <v>80.102999999999994</v>
      </c>
      <c r="R26" s="132">
        <v>60.561999999999998</v>
      </c>
      <c r="S26" s="132">
        <v>64.460999999999999</v>
      </c>
      <c r="T26" s="132">
        <v>60.152000000000001</v>
      </c>
      <c r="U26" s="132">
        <v>51.174999999999997</v>
      </c>
      <c r="V26" s="132">
        <v>43.79</v>
      </c>
      <c r="W26" s="132">
        <v>40.110999999999997</v>
      </c>
      <c r="X26" s="132">
        <v>32.686</v>
      </c>
      <c r="Y26" s="132">
        <v>38.161000000000001</v>
      </c>
      <c r="Z26" s="132">
        <v>69.076999999999998</v>
      </c>
      <c r="AA26" s="132">
        <v>57.247999999999998</v>
      </c>
      <c r="AB26" s="132">
        <v>50.609000000000002</v>
      </c>
      <c r="AC26" s="132">
        <v>113.08499999999999</v>
      </c>
      <c r="AD26" s="132">
        <v>40.89</v>
      </c>
      <c r="AE26" s="132">
        <v>68.747</v>
      </c>
      <c r="AF26" s="132">
        <v>34.25</v>
      </c>
      <c r="AG26" s="132">
        <v>54.133000000000003</v>
      </c>
      <c r="AH26" s="132">
        <v>57.005000000000003</v>
      </c>
      <c r="AI26" s="173">
        <v>36.021000000000001</v>
      </c>
      <c r="AJ26" s="173">
        <v>45.274999999999999</v>
      </c>
      <c r="AK26" s="173">
        <v>50.427</v>
      </c>
      <c r="AL26" s="173">
        <v>36.329000000000001</v>
      </c>
      <c r="AM26" s="173">
        <v>52.268000000000001</v>
      </c>
      <c r="AN26" s="173"/>
      <c r="AO26" s="173"/>
      <c r="AP26" s="173"/>
      <c r="AQ26" s="173"/>
      <c r="AR26" s="173"/>
      <c r="AS26" s="173"/>
      <c r="AT26" s="173"/>
      <c r="AU26" s="173"/>
      <c r="AV26" s="173"/>
      <c r="AW26" s="173"/>
      <c r="AX26" s="173"/>
      <c r="AY26" s="173"/>
    </row>
    <row r="27" spans="1:51" ht="15" x14ac:dyDescent="0.25">
      <c r="A27" s="192">
        <v>44652</v>
      </c>
      <c r="B27" s="115"/>
      <c r="C27" s="115"/>
      <c r="D27" s="115">
        <v>130.33000000000001</v>
      </c>
      <c r="E27" s="132">
        <v>126.277</v>
      </c>
      <c r="F27" s="132">
        <v>121.28</v>
      </c>
      <c r="G27" s="132">
        <v>267.11900000000003</v>
      </c>
      <c r="H27" s="132">
        <v>273.87599999999998</v>
      </c>
      <c r="I27" s="132">
        <v>167.05600000000001</v>
      </c>
      <c r="J27" s="132">
        <v>92.168000000000006</v>
      </c>
      <c r="K27" s="132">
        <v>146.43</v>
      </c>
      <c r="L27" s="132">
        <v>82.674999999999997</v>
      </c>
      <c r="M27" s="132">
        <v>81.052000000000007</v>
      </c>
      <c r="N27" s="132">
        <v>164.61799999999999</v>
      </c>
      <c r="O27" s="132">
        <v>222.773</v>
      </c>
      <c r="P27" s="132">
        <v>146.179</v>
      </c>
      <c r="Q27" s="132">
        <v>122.357</v>
      </c>
      <c r="R27" s="132">
        <v>121.279</v>
      </c>
      <c r="S27" s="132">
        <v>152.43899999999999</v>
      </c>
      <c r="T27" s="132">
        <v>146.37299999999999</v>
      </c>
      <c r="U27" s="132">
        <v>79.182000000000002</v>
      </c>
      <c r="V27" s="132">
        <v>88.141000000000005</v>
      </c>
      <c r="W27" s="132">
        <v>78.555000000000007</v>
      </c>
      <c r="X27" s="132">
        <v>78.484999999999999</v>
      </c>
      <c r="Y27" s="132">
        <v>76.819999999999993</v>
      </c>
      <c r="Z27" s="132">
        <v>170.298</v>
      </c>
      <c r="AA27" s="132">
        <v>218.40700000000001</v>
      </c>
      <c r="AB27" s="132">
        <v>180.43700000000001</v>
      </c>
      <c r="AC27" s="132">
        <v>174.416</v>
      </c>
      <c r="AD27" s="132">
        <v>94.05</v>
      </c>
      <c r="AE27" s="132">
        <v>127.804</v>
      </c>
      <c r="AF27" s="132">
        <v>99.036000000000001</v>
      </c>
      <c r="AG27" s="132">
        <v>137.46700000000001</v>
      </c>
      <c r="AH27" s="132">
        <v>121.012</v>
      </c>
      <c r="AI27" s="173">
        <v>65.335999999999999</v>
      </c>
      <c r="AJ27" s="173">
        <v>103.28400000000001</v>
      </c>
      <c r="AK27" s="173">
        <v>81.736000000000004</v>
      </c>
      <c r="AL27" s="173">
        <v>89.622</v>
      </c>
      <c r="AM27" s="173">
        <v>88.872</v>
      </c>
      <c r="AN27" s="173"/>
      <c r="AO27" s="173"/>
      <c r="AP27" s="173"/>
      <c r="AQ27" s="173"/>
      <c r="AR27" s="173"/>
      <c r="AS27" s="173"/>
      <c r="AT27" s="173"/>
      <c r="AU27" s="173"/>
      <c r="AV27" s="173"/>
      <c r="AW27" s="173"/>
      <c r="AX27" s="173"/>
      <c r="AY27" s="173"/>
    </row>
    <row r="28" spans="1:51" ht="15" x14ac:dyDescent="0.25">
      <c r="A28" s="192">
        <v>44682</v>
      </c>
      <c r="B28" s="115"/>
      <c r="C28" s="115"/>
      <c r="D28" s="115">
        <v>266.7</v>
      </c>
      <c r="E28" s="132">
        <v>395.38200000000001</v>
      </c>
      <c r="F28" s="132">
        <v>527.87599999999998</v>
      </c>
      <c r="G28" s="132">
        <v>503.387</v>
      </c>
      <c r="H28" s="132">
        <v>374.79899999999998</v>
      </c>
      <c r="I28" s="132">
        <v>294.87400000000002</v>
      </c>
      <c r="J28" s="132">
        <v>160.922</v>
      </c>
      <c r="K28" s="132">
        <v>157.58500000000001</v>
      </c>
      <c r="L28" s="132">
        <v>98.353999999999999</v>
      </c>
      <c r="M28" s="132">
        <v>165.81800000000001</v>
      </c>
      <c r="N28" s="132">
        <v>241.54499999999999</v>
      </c>
      <c r="O28" s="132">
        <v>595.42899999999997</v>
      </c>
      <c r="P28" s="132">
        <v>233.124</v>
      </c>
      <c r="Q28" s="132">
        <v>403.05799999999999</v>
      </c>
      <c r="R28" s="132">
        <v>262.49</v>
      </c>
      <c r="S28" s="132">
        <v>449.517</v>
      </c>
      <c r="T28" s="132">
        <v>341.02100000000002</v>
      </c>
      <c r="U28" s="132">
        <v>207.20500000000001</v>
      </c>
      <c r="V28" s="132">
        <v>170.935</v>
      </c>
      <c r="W28" s="132">
        <v>210.845</v>
      </c>
      <c r="X28" s="132">
        <v>70.721999999999994</v>
      </c>
      <c r="Y28" s="132">
        <v>190.51</v>
      </c>
      <c r="Z28" s="132">
        <v>224.99299999999999</v>
      </c>
      <c r="AA28" s="132">
        <v>467.92</v>
      </c>
      <c r="AB28" s="132">
        <v>243.11500000000001</v>
      </c>
      <c r="AC28" s="132">
        <v>226.191</v>
      </c>
      <c r="AD28" s="132">
        <v>385.16899999999998</v>
      </c>
      <c r="AE28" s="132">
        <v>328.452</v>
      </c>
      <c r="AF28" s="132">
        <v>197.589</v>
      </c>
      <c r="AG28" s="132">
        <v>309.08800000000002</v>
      </c>
      <c r="AH28" s="132">
        <v>115.708</v>
      </c>
      <c r="AI28" s="173">
        <v>129.38999999999999</v>
      </c>
      <c r="AJ28" s="173">
        <v>237.78200000000001</v>
      </c>
      <c r="AK28" s="173">
        <v>154.45599999999999</v>
      </c>
      <c r="AL28" s="173">
        <v>107.46899999999999</v>
      </c>
      <c r="AM28" s="173">
        <v>217.69300000000001</v>
      </c>
      <c r="AN28" s="173"/>
      <c r="AO28" s="173"/>
      <c r="AP28" s="173"/>
      <c r="AQ28" s="173"/>
      <c r="AR28" s="173"/>
      <c r="AS28" s="173"/>
      <c r="AT28" s="173"/>
      <c r="AU28" s="173"/>
      <c r="AV28" s="173"/>
      <c r="AW28" s="173"/>
      <c r="AX28" s="173"/>
      <c r="AY28" s="173"/>
    </row>
    <row r="29" spans="1:51" ht="15" x14ac:dyDescent="0.25">
      <c r="A29" s="192">
        <v>44713</v>
      </c>
      <c r="B29" s="115"/>
      <c r="C29" s="115"/>
      <c r="D29" s="115">
        <v>180.42</v>
      </c>
      <c r="E29" s="132">
        <v>495.101</v>
      </c>
      <c r="F29" s="132">
        <v>511.005</v>
      </c>
      <c r="G29" s="132">
        <v>309.173</v>
      </c>
      <c r="H29" s="132">
        <v>247.947</v>
      </c>
      <c r="I29" s="132">
        <v>146.12200000000001</v>
      </c>
      <c r="J29" s="132">
        <v>128.92400000000001</v>
      </c>
      <c r="K29" s="132">
        <v>83.81</v>
      </c>
      <c r="L29" s="132">
        <v>71.712000000000003</v>
      </c>
      <c r="M29" s="132">
        <v>167.96899999999999</v>
      </c>
      <c r="N29" s="132">
        <v>124.97499999999999</v>
      </c>
      <c r="O29" s="132">
        <v>448.56700000000001</v>
      </c>
      <c r="P29" s="132">
        <v>134.59</v>
      </c>
      <c r="Q29" s="132">
        <v>483.33699999999999</v>
      </c>
      <c r="R29" s="132">
        <v>132.761</v>
      </c>
      <c r="S29" s="132">
        <v>371.375</v>
      </c>
      <c r="T29" s="132">
        <v>219</v>
      </c>
      <c r="U29" s="132">
        <v>211.61099999999999</v>
      </c>
      <c r="V29" s="132">
        <v>77.980999999999995</v>
      </c>
      <c r="W29" s="132">
        <v>110.51900000000001</v>
      </c>
      <c r="X29" s="132">
        <v>29.369</v>
      </c>
      <c r="Y29" s="132">
        <v>170.56</v>
      </c>
      <c r="Z29" s="132">
        <v>84.99</v>
      </c>
      <c r="AA29" s="132">
        <v>302.91300000000001</v>
      </c>
      <c r="AB29" s="132">
        <v>118.422</v>
      </c>
      <c r="AC29" s="132">
        <v>113.828</v>
      </c>
      <c r="AD29" s="132">
        <v>391.947</v>
      </c>
      <c r="AE29" s="132">
        <v>160.19499999999999</v>
      </c>
      <c r="AF29" s="132">
        <v>198.64099999999999</v>
      </c>
      <c r="AG29" s="132">
        <v>367.56</v>
      </c>
      <c r="AH29" s="132">
        <v>27.437000000000001</v>
      </c>
      <c r="AI29" s="173">
        <v>80.391000000000005</v>
      </c>
      <c r="AJ29" s="173">
        <v>194.197</v>
      </c>
      <c r="AK29" s="173">
        <v>140.91300000000001</v>
      </c>
      <c r="AL29" s="173">
        <v>65.989999999999995</v>
      </c>
      <c r="AM29" s="173">
        <v>204.88499999999999</v>
      </c>
      <c r="AN29" s="173"/>
      <c r="AO29" s="173"/>
      <c r="AP29" s="173"/>
      <c r="AQ29" s="173"/>
      <c r="AR29" s="173"/>
      <c r="AS29" s="173"/>
      <c r="AT29" s="173"/>
      <c r="AU29" s="173"/>
      <c r="AV29" s="173"/>
      <c r="AW29" s="173"/>
      <c r="AX29" s="173"/>
      <c r="AY29" s="173"/>
    </row>
    <row r="30" spans="1:51" ht="15" x14ac:dyDescent="0.25">
      <c r="A30" s="192">
        <v>44743</v>
      </c>
      <c r="B30" s="115"/>
      <c r="C30" s="115"/>
      <c r="D30" s="115">
        <v>65.19</v>
      </c>
      <c r="E30" s="132">
        <v>201.06100000000001</v>
      </c>
      <c r="F30" s="132">
        <v>167.56899999999999</v>
      </c>
      <c r="G30" s="132">
        <v>87.332999999999998</v>
      </c>
      <c r="H30" s="132">
        <v>90.322000000000003</v>
      </c>
      <c r="I30" s="132">
        <v>51.823999999999998</v>
      </c>
      <c r="J30" s="132">
        <v>39.835999999999999</v>
      </c>
      <c r="K30" s="132">
        <v>26.77</v>
      </c>
      <c r="L30" s="132">
        <v>23.254000000000001</v>
      </c>
      <c r="M30" s="132">
        <v>63.13</v>
      </c>
      <c r="N30" s="132">
        <v>45.478000000000002</v>
      </c>
      <c r="O30" s="132">
        <v>152.255</v>
      </c>
      <c r="P30" s="132">
        <v>33.826999999999998</v>
      </c>
      <c r="Q30" s="132">
        <v>279.60199999999998</v>
      </c>
      <c r="R30" s="132">
        <v>41.244999999999997</v>
      </c>
      <c r="S30" s="132">
        <v>107.419</v>
      </c>
      <c r="T30" s="132">
        <v>77.325999999999993</v>
      </c>
      <c r="U30" s="132">
        <v>96.001999999999995</v>
      </c>
      <c r="V30" s="132">
        <v>17.62</v>
      </c>
      <c r="W30" s="132">
        <v>23.94</v>
      </c>
      <c r="X30" s="132">
        <v>11.967000000000001</v>
      </c>
      <c r="Y30" s="132">
        <v>31.361999999999998</v>
      </c>
      <c r="Z30" s="132">
        <v>25.751000000000001</v>
      </c>
      <c r="AA30" s="132">
        <v>94.89</v>
      </c>
      <c r="AB30" s="132">
        <v>31.942</v>
      </c>
      <c r="AC30" s="132">
        <v>34.731999999999999</v>
      </c>
      <c r="AD30" s="132">
        <v>123.999</v>
      </c>
      <c r="AE30" s="132">
        <v>74.099000000000004</v>
      </c>
      <c r="AF30" s="132">
        <v>43.665999999999997</v>
      </c>
      <c r="AG30" s="132">
        <v>132.42400000000001</v>
      </c>
      <c r="AH30" s="132">
        <v>16.170000000000002</v>
      </c>
      <c r="AI30" s="173">
        <v>21.472000000000001</v>
      </c>
      <c r="AJ30" s="173">
        <v>40.241999999999997</v>
      </c>
      <c r="AK30" s="173">
        <v>38.752000000000002</v>
      </c>
      <c r="AL30" s="173">
        <v>20.942</v>
      </c>
      <c r="AM30" s="173">
        <v>104.458</v>
      </c>
      <c r="AN30" s="173"/>
      <c r="AO30" s="173"/>
      <c r="AP30" s="173"/>
      <c r="AQ30" s="173"/>
      <c r="AR30" s="173"/>
      <c r="AS30" s="173"/>
      <c r="AT30" s="173"/>
      <c r="AU30" s="173"/>
      <c r="AV30" s="173"/>
      <c r="AW30" s="173"/>
      <c r="AX30" s="173"/>
      <c r="AY30" s="173"/>
    </row>
    <row r="31" spans="1:51" ht="15" x14ac:dyDescent="0.25">
      <c r="A31" s="192">
        <v>44774</v>
      </c>
      <c r="B31" s="115"/>
      <c r="C31" s="115"/>
      <c r="D31" s="115">
        <v>43.52</v>
      </c>
      <c r="E31" s="132">
        <v>78.837999999999994</v>
      </c>
      <c r="F31" s="132">
        <v>85.578000000000003</v>
      </c>
      <c r="G31" s="132">
        <v>50.079000000000001</v>
      </c>
      <c r="H31" s="132">
        <v>44.012</v>
      </c>
      <c r="I31" s="132">
        <v>42.643999999999998</v>
      </c>
      <c r="J31" s="132">
        <v>29.72</v>
      </c>
      <c r="K31" s="132">
        <v>28.099</v>
      </c>
      <c r="L31" s="132">
        <v>24.952000000000002</v>
      </c>
      <c r="M31" s="132">
        <v>32.103000000000002</v>
      </c>
      <c r="N31" s="132">
        <v>40.415999999999997</v>
      </c>
      <c r="O31" s="132">
        <v>61.677999999999997</v>
      </c>
      <c r="P31" s="132">
        <v>30.853000000000002</v>
      </c>
      <c r="Q31" s="132">
        <v>83.429000000000002</v>
      </c>
      <c r="R31" s="132">
        <v>30.782</v>
      </c>
      <c r="S31" s="132">
        <v>68.453999999999994</v>
      </c>
      <c r="T31" s="132">
        <v>42.308999999999997</v>
      </c>
      <c r="U31" s="132">
        <v>55.22</v>
      </c>
      <c r="V31" s="132">
        <v>24.016999999999999</v>
      </c>
      <c r="W31" s="132">
        <v>29.678999999999998</v>
      </c>
      <c r="X31" s="132">
        <v>18.917000000000002</v>
      </c>
      <c r="Y31" s="132">
        <v>24.42</v>
      </c>
      <c r="Z31" s="132">
        <v>28.324000000000002</v>
      </c>
      <c r="AA31" s="132">
        <v>51.418999999999997</v>
      </c>
      <c r="AB31" s="132">
        <v>39.869</v>
      </c>
      <c r="AC31" s="132">
        <v>33.531999999999996</v>
      </c>
      <c r="AD31" s="132">
        <v>55.536999999999999</v>
      </c>
      <c r="AE31" s="132">
        <v>37.363999999999997</v>
      </c>
      <c r="AF31" s="132">
        <v>41.777000000000001</v>
      </c>
      <c r="AG31" s="132">
        <v>47.848999999999997</v>
      </c>
      <c r="AH31" s="132">
        <v>24.640999999999998</v>
      </c>
      <c r="AI31" s="173">
        <v>30.864000000000001</v>
      </c>
      <c r="AJ31" s="173">
        <v>39.229999999999997</v>
      </c>
      <c r="AK31" s="173">
        <v>25.809000000000001</v>
      </c>
      <c r="AL31" s="173">
        <v>24.027000000000001</v>
      </c>
      <c r="AM31" s="173">
        <v>51.680999999999997</v>
      </c>
      <c r="AN31" s="173"/>
      <c r="AO31" s="173"/>
      <c r="AP31" s="173"/>
      <c r="AQ31" s="173"/>
      <c r="AR31" s="173"/>
      <c r="AS31" s="173"/>
      <c r="AT31" s="173"/>
      <c r="AU31" s="173"/>
      <c r="AV31" s="173"/>
      <c r="AW31" s="173"/>
      <c r="AX31" s="173"/>
      <c r="AY31" s="173"/>
    </row>
    <row r="32" spans="1:51" ht="15" x14ac:dyDescent="0.25">
      <c r="A32" s="192">
        <v>44805</v>
      </c>
      <c r="B32" s="115"/>
      <c r="C32" s="115"/>
      <c r="D32" s="115">
        <v>65.16</v>
      </c>
      <c r="E32" s="132">
        <v>63.293999999999997</v>
      </c>
      <c r="F32" s="132">
        <v>78.447000000000003</v>
      </c>
      <c r="G32" s="132">
        <v>71.117000000000004</v>
      </c>
      <c r="H32" s="132">
        <v>74.022000000000006</v>
      </c>
      <c r="I32" s="132">
        <v>54.762</v>
      </c>
      <c r="J32" s="132">
        <v>61.054000000000002</v>
      </c>
      <c r="K32" s="132">
        <v>43.075000000000003</v>
      </c>
      <c r="L32" s="132">
        <v>38.366</v>
      </c>
      <c r="M32" s="132">
        <v>51.268999999999998</v>
      </c>
      <c r="N32" s="132">
        <v>52.167999999999999</v>
      </c>
      <c r="O32" s="132">
        <v>71.804000000000002</v>
      </c>
      <c r="P32" s="132">
        <v>51.192999999999998</v>
      </c>
      <c r="Q32" s="132">
        <v>66.72</v>
      </c>
      <c r="R32" s="132">
        <v>50.372999999999998</v>
      </c>
      <c r="S32" s="132">
        <v>76.396000000000001</v>
      </c>
      <c r="T32" s="132">
        <v>52.72</v>
      </c>
      <c r="U32" s="132">
        <v>58.956000000000003</v>
      </c>
      <c r="V32" s="132">
        <v>43.176000000000002</v>
      </c>
      <c r="W32" s="132">
        <v>43.515999999999998</v>
      </c>
      <c r="X32" s="132">
        <v>39.049999999999997</v>
      </c>
      <c r="Y32" s="132">
        <v>55.743000000000002</v>
      </c>
      <c r="Z32" s="132">
        <v>59.813000000000002</v>
      </c>
      <c r="AA32" s="132">
        <v>58.241</v>
      </c>
      <c r="AB32" s="132">
        <v>55.606999999999999</v>
      </c>
      <c r="AC32" s="132">
        <v>64.126999999999995</v>
      </c>
      <c r="AD32" s="132">
        <v>59.084000000000003</v>
      </c>
      <c r="AE32" s="132">
        <v>49.139000000000003</v>
      </c>
      <c r="AF32" s="132">
        <v>47.356000000000002</v>
      </c>
      <c r="AG32" s="132">
        <v>56.040999999999997</v>
      </c>
      <c r="AH32" s="132">
        <v>40.258000000000003</v>
      </c>
      <c r="AI32" s="173">
        <v>60.216000000000001</v>
      </c>
      <c r="AJ32" s="173">
        <v>53.896000000000001</v>
      </c>
      <c r="AK32" s="173">
        <v>40.677</v>
      </c>
      <c r="AL32" s="173">
        <v>39.228999999999999</v>
      </c>
      <c r="AM32" s="173">
        <v>75.260000000000005</v>
      </c>
      <c r="AN32" s="173"/>
      <c r="AO32" s="173"/>
      <c r="AP32" s="173"/>
      <c r="AQ32" s="173"/>
      <c r="AR32" s="173"/>
      <c r="AS32" s="173"/>
      <c r="AT32" s="173"/>
      <c r="AU32" s="173"/>
      <c r="AV32" s="173"/>
      <c r="AW32" s="173"/>
      <c r="AX32" s="173"/>
      <c r="AY32" s="173"/>
    </row>
    <row r="33" spans="1:51" ht="15" x14ac:dyDescent="0.25">
      <c r="A33" s="192">
        <v>44835</v>
      </c>
      <c r="B33" s="115"/>
      <c r="C33" s="115"/>
      <c r="D33" s="115">
        <v>76.3</v>
      </c>
      <c r="E33" s="132">
        <v>72.087999999999994</v>
      </c>
      <c r="F33" s="132">
        <v>100</v>
      </c>
      <c r="G33" s="132">
        <v>127.94</v>
      </c>
      <c r="H33" s="132">
        <v>114.496</v>
      </c>
      <c r="I33" s="132">
        <v>62.423999999999999</v>
      </c>
      <c r="J33" s="132">
        <v>64.233999999999995</v>
      </c>
      <c r="K33" s="132">
        <v>56.862000000000002</v>
      </c>
      <c r="L33" s="132">
        <v>57.768000000000001</v>
      </c>
      <c r="M33" s="132">
        <v>57.591000000000001</v>
      </c>
      <c r="N33" s="132">
        <v>60.058</v>
      </c>
      <c r="O33" s="132">
        <v>89.027000000000001</v>
      </c>
      <c r="P33" s="132">
        <v>64.742999999999995</v>
      </c>
      <c r="Q33" s="132">
        <v>84.884</v>
      </c>
      <c r="R33" s="132">
        <v>70.706999999999994</v>
      </c>
      <c r="S33" s="132">
        <v>107.705</v>
      </c>
      <c r="T33" s="132">
        <v>66.096000000000004</v>
      </c>
      <c r="U33" s="132">
        <v>61.86</v>
      </c>
      <c r="V33" s="132">
        <v>55.920999999999999</v>
      </c>
      <c r="W33" s="132">
        <v>54.908000000000001</v>
      </c>
      <c r="X33" s="132">
        <v>57.24</v>
      </c>
      <c r="Y33" s="132">
        <v>58.981999999999999</v>
      </c>
      <c r="Z33" s="132">
        <v>76.293000000000006</v>
      </c>
      <c r="AA33" s="132">
        <v>86.286000000000001</v>
      </c>
      <c r="AB33" s="132">
        <v>116.483</v>
      </c>
      <c r="AC33" s="132">
        <v>87.233000000000004</v>
      </c>
      <c r="AD33" s="132">
        <v>68.802999999999997</v>
      </c>
      <c r="AE33" s="132">
        <v>62.226999999999997</v>
      </c>
      <c r="AF33" s="132">
        <v>60.598999999999997</v>
      </c>
      <c r="AG33" s="132">
        <v>69.820999999999998</v>
      </c>
      <c r="AH33" s="132">
        <v>52.453000000000003</v>
      </c>
      <c r="AI33" s="173">
        <v>84.844999999999999</v>
      </c>
      <c r="AJ33" s="173">
        <v>77.423000000000002</v>
      </c>
      <c r="AK33" s="173">
        <v>53.27</v>
      </c>
      <c r="AL33" s="173">
        <v>68.525999999999996</v>
      </c>
      <c r="AM33" s="173">
        <v>76.852000000000004</v>
      </c>
      <c r="AN33" s="173"/>
      <c r="AO33" s="173"/>
      <c r="AP33" s="173"/>
      <c r="AQ33" s="173"/>
      <c r="AR33" s="173"/>
      <c r="AS33" s="173"/>
      <c r="AT33" s="173"/>
      <c r="AU33" s="173"/>
      <c r="AV33" s="173"/>
      <c r="AW33" s="173"/>
      <c r="AX33" s="173"/>
      <c r="AY33" s="173"/>
    </row>
    <row r="34" spans="1:51" ht="15" x14ac:dyDescent="0.25">
      <c r="A34" s="192">
        <v>44866</v>
      </c>
      <c r="B34" s="115"/>
      <c r="C34" s="115"/>
      <c r="D34" s="115">
        <v>53.16</v>
      </c>
      <c r="E34" s="132">
        <v>63.44</v>
      </c>
      <c r="F34" s="132">
        <v>76.846000000000004</v>
      </c>
      <c r="G34" s="132">
        <v>81.644999999999996</v>
      </c>
      <c r="H34" s="132">
        <v>82.234999999999999</v>
      </c>
      <c r="I34" s="132">
        <v>58.945</v>
      </c>
      <c r="J34" s="132">
        <v>48.46</v>
      </c>
      <c r="K34" s="132">
        <v>45.692999999999998</v>
      </c>
      <c r="L34" s="132">
        <v>48.514000000000003</v>
      </c>
      <c r="M34" s="132">
        <v>49.545999999999999</v>
      </c>
      <c r="N34" s="132">
        <v>56.055999999999997</v>
      </c>
      <c r="O34" s="132">
        <v>68.878</v>
      </c>
      <c r="P34" s="132">
        <v>52.860999999999997</v>
      </c>
      <c r="Q34" s="132">
        <v>62.350999999999999</v>
      </c>
      <c r="R34" s="132">
        <v>59.030999999999999</v>
      </c>
      <c r="S34" s="132">
        <v>72.477999999999994</v>
      </c>
      <c r="T34" s="132">
        <v>59.423999999999999</v>
      </c>
      <c r="U34" s="132">
        <v>48.268999999999998</v>
      </c>
      <c r="V34" s="132">
        <v>45.064999999999998</v>
      </c>
      <c r="W34" s="132">
        <v>45.86</v>
      </c>
      <c r="X34" s="132">
        <v>44.366999999999997</v>
      </c>
      <c r="Y34" s="132">
        <v>45.122</v>
      </c>
      <c r="Z34" s="132">
        <v>64.364000000000004</v>
      </c>
      <c r="AA34" s="132">
        <v>67.022000000000006</v>
      </c>
      <c r="AB34" s="132">
        <v>74.765000000000001</v>
      </c>
      <c r="AC34" s="132">
        <v>60.796999999999997</v>
      </c>
      <c r="AD34" s="132">
        <v>55.860999999999997</v>
      </c>
      <c r="AE34" s="132">
        <v>52.591000000000001</v>
      </c>
      <c r="AF34" s="132">
        <v>54.064999999999998</v>
      </c>
      <c r="AG34" s="132">
        <v>56.661999999999999</v>
      </c>
      <c r="AH34" s="132">
        <v>41.655000000000001</v>
      </c>
      <c r="AI34" s="173">
        <v>54.942999999999998</v>
      </c>
      <c r="AJ34" s="173">
        <v>52.764000000000003</v>
      </c>
      <c r="AK34" s="173">
        <v>48.366</v>
      </c>
      <c r="AL34" s="173">
        <v>53.331000000000003</v>
      </c>
      <c r="AM34" s="173">
        <v>61.061999999999998</v>
      </c>
      <c r="AN34" s="173"/>
      <c r="AO34" s="173"/>
      <c r="AP34" s="173"/>
      <c r="AQ34" s="173"/>
      <c r="AR34" s="173"/>
      <c r="AS34" s="173"/>
      <c r="AT34" s="173"/>
      <c r="AU34" s="173"/>
      <c r="AV34" s="173"/>
      <c r="AW34" s="173"/>
      <c r="AX34" s="173"/>
      <c r="AY34" s="173"/>
    </row>
    <row r="35" spans="1:51" ht="15" x14ac:dyDescent="0.25">
      <c r="A35" s="192">
        <v>44896</v>
      </c>
      <c r="B35" s="115"/>
      <c r="C35" s="115"/>
      <c r="D35" s="115">
        <v>43.02</v>
      </c>
      <c r="E35" s="132">
        <v>53.872999999999998</v>
      </c>
      <c r="F35" s="132">
        <v>58.515000000000001</v>
      </c>
      <c r="G35" s="132">
        <v>60.097000000000001</v>
      </c>
      <c r="H35" s="132">
        <v>58.164000000000001</v>
      </c>
      <c r="I35" s="132">
        <v>47.51</v>
      </c>
      <c r="J35" s="132">
        <v>40.343000000000004</v>
      </c>
      <c r="K35" s="132">
        <v>37.380000000000003</v>
      </c>
      <c r="L35" s="132">
        <v>36.738</v>
      </c>
      <c r="M35" s="132">
        <v>40.61</v>
      </c>
      <c r="N35" s="132">
        <v>44.305999999999997</v>
      </c>
      <c r="O35" s="132">
        <v>56.597000000000001</v>
      </c>
      <c r="P35" s="132">
        <v>43.316000000000003</v>
      </c>
      <c r="Q35" s="132">
        <v>52.65</v>
      </c>
      <c r="R35" s="132">
        <v>52.575000000000003</v>
      </c>
      <c r="S35" s="132">
        <v>55.301000000000002</v>
      </c>
      <c r="T35" s="132">
        <v>51.326000000000001</v>
      </c>
      <c r="U35" s="132">
        <v>40.548999999999999</v>
      </c>
      <c r="V35" s="132">
        <v>36.307000000000002</v>
      </c>
      <c r="W35" s="132">
        <v>37.122</v>
      </c>
      <c r="X35" s="132">
        <v>34.479999999999997</v>
      </c>
      <c r="Y35" s="132">
        <v>38.371000000000002</v>
      </c>
      <c r="Z35" s="132">
        <v>45.584000000000003</v>
      </c>
      <c r="AA35" s="132">
        <v>51.633000000000003</v>
      </c>
      <c r="AB35" s="132">
        <v>49.802</v>
      </c>
      <c r="AC35" s="132">
        <v>45.451000000000001</v>
      </c>
      <c r="AD35" s="132">
        <v>47.305</v>
      </c>
      <c r="AE35" s="132">
        <v>42.954999999999998</v>
      </c>
      <c r="AF35" s="132">
        <v>51.576999999999998</v>
      </c>
      <c r="AG35" s="132">
        <v>46.726999999999997</v>
      </c>
      <c r="AH35" s="132">
        <v>34.862000000000002</v>
      </c>
      <c r="AI35" s="173">
        <v>40.609000000000002</v>
      </c>
      <c r="AJ35" s="173">
        <v>40.786000000000001</v>
      </c>
      <c r="AK35" s="173">
        <v>39.982999999999997</v>
      </c>
      <c r="AL35" s="173">
        <v>39.292000000000002</v>
      </c>
      <c r="AM35" s="173">
        <v>45.142000000000003</v>
      </c>
      <c r="AN35" s="173"/>
      <c r="AO35" s="173"/>
      <c r="AP35" s="173"/>
      <c r="AQ35" s="173"/>
      <c r="AR35" s="173"/>
      <c r="AS35" s="173"/>
      <c r="AT35" s="173"/>
      <c r="AU35" s="173"/>
      <c r="AV35" s="173"/>
      <c r="AW35" s="173"/>
      <c r="AX35" s="173"/>
      <c r="AY35" s="173"/>
    </row>
    <row r="36" spans="1:51" ht="15" x14ac:dyDescent="0.25">
      <c r="A36" s="192">
        <v>44927</v>
      </c>
      <c r="D36" s="133">
        <v>36.299999999999997</v>
      </c>
      <c r="E36" s="133">
        <v>46.031999999999996</v>
      </c>
      <c r="F36" s="133">
        <v>50.616999999999997</v>
      </c>
      <c r="G36" s="133">
        <v>50.192999999999998</v>
      </c>
      <c r="H36" s="133">
        <v>46.793999999999997</v>
      </c>
      <c r="I36" s="133">
        <v>39.526000000000003</v>
      </c>
      <c r="J36" s="133">
        <v>34.521000000000001</v>
      </c>
      <c r="K36" s="133">
        <v>32.064</v>
      </c>
      <c r="L36" s="133">
        <v>30.064</v>
      </c>
      <c r="M36" s="133">
        <v>34.064</v>
      </c>
      <c r="N36" s="133">
        <v>38.469000000000001</v>
      </c>
      <c r="O36" s="133">
        <v>49.527999999999999</v>
      </c>
      <c r="P36" s="133">
        <v>37.649000000000001</v>
      </c>
      <c r="Q36" s="133">
        <v>45.316000000000003</v>
      </c>
      <c r="R36" s="133">
        <v>41.557000000000002</v>
      </c>
      <c r="S36" s="133">
        <v>47.12</v>
      </c>
      <c r="T36" s="133">
        <v>42.944000000000003</v>
      </c>
      <c r="U36" s="133">
        <v>36.192999999999998</v>
      </c>
      <c r="V36" s="133">
        <v>31.314</v>
      </c>
      <c r="W36" s="133">
        <v>31.637</v>
      </c>
      <c r="X36" s="133">
        <v>28.125</v>
      </c>
      <c r="Y36" s="133">
        <v>32.829000000000001</v>
      </c>
      <c r="Z36" s="133">
        <v>52.142000000000003</v>
      </c>
      <c r="AA36" s="133">
        <v>45.408999999999999</v>
      </c>
      <c r="AB36" s="133">
        <v>41.77</v>
      </c>
      <c r="AC36" s="133">
        <v>37.594999999999999</v>
      </c>
      <c r="AD36" s="133">
        <v>41.707000000000001</v>
      </c>
      <c r="AE36" s="133">
        <v>36.628999999999998</v>
      </c>
      <c r="AF36" s="133">
        <v>44.444000000000003</v>
      </c>
      <c r="AG36" s="133">
        <v>40.886000000000003</v>
      </c>
      <c r="AH36" s="133">
        <v>29.984000000000002</v>
      </c>
      <c r="AI36" s="173">
        <v>34.159999999999997</v>
      </c>
      <c r="AJ36" s="173">
        <v>34.697000000000003</v>
      </c>
      <c r="AK36" s="173">
        <v>35.939</v>
      </c>
      <c r="AL36" s="173">
        <v>32.174999999999997</v>
      </c>
      <c r="AM36" s="173">
        <v>38.253</v>
      </c>
      <c r="AN36" s="173"/>
      <c r="AO36" s="173"/>
      <c r="AP36" s="173"/>
      <c r="AQ36" s="173"/>
      <c r="AR36" s="173"/>
      <c r="AS36" s="173"/>
      <c r="AT36" s="173"/>
      <c r="AU36" s="173"/>
      <c r="AV36" s="173"/>
      <c r="AW36" s="173"/>
      <c r="AX36" s="173"/>
      <c r="AY36" s="173"/>
    </row>
    <row r="37" spans="1:51" ht="15" x14ac:dyDescent="0.25">
      <c r="A37" s="192">
        <v>44958</v>
      </c>
      <c r="D37" s="133">
        <v>32.25</v>
      </c>
      <c r="E37" s="133">
        <v>37.78</v>
      </c>
      <c r="F37" s="133">
        <v>42.567</v>
      </c>
      <c r="G37" s="133">
        <v>60.87</v>
      </c>
      <c r="H37" s="133">
        <v>48.529000000000003</v>
      </c>
      <c r="I37" s="133">
        <v>32.837000000000003</v>
      </c>
      <c r="J37" s="133">
        <v>29.544</v>
      </c>
      <c r="K37" s="133">
        <v>26.914999999999999</v>
      </c>
      <c r="L37" s="133">
        <v>26.222999999999999</v>
      </c>
      <c r="M37" s="133">
        <v>29.085000000000001</v>
      </c>
      <c r="N37" s="133">
        <v>37.695999999999998</v>
      </c>
      <c r="O37" s="133">
        <v>41.37</v>
      </c>
      <c r="P37" s="133">
        <v>40.689</v>
      </c>
      <c r="Q37" s="133">
        <v>49.250999999999998</v>
      </c>
      <c r="R37" s="133">
        <v>35.496000000000002</v>
      </c>
      <c r="S37" s="133">
        <v>41.658000000000001</v>
      </c>
      <c r="T37" s="133">
        <v>40.75</v>
      </c>
      <c r="U37" s="133">
        <v>37.389000000000003</v>
      </c>
      <c r="V37" s="133">
        <v>28.175000000000001</v>
      </c>
      <c r="W37" s="133">
        <v>26.384</v>
      </c>
      <c r="X37" s="133">
        <v>26.227</v>
      </c>
      <c r="Y37" s="133">
        <v>27.812999999999999</v>
      </c>
      <c r="Z37" s="133">
        <v>44.305999999999997</v>
      </c>
      <c r="AA37" s="133">
        <v>37.844999999999999</v>
      </c>
      <c r="AB37" s="133">
        <v>42.706000000000003</v>
      </c>
      <c r="AC37" s="133">
        <v>32.536999999999999</v>
      </c>
      <c r="AD37" s="133">
        <v>39.621000000000002</v>
      </c>
      <c r="AE37" s="133">
        <v>30.312000000000001</v>
      </c>
      <c r="AF37" s="133">
        <v>34.381</v>
      </c>
      <c r="AG37" s="133">
        <v>34.856000000000002</v>
      </c>
      <c r="AH37" s="133">
        <v>26.05</v>
      </c>
      <c r="AI37" s="173">
        <v>33.421999999999997</v>
      </c>
      <c r="AJ37" s="173">
        <v>34.29</v>
      </c>
      <c r="AK37" s="173">
        <v>29.756</v>
      </c>
      <c r="AL37" s="173">
        <v>27.399000000000001</v>
      </c>
      <c r="AM37" s="173">
        <v>33.863999999999997</v>
      </c>
      <c r="AN37" s="173"/>
      <c r="AO37" s="173"/>
      <c r="AP37" s="173"/>
      <c r="AQ37" s="173"/>
      <c r="AR37" s="173"/>
      <c r="AS37" s="173"/>
      <c r="AT37" s="173"/>
      <c r="AU37" s="173"/>
      <c r="AV37" s="173"/>
      <c r="AW37" s="173"/>
      <c r="AX37" s="173"/>
      <c r="AY37" s="173"/>
    </row>
    <row r="38" spans="1:51" ht="15" x14ac:dyDescent="0.25">
      <c r="A38" s="192">
        <v>44986</v>
      </c>
      <c r="D38" s="133">
        <v>52.65</v>
      </c>
      <c r="E38" s="133">
        <v>47.353000000000002</v>
      </c>
      <c r="F38" s="133">
        <v>74.891000000000005</v>
      </c>
      <c r="G38" s="133">
        <v>126.9</v>
      </c>
      <c r="H38" s="133">
        <v>65.147999999999996</v>
      </c>
      <c r="I38" s="133">
        <v>47.387</v>
      </c>
      <c r="J38" s="133">
        <v>66.593000000000004</v>
      </c>
      <c r="K38" s="133">
        <v>39.377000000000002</v>
      </c>
      <c r="L38" s="133">
        <v>41.444000000000003</v>
      </c>
      <c r="M38" s="133">
        <v>56.691000000000003</v>
      </c>
      <c r="N38" s="133">
        <v>71.271000000000001</v>
      </c>
      <c r="O38" s="133">
        <v>68.328000000000003</v>
      </c>
      <c r="P38" s="133">
        <v>86.427000000000007</v>
      </c>
      <c r="Q38" s="133">
        <v>60.750999999999998</v>
      </c>
      <c r="R38" s="133">
        <v>67.611999999999995</v>
      </c>
      <c r="S38" s="133">
        <v>59.058999999999997</v>
      </c>
      <c r="T38" s="133">
        <v>53.677999999999997</v>
      </c>
      <c r="U38" s="133">
        <v>45.234999999999999</v>
      </c>
      <c r="V38" s="133">
        <v>40.64</v>
      </c>
      <c r="W38" s="133">
        <v>32.107999999999997</v>
      </c>
      <c r="X38" s="133">
        <v>38.273000000000003</v>
      </c>
      <c r="Y38" s="133">
        <v>68.106999999999999</v>
      </c>
      <c r="Z38" s="133">
        <v>57.375999999999998</v>
      </c>
      <c r="AA38" s="133">
        <v>50.453000000000003</v>
      </c>
      <c r="AB38" s="133">
        <v>117.033</v>
      </c>
      <c r="AC38" s="133">
        <v>41.155000000000001</v>
      </c>
      <c r="AD38" s="133">
        <v>69.120999999999995</v>
      </c>
      <c r="AE38" s="133">
        <v>35.61</v>
      </c>
      <c r="AF38" s="133">
        <v>54.904000000000003</v>
      </c>
      <c r="AG38" s="133">
        <v>57.600999999999999</v>
      </c>
      <c r="AH38" s="133">
        <v>37.826000000000001</v>
      </c>
      <c r="AI38" s="173">
        <v>44.908999999999999</v>
      </c>
      <c r="AJ38" s="173">
        <v>50.475999999999999</v>
      </c>
      <c r="AK38" s="173">
        <v>36.893999999999998</v>
      </c>
      <c r="AL38" s="173">
        <v>51.268999999999998</v>
      </c>
      <c r="AM38" s="173">
        <v>68.406000000000006</v>
      </c>
      <c r="AN38" s="173"/>
      <c r="AO38" s="173"/>
      <c r="AP38" s="173"/>
      <c r="AQ38" s="173"/>
      <c r="AR38" s="173"/>
      <c r="AS38" s="173"/>
      <c r="AT38" s="173"/>
      <c r="AU38" s="173"/>
      <c r="AV38" s="173"/>
      <c r="AW38" s="173"/>
      <c r="AX38" s="173"/>
      <c r="AY38" s="173"/>
    </row>
    <row r="39" spans="1:51" ht="15" x14ac:dyDescent="0.25">
      <c r="A39" s="192">
        <v>45017</v>
      </c>
      <c r="D39" s="133">
        <v>130.33000000000001</v>
      </c>
      <c r="E39" s="133">
        <v>121.86799999999999</v>
      </c>
      <c r="F39" s="133">
        <v>271.17</v>
      </c>
      <c r="G39" s="133">
        <v>277.84699999999998</v>
      </c>
      <c r="H39" s="133">
        <v>169.89599999999999</v>
      </c>
      <c r="I39" s="133">
        <v>94.027000000000001</v>
      </c>
      <c r="J39" s="133">
        <v>149.04300000000001</v>
      </c>
      <c r="K39" s="133">
        <v>82.278999999999996</v>
      </c>
      <c r="L39" s="133">
        <v>82.221999999999994</v>
      </c>
      <c r="M39" s="133">
        <v>163.26900000000001</v>
      </c>
      <c r="N39" s="133">
        <v>224.124</v>
      </c>
      <c r="O39" s="133">
        <v>142.73500000000001</v>
      </c>
      <c r="P39" s="133">
        <v>128.86000000000001</v>
      </c>
      <c r="Q39" s="133">
        <v>121.68600000000001</v>
      </c>
      <c r="R39" s="133">
        <v>157.09</v>
      </c>
      <c r="S39" s="133">
        <v>143.54</v>
      </c>
      <c r="T39" s="133">
        <v>81.941000000000003</v>
      </c>
      <c r="U39" s="133">
        <v>90.402000000000001</v>
      </c>
      <c r="V39" s="133">
        <v>79.412999999999997</v>
      </c>
      <c r="W39" s="133">
        <v>77.209000000000003</v>
      </c>
      <c r="X39" s="133">
        <v>77.019000000000005</v>
      </c>
      <c r="Y39" s="133">
        <v>168.83099999999999</v>
      </c>
      <c r="Z39" s="133">
        <v>219.124</v>
      </c>
      <c r="AA39" s="133">
        <v>174.74600000000001</v>
      </c>
      <c r="AB39" s="133">
        <v>177.85300000000001</v>
      </c>
      <c r="AC39" s="133">
        <v>94.531999999999996</v>
      </c>
      <c r="AD39" s="133">
        <v>128.29300000000001</v>
      </c>
      <c r="AE39" s="133">
        <v>98.37</v>
      </c>
      <c r="AF39" s="133">
        <v>139.43199999999999</v>
      </c>
      <c r="AG39" s="133">
        <v>121.881</v>
      </c>
      <c r="AH39" s="133">
        <v>68.057000000000002</v>
      </c>
      <c r="AI39" s="173">
        <v>99.652000000000001</v>
      </c>
      <c r="AJ39" s="173">
        <v>81.777000000000001</v>
      </c>
      <c r="AK39" s="173">
        <v>90.659000000000006</v>
      </c>
      <c r="AL39" s="173">
        <v>87.551000000000002</v>
      </c>
      <c r="AM39" s="173">
        <v>117.96599999999999</v>
      </c>
      <c r="AN39" s="173"/>
      <c r="AO39" s="173"/>
      <c r="AP39" s="173"/>
      <c r="AQ39" s="173"/>
      <c r="AR39" s="173"/>
      <c r="AS39" s="173"/>
      <c r="AT39" s="173"/>
      <c r="AU39" s="173"/>
      <c r="AV39" s="173"/>
      <c r="AW39" s="173"/>
      <c r="AX39" s="173"/>
      <c r="AY39" s="173"/>
    </row>
    <row r="40" spans="1:51" ht="15" x14ac:dyDescent="0.25">
      <c r="A40" s="192">
        <v>45047</v>
      </c>
      <c r="D40" s="133">
        <v>266.7</v>
      </c>
      <c r="E40" s="133">
        <v>529.17399999999998</v>
      </c>
      <c r="F40" s="133">
        <v>506.12700000000001</v>
      </c>
      <c r="G40" s="133">
        <v>371.565</v>
      </c>
      <c r="H40" s="133">
        <v>297.00099999999998</v>
      </c>
      <c r="I40" s="133">
        <v>162.59</v>
      </c>
      <c r="J40" s="133">
        <v>158.93799999999999</v>
      </c>
      <c r="K40" s="133">
        <v>95.295000000000002</v>
      </c>
      <c r="L40" s="133">
        <v>167.083</v>
      </c>
      <c r="M40" s="133">
        <v>240.90100000000001</v>
      </c>
      <c r="N40" s="133">
        <v>597.95299999999997</v>
      </c>
      <c r="O40" s="133">
        <v>233.048</v>
      </c>
      <c r="P40" s="133">
        <v>412.51</v>
      </c>
      <c r="Q40" s="133">
        <v>262.83</v>
      </c>
      <c r="R40" s="133">
        <v>455.12400000000002</v>
      </c>
      <c r="S40" s="133">
        <v>338.44200000000001</v>
      </c>
      <c r="T40" s="133">
        <v>210.739</v>
      </c>
      <c r="U40" s="133">
        <v>172.655</v>
      </c>
      <c r="V40" s="133">
        <v>212.27699999999999</v>
      </c>
      <c r="W40" s="133">
        <v>70.503</v>
      </c>
      <c r="X40" s="133">
        <v>191.03899999999999</v>
      </c>
      <c r="Y40" s="133">
        <v>223.79499999999999</v>
      </c>
      <c r="Z40" s="133">
        <v>468.75099999999998</v>
      </c>
      <c r="AA40" s="133">
        <v>244.381</v>
      </c>
      <c r="AB40" s="133">
        <v>229.155</v>
      </c>
      <c r="AC40" s="133">
        <v>386.78199999999998</v>
      </c>
      <c r="AD40" s="133">
        <v>328.90899999999999</v>
      </c>
      <c r="AE40" s="133">
        <v>193.47</v>
      </c>
      <c r="AF40" s="133">
        <v>311.28699999999998</v>
      </c>
      <c r="AG40" s="133">
        <v>116.223</v>
      </c>
      <c r="AH40" s="133">
        <v>132.815</v>
      </c>
      <c r="AI40" s="173">
        <v>229.179</v>
      </c>
      <c r="AJ40" s="173">
        <v>154.441</v>
      </c>
      <c r="AK40" s="173">
        <v>107.919</v>
      </c>
      <c r="AL40" s="173">
        <v>216.22200000000001</v>
      </c>
      <c r="AM40" s="173">
        <v>377.63499999999999</v>
      </c>
      <c r="AN40" s="173"/>
      <c r="AO40" s="173"/>
      <c r="AP40" s="173"/>
      <c r="AQ40" s="173"/>
      <c r="AR40" s="173"/>
      <c r="AS40" s="173"/>
      <c r="AT40" s="173"/>
      <c r="AU40" s="173"/>
      <c r="AV40" s="173"/>
      <c r="AW40" s="173"/>
      <c r="AX40" s="173"/>
      <c r="AY40" s="173"/>
    </row>
    <row r="41" spans="1:51" ht="15" x14ac:dyDescent="0.25">
      <c r="A41" s="192">
        <v>45078</v>
      </c>
      <c r="D41" s="133">
        <v>180.42</v>
      </c>
      <c r="E41" s="133">
        <v>511.53100000000001</v>
      </c>
      <c r="F41" s="133">
        <v>310.03300000000002</v>
      </c>
      <c r="G41" s="133">
        <v>253.65</v>
      </c>
      <c r="H41" s="133">
        <v>147.13300000000001</v>
      </c>
      <c r="I41" s="133">
        <v>129.74600000000001</v>
      </c>
      <c r="J41" s="133">
        <v>84.54</v>
      </c>
      <c r="K41" s="133">
        <v>73.956999999999994</v>
      </c>
      <c r="L41" s="133">
        <v>168.49600000000001</v>
      </c>
      <c r="M41" s="133">
        <v>124.66800000000001</v>
      </c>
      <c r="N41" s="133">
        <v>449.26499999999999</v>
      </c>
      <c r="O41" s="133">
        <v>137.80699999999999</v>
      </c>
      <c r="P41" s="133">
        <v>487.11500000000001</v>
      </c>
      <c r="Q41" s="133">
        <v>132.88499999999999</v>
      </c>
      <c r="R41" s="133">
        <v>373.262</v>
      </c>
      <c r="S41" s="133">
        <v>224.50200000000001</v>
      </c>
      <c r="T41" s="133">
        <v>213.29400000000001</v>
      </c>
      <c r="U41" s="133">
        <v>78.787000000000006</v>
      </c>
      <c r="V41" s="133">
        <v>110.89400000000001</v>
      </c>
      <c r="W41" s="133">
        <v>30.428999999999998</v>
      </c>
      <c r="X41" s="133">
        <v>170.80199999999999</v>
      </c>
      <c r="Y41" s="133">
        <v>84.471000000000004</v>
      </c>
      <c r="Z41" s="133">
        <v>303.02</v>
      </c>
      <c r="AA41" s="133">
        <v>124.256</v>
      </c>
      <c r="AB41" s="133">
        <v>115.425</v>
      </c>
      <c r="AC41" s="133">
        <v>392.358</v>
      </c>
      <c r="AD41" s="133">
        <v>160.363</v>
      </c>
      <c r="AE41" s="133">
        <v>207.78700000000001</v>
      </c>
      <c r="AF41" s="133">
        <v>368.42200000000003</v>
      </c>
      <c r="AG41" s="133">
        <v>27.733000000000001</v>
      </c>
      <c r="AH41" s="133">
        <v>81.620999999999995</v>
      </c>
      <c r="AI41" s="173">
        <v>201.63499999999999</v>
      </c>
      <c r="AJ41" s="173">
        <v>140.876</v>
      </c>
      <c r="AK41" s="173">
        <v>66.251000000000005</v>
      </c>
      <c r="AL41" s="173">
        <v>204.31800000000001</v>
      </c>
      <c r="AM41" s="173">
        <v>505.52800000000002</v>
      </c>
      <c r="AN41" s="173"/>
      <c r="AO41" s="173"/>
      <c r="AP41" s="173"/>
      <c r="AQ41" s="173"/>
      <c r="AR41" s="173"/>
      <c r="AS41" s="173"/>
      <c r="AT41" s="173"/>
      <c r="AU41" s="173"/>
      <c r="AV41" s="173"/>
      <c r="AW41" s="173"/>
      <c r="AX41" s="173"/>
      <c r="AY41" s="173"/>
    </row>
    <row r="42" spans="1:51" ht="15" x14ac:dyDescent="0.25">
      <c r="A42" s="192">
        <v>45108</v>
      </c>
      <c r="D42" s="133">
        <v>65.19</v>
      </c>
      <c r="E42" s="133">
        <v>167.71700000000001</v>
      </c>
      <c r="F42" s="133">
        <v>87.915999999999997</v>
      </c>
      <c r="G42" s="133">
        <v>94.34</v>
      </c>
      <c r="H42" s="133">
        <v>52.658999999999999</v>
      </c>
      <c r="I42" s="133">
        <v>40.414000000000001</v>
      </c>
      <c r="J42" s="133">
        <v>27.221</v>
      </c>
      <c r="K42" s="133">
        <v>24.318000000000001</v>
      </c>
      <c r="L42" s="133">
        <v>63.42</v>
      </c>
      <c r="M42" s="133">
        <v>45.262</v>
      </c>
      <c r="N42" s="133">
        <v>152.476</v>
      </c>
      <c r="O42" s="133">
        <v>35.423000000000002</v>
      </c>
      <c r="P42" s="133">
        <v>281.48500000000001</v>
      </c>
      <c r="Q42" s="133">
        <v>41.325000000000003</v>
      </c>
      <c r="R42" s="133">
        <v>108.375</v>
      </c>
      <c r="S42" s="133">
        <v>81.128</v>
      </c>
      <c r="T42" s="133">
        <v>97.108999999999995</v>
      </c>
      <c r="U42" s="133">
        <v>18.111999999999998</v>
      </c>
      <c r="V42" s="133">
        <v>24.036000000000001</v>
      </c>
      <c r="W42" s="133">
        <v>12.013999999999999</v>
      </c>
      <c r="X42" s="133">
        <v>31.366</v>
      </c>
      <c r="Y42" s="133">
        <v>25.489000000000001</v>
      </c>
      <c r="Z42" s="133">
        <v>94.915000000000006</v>
      </c>
      <c r="AA42" s="133">
        <v>33.165999999999997</v>
      </c>
      <c r="AB42" s="133">
        <v>36.024999999999999</v>
      </c>
      <c r="AC42" s="133">
        <v>124.092</v>
      </c>
      <c r="AD42" s="133">
        <v>74.247</v>
      </c>
      <c r="AE42" s="133">
        <v>46.677999999999997</v>
      </c>
      <c r="AF42" s="133">
        <v>132.714</v>
      </c>
      <c r="AG42" s="133">
        <v>16.387</v>
      </c>
      <c r="AH42" s="133">
        <v>22.146000000000001</v>
      </c>
      <c r="AI42" s="173">
        <v>42.414000000000001</v>
      </c>
      <c r="AJ42" s="173">
        <v>38.770000000000003</v>
      </c>
      <c r="AK42" s="173">
        <v>21.071999999999999</v>
      </c>
      <c r="AL42" s="173">
        <v>104.06399999999999</v>
      </c>
      <c r="AM42" s="173">
        <v>208.64599999999999</v>
      </c>
      <c r="AN42" s="173"/>
      <c r="AO42" s="173"/>
      <c r="AP42" s="173"/>
      <c r="AQ42" s="173"/>
      <c r="AR42" s="173"/>
      <c r="AS42" s="173"/>
      <c r="AT42" s="173"/>
      <c r="AU42" s="173"/>
      <c r="AV42" s="173"/>
      <c r="AW42" s="173"/>
      <c r="AX42" s="173"/>
      <c r="AY42" s="173"/>
    </row>
    <row r="43" spans="1:51" ht="15" x14ac:dyDescent="0.25">
      <c r="A43" s="192">
        <v>45139</v>
      </c>
      <c r="D43" s="133">
        <v>43.52</v>
      </c>
      <c r="E43" s="133">
        <v>85.673000000000002</v>
      </c>
      <c r="F43" s="133">
        <v>50.59</v>
      </c>
      <c r="G43" s="133">
        <v>45.54</v>
      </c>
      <c r="H43" s="133">
        <v>43.387</v>
      </c>
      <c r="I43" s="133">
        <v>30.13</v>
      </c>
      <c r="J43" s="133">
        <v>28.536000000000001</v>
      </c>
      <c r="K43" s="133">
        <v>25.17</v>
      </c>
      <c r="L43" s="133">
        <v>32.276000000000003</v>
      </c>
      <c r="M43" s="133">
        <v>40.268999999999998</v>
      </c>
      <c r="N43" s="133">
        <v>61.820999999999998</v>
      </c>
      <c r="O43" s="133">
        <v>31.193999999999999</v>
      </c>
      <c r="P43" s="133">
        <v>84.78</v>
      </c>
      <c r="Q43" s="133">
        <v>30.855</v>
      </c>
      <c r="R43" s="133">
        <v>69.325999999999993</v>
      </c>
      <c r="S43" s="133">
        <v>43.148000000000003</v>
      </c>
      <c r="T43" s="133">
        <v>56.183999999999997</v>
      </c>
      <c r="U43" s="133">
        <v>24.484999999999999</v>
      </c>
      <c r="V43" s="133">
        <v>29.803000000000001</v>
      </c>
      <c r="W43" s="133">
        <v>19.001999999999999</v>
      </c>
      <c r="X43" s="133">
        <v>24.462</v>
      </c>
      <c r="Y43" s="133">
        <v>28.097999999999999</v>
      </c>
      <c r="Z43" s="133">
        <v>51.432000000000002</v>
      </c>
      <c r="AA43" s="133">
        <v>39.811</v>
      </c>
      <c r="AB43" s="133">
        <v>34.555</v>
      </c>
      <c r="AC43" s="133">
        <v>55.584000000000003</v>
      </c>
      <c r="AD43" s="133">
        <v>37.49</v>
      </c>
      <c r="AE43" s="133">
        <v>43.07</v>
      </c>
      <c r="AF43" s="133">
        <v>48.027000000000001</v>
      </c>
      <c r="AG43" s="133">
        <v>24.859000000000002</v>
      </c>
      <c r="AH43" s="133">
        <v>31.498000000000001</v>
      </c>
      <c r="AI43" s="173">
        <v>39.024000000000001</v>
      </c>
      <c r="AJ43" s="173">
        <v>25.821999999999999</v>
      </c>
      <c r="AK43" s="173">
        <v>24.06</v>
      </c>
      <c r="AL43" s="173">
        <v>51.359000000000002</v>
      </c>
      <c r="AM43" s="173">
        <v>81.536000000000001</v>
      </c>
      <c r="AN43" s="173"/>
      <c r="AO43" s="173"/>
      <c r="AP43" s="173"/>
      <c r="AQ43" s="173"/>
      <c r="AR43" s="173"/>
      <c r="AS43" s="173"/>
      <c r="AT43" s="173"/>
      <c r="AU43" s="173"/>
      <c r="AV43" s="173"/>
      <c r="AW43" s="173"/>
      <c r="AX43" s="173"/>
      <c r="AY43" s="173"/>
    </row>
    <row r="44" spans="1:51" ht="15" x14ac:dyDescent="0.25">
      <c r="A44" s="192">
        <v>45170</v>
      </c>
      <c r="D44" s="133">
        <v>65.16</v>
      </c>
      <c r="E44" s="133">
        <v>78.527000000000001</v>
      </c>
      <c r="F44" s="133">
        <v>71.572000000000003</v>
      </c>
      <c r="G44" s="133">
        <v>72.23</v>
      </c>
      <c r="H44" s="133">
        <v>55.424999999999997</v>
      </c>
      <c r="I44" s="133">
        <v>61.563000000000002</v>
      </c>
      <c r="J44" s="133">
        <v>43.521999999999998</v>
      </c>
      <c r="K44" s="133">
        <v>38.655000000000001</v>
      </c>
      <c r="L44" s="133">
        <v>51.473999999999997</v>
      </c>
      <c r="M44" s="133">
        <v>52</v>
      </c>
      <c r="N44" s="133">
        <v>71.924999999999997</v>
      </c>
      <c r="O44" s="133">
        <v>51.345999999999997</v>
      </c>
      <c r="P44" s="133">
        <v>67.852000000000004</v>
      </c>
      <c r="Q44" s="133">
        <v>50.447000000000003</v>
      </c>
      <c r="R44" s="133">
        <v>77.146000000000001</v>
      </c>
      <c r="S44" s="133">
        <v>53.042999999999999</v>
      </c>
      <c r="T44" s="133">
        <v>59.79</v>
      </c>
      <c r="U44" s="133">
        <v>43.713000000000001</v>
      </c>
      <c r="V44" s="133">
        <v>43.652000000000001</v>
      </c>
      <c r="W44" s="133">
        <v>38.996000000000002</v>
      </c>
      <c r="X44" s="133">
        <v>55.811999999999998</v>
      </c>
      <c r="Y44" s="133">
        <v>59.561</v>
      </c>
      <c r="Z44" s="133">
        <v>58.244999999999997</v>
      </c>
      <c r="AA44" s="133">
        <v>55.521000000000001</v>
      </c>
      <c r="AB44" s="133">
        <v>65.153000000000006</v>
      </c>
      <c r="AC44" s="133">
        <v>59.122</v>
      </c>
      <c r="AD44" s="133">
        <v>49.247999999999998</v>
      </c>
      <c r="AE44" s="133">
        <v>48.265999999999998</v>
      </c>
      <c r="AF44" s="133">
        <v>56.192999999999998</v>
      </c>
      <c r="AG44" s="133">
        <v>40.488</v>
      </c>
      <c r="AH44" s="133">
        <v>60.923000000000002</v>
      </c>
      <c r="AI44" s="173">
        <v>54.631</v>
      </c>
      <c r="AJ44" s="173">
        <v>40.698999999999998</v>
      </c>
      <c r="AK44" s="173">
        <v>39.350999999999999</v>
      </c>
      <c r="AL44" s="173">
        <v>74.929000000000002</v>
      </c>
      <c r="AM44" s="173">
        <v>63.401000000000003</v>
      </c>
      <c r="AN44" s="173"/>
      <c r="AO44" s="173"/>
      <c r="AP44" s="173"/>
      <c r="AQ44" s="173"/>
      <c r="AR44" s="173"/>
      <c r="AS44" s="173"/>
      <c r="AT44" s="173"/>
      <c r="AU44" s="173"/>
      <c r="AV44" s="173"/>
      <c r="AW44" s="173"/>
      <c r="AX44" s="173"/>
      <c r="AY44" s="173"/>
    </row>
    <row r="45" spans="1:51" ht="15" x14ac:dyDescent="0.25">
      <c r="A45" s="192">
        <v>45200</v>
      </c>
      <c r="D45" s="133">
        <v>76.3</v>
      </c>
      <c r="E45" s="133">
        <v>100.084</v>
      </c>
      <c r="F45" s="133">
        <v>128.46600000000001</v>
      </c>
      <c r="G45" s="133">
        <v>117.965</v>
      </c>
      <c r="H45" s="133">
        <v>63.045000000000002</v>
      </c>
      <c r="I45" s="133">
        <v>64.7</v>
      </c>
      <c r="J45" s="133">
        <v>57.305</v>
      </c>
      <c r="K45" s="133">
        <v>57.207999999999998</v>
      </c>
      <c r="L45" s="133">
        <v>57.8</v>
      </c>
      <c r="M45" s="133">
        <v>59.886000000000003</v>
      </c>
      <c r="N45" s="133">
        <v>89.146000000000001</v>
      </c>
      <c r="O45" s="133">
        <v>64.94</v>
      </c>
      <c r="P45" s="133">
        <v>86.147000000000006</v>
      </c>
      <c r="Q45" s="133">
        <v>70.78</v>
      </c>
      <c r="R45" s="133">
        <v>108.46</v>
      </c>
      <c r="S45" s="133">
        <v>66.120999999999995</v>
      </c>
      <c r="T45" s="133">
        <v>62.655000000000001</v>
      </c>
      <c r="U45" s="133">
        <v>56.451000000000001</v>
      </c>
      <c r="V45" s="133">
        <v>55.04</v>
      </c>
      <c r="W45" s="133">
        <v>57.41</v>
      </c>
      <c r="X45" s="133">
        <v>59.021999999999998</v>
      </c>
      <c r="Y45" s="133">
        <v>76.054000000000002</v>
      </c>
      <c r="Z45" s="133">
        <v>86.283000000000001</v>
      </c>
      <c r="AA45" s="133">
        <v>117.03</v>
      </c>
      <c r="AB45" s="133">
        <v>88.313999999999993</v>
      </c>
      <c r="AC45" s="133">
        <v>68.84</v>
      </c>
      <c r="AD45" s="133">
        <v>62.329000000000001</v>
      </c>
      <c r="AE45" s="133">
        <v>61.122</v>
      </c>
      <c r="AF45" s="133">
        <v>69.975999999999999</v>
      </c>
      <c r="AG45" s="133">
        <v>52.673999999999999</v>
      </c>
      <c r="AH45" s="133">
        <v>85.671999999999997</v>
      </c>
      <c r="AI45" s="173">
        <v>77.188000000000002</v>
      </c>
      <c r="AJ45" s="173">
        <v>53.284999999999997</v>
      </c>
      <c r="AK45" s="173">
        <v>68.741</v>
      </c>
      <c r="AL45" s="173">
        <v>76.540999999999997</v>
      </c>
      <c r="AM45" s="173">
        <v>72.084000000000003</v>
      </c>
      <c r="AN45" s="173"/>
      <c r="AO45" s="173"/>
      <c r="AP45" s="173"/>
      <c r="AQ45" s="173"/>
      <c r="AR45" s="173"/>
      <c r="AS45" s="173"/>
      <c r="AT45" s="173"/>
      <c r="AU45" s="173"/>
      <c r="AV45" s="173"/>
      <c r="AW45" s="173"/>
      <c r="AX45" s="173"/>
      <c r="AY45" s="173"/>
    </row>
    <row r="46" spans="1:51" ht="15" x14ac:dyDescent="0.25">
      <c r="A46" s="192">
        <v>45231</v>
      </c>
      <c r="D46" s="133">
        <v>53.16</v>
      </c>
      <c r="E46" s="133">
        <v>76.924000000000007</v>
      </c>
      <c r="F46" s="133">
        <v>82.034000000000006</v>
      </c>
      <c r="G46" s="133">
        <v>84.099000000000004</v>
      </c>
      <c r="H46" s="133">
        <v>59.552</v>
      </c>
      <c r="I46" s="133">
        <v>48.881999999999998</v>
      </c>
      <c r="J46" s="133">
        <v>46.103999999999999</v>
      </c>
      <c r="K46" s="133">
        <v>48.933999999999997</v>
      </c>
      <c r="L46" s="133">
        <v>49.735999999999997</v>
      </c>
      <c r="M46" s="133">
        <v>55.865000000000002</v>
      </c>
      <c r="N46" s="133">
        <v>68.977000000000004</v>
      </c>
      <c r="O46" s="133">
        <v>53.302999999999997</v>
      </c>
      <c r="P46" s="133">
        <v>63.375999999999998</v>
      </c>
      <c r="Q46" s="133">
        <v>59.094999999999999</v>
      </c>
      <c r="R46" s="133">
        <v>73.066000000000003</v>
      </c>
      <c r="S46" s="133">
        <v>59.759</v>
      </c>
      <c r="T46" s="133">
        <v>48.988999999999997</v>
      </c>
      <c r="U46" s="133">
        <v>45.542999999999999</v>
      </c>
      <c r="V46" s="133">
        <v>45.99</v>
      </c>
      <c r="W46" s="133">
        <v>44.475000000000001</v>
      </c>
      <c r="X46" s="133">
        <v>45.128999999999998</v>
      </c>
      <c r="Y46" s="133">
        <v>64.132999999999996</v>
      </c>
      <c r="Z46" s="133">
        <v>67.018000000000001</v>
      </c>
      <c r="AA46" s="133">
        <v>76.331999999999994</v>
      </c>
      <c r="AB46" s="133">
        <v>61.67</v>
      </c>
      <c r="AC46" s="133">
        <v>55.893999999999998</v>
      </c>
      <c r="AD46" s="133">
        <v>52.68</v>
      </c>
      <c r="AE46" s="133">
        <v>55.011000000000003</v>
      </c>
      <c r="AF46" s="133">
        <v>56.802</v>
      </c>
      <c r="AG46" s="133">
        <v>41.832999999999998</v>
      </c>
      <c r="AH46" s="133">
        <v>55.575000000000003</v>
      </c>
      <c r="AI46" s="173">
        <v>53.084000000000003</v>
      </c>
      <c r="AJ46" s="173">
        <v>48.378</v>
      </c>
      <c r="AK46" s="173">
        <v>53.515999999999998</v>
      </c>
      <c r="AL46" s="173">
        <v>60.777000000000001</v>
      </c>
      <c r="AM46" s="173">
        <v>63.241</v>
      </c>
      <c r="AN46" s="173"/>
      <c r="AO46" s="173"/>
      <c r="AP46" s="173"/>
      <c r="AQ46" s="173"/>
      <c r="AR46" s="173"/>
      <c r="AS46" s="173"/>
      <c r="AT46" s="173"/>
      <c r="AU46" s="173"/>
      <c r="AV46" s="173"/>
      <c r="AW46" s="173"/>
      <c r="AX46" s="173"/>
      <c r="AY46" s="173"/>
    </row>
    <row r="47" spans="1:51" ht="15" x14ac:dyDescent="0.25">
      <c r="A47" s="192">
        <v>45261</v>
      </c>
      <c r="D47" s="133">
        <v>43.02</v>
      </c>
      <c r="E47" s="133">
        <v>58.582999999999998</v>
      </c>
      <c r="F47" s="133">
        <v>60.448</v>
      </c>
      <c r="G47" s="133">
        <v>59.695999999999998</v>
      </c>
      <c r="H47" s="133">
        <v>48.052999999999997</v>
      </c>
      <c r="I47" s="133">
        <v>40.744999999999997</v>
      </c>
      <c r="J47" s="133">
        <v>37.765999999999998</v>
      </c>
      <c r="K47" s="133">
        <v>36.984000000000002</v>
      </c>
      <c r="L47" s="133">
        <v>40.783999999999999</v>
      </c>
      <c r="M47" s="133">
        <v>44.137999999999998</v>
      </c>
      <c r="N47" s="133">
        <v>56.688000000000002</v>
      </c>
      <c r="O47" s="133">
        <v>43.595999999999997</v>
      </c>
      <c r="P47" s="133">
        <v>53.612000000000002</v>
      </c>
      <c r="Q47" s="133">
        <v>52.633000000000003</v>
      </c>
      <c r="R47" s="133">
        <v>55.847000000000001</v>
      </c>
      <c r="S47" s="133">
        <v>51.814999999999998</v>
      </c>
      <c r="T47" s="133">
        <v>41.220999999999997</v>
      </c>
      <c r="U47" s="133">
        <v>36.747999999999998</v>
      </c>
      <c r="V47" s="133">
        <v>37.24</v>
      </c>
      <c r="W47" s="133">
        <v>34.691000000000003</v>
      </c>
      <c r="X47" s="133">
        <v>38.374000000000002</v>
      </c>
      <c r="Y47" s="133">
        <v>45.392000000000003</v>
      </c>
      <c r="Z47" s="133">
        <v>51.628</v>
      </c>
      <c r="AA47" s="133">
        <v>50.468000000000004</v>
      </c>
      <c r="AB47" s="133">
        <v>46.29</v>
      </c>
      <c r="AC47" s="133">
        <v>47.335999999999999</v>
      </c>
      <c r="AD47" s="133">
        <v>43.036999999999999</v>
      </c>
      <c r="AE47" s="133">
        <v>51.908999999999999</v>
      </c>
      <c r="AF47" s="133">
        <v>46.853999999999999</v>
      </c>
      <c r="AG47" s="133">
        <v>35.03</v>
      </c>
      <c r="AH47" s="133">
        <v>41.173999999999999</v>
      </c>
      <c r="AI47" s="173">
        <v>40.792000000000002</v>
      </c>
      <c r="AJ47" s="173">
        <v>39.991999999999997</v>
      </c>
      <c r="AK47" s="173">
        <v>39.453000000000003</v>
      </c>
      <c r="AL47" s="173">
        <v>44.902999999999999</v>
      </c>
      <c r="AM47" s="173">
        <v>53.863999999999997</v>
      </c>
      <c r="AN47" s="173"/>
      <c r="AO47" s="173"/>
      <c r="AP47" s="173"/>
      <c r="AQ47" s="173"/>
      <c r="AR47" s="173"/>
      <c r="AS47" s="173"/>
      <c r="AT47" s="173"/>
      <c r="AU47" s="173"/>
      <c r="AV47" s="173"/>
      <c r="AW47" s="173"/>
      <c r="AX47" s="173"/>
      <c r="AY47" s="173"/>
    </row>
    <row r="48" spans="1:51" ht="15" x14ac:dyDescent="0.25">
      <c r="A48" s="192">
        <v>45292</v>
      </c>
      <c r="D48" s="133">
        <v>36.299999999999997</v>
      </c>
      <c r="E48" s="133">
        <v>50.679000000000002</v>
      </c>
      <c r="F48" s="133">
        <v>50.506999999999998</v>
      </c>
      <c r="G48" s="133">
        <v>47.478999999999999</v>
      </c>
      <c r="H48" s="133">
        <v>40.000999999999998</v>
      </c>
      <c r="I48" s="133">
        <v>34.887999999999998</v>
      </c>
      <c r="J48" s="133">
        <v>32.415999999999997</v>
      </c>
      <c r="K48" s="133">
        <v>30.15</v>
      </c>
      <c r="L48" s="133">
        <v>34.220999999999997</v>
      </c>
      <c r="M48" s="133">
        <v>38.314999999999998</v>
      </c>
      <c r="N48" s="133">
        <v>49.61</v>
      </c>
      <c r="O48" s="133">
        <v>37.854999999999997</v>
      </c>
      <c r="P48" s="133">
        <v>46.192999999999998</v>
      </c>
      <c r="Q48" s="133">
        <v>41.606999999999999</v>
      </c>
      <c r="R48" s="133">
        <v>47.607999999999997</v>
      </c>
      <c r="S48" s="133">
        <v>43.12</v>
      </c>
      <c r="T48" s="133">
        <v>36.823</v>
      </c>
      <c r="U48" s="133">
        <v>31.716000000000001</v>
      </c>
      <c r="V48" s="133">
        <v>31.75</v>
      </c>
      <c r="W48" s="133">
        <v>28.175000000000001</v>
      </c>
      <c r="X48" s="133">
        <v>32.83</v>
      </c>
      <c r="Y48" s="133">
        <v>51.947000000000003</v>
      </c>
      <c r="Z48" s="133">
        <v>45.402999999999999</v>
      </c>
      <c r="AA48" s="133">
        <v>42.137999999999998</v>
      </c>
      <c r="AB48" s="133">
        <v>38.335000000000001</v>
      </c>
      <c r="AC48" s="133">
        <v>41.734999999999999</v>
      </c>
      <c r="AD48" s="133">
        <v>36.704000000000001</v>
      </c>
      <c r="AE48" s="133">
        <v>45.673999999999999</v>
      </c>
      <c r="AF48" s="133">
        <v>41.002000000000002</v>
      </c>
      <c r="AG48" s="133">
        <v>30.135000000000002</v>
      </c>
      <c r="AH48" s="133">
        <v>34.674999999999997</v>
      </c>
      <c r="AI48" s="173">
        <v>34.649000000000001</v>
      </c>
      <c r="AJ48" s="173">
        <v>35.945</v>
      </c>
      <c r="AK48" s="173">
        <v>32.319000000000003</v>
      </c>
      <c r="AL48" s="173">
        <v>38.036999999999999</v>
      </c>
      <c r="AM48" s="173">
        <v>46.06</v>
      </c>
      <c r="AN48" s="173"/>
      <c r="AO48" s="173"/>
      <c r="AP48" s="173"/>
      <c r="AQ48" s="173"/>
      <c r="AR48" s="173"/>
      <c r="AS48" s="173"/>
      <c r="AT48" s="173"/>
      <c r="AU48" s="173"/>
      <c r="AV48" s="173"/>
      <c r="AW48" s="173"/>
      <c r="AX48" s="173"/>
      <c r="AY48" s="173"/>
    </row>
    <row r="49" spans="1:1005" ht="15" x14ac:dyDescent="0.25">
      <c r="A49" s="192">
        <v>45323</v>
      </c>
      <c r="D49" s="133">
        <v>32.25</v>
      </c>
      <c r="E49" s="133">
        <v>44.18</v>
      </c>
      <c r="F49" s="133">
        <v>64.528999999999996</v>
      </c>
      <c r="G49" s="133">
        <v>50.889000000000003</v>
      </c>
      <c r="H49" s="133">
        <v>34.415999999999997</v>
      </c>
      <c r="I49" s="133">
        <v>31.029</v>
      </c>
      <c r="J49" s="133">
        <v>28.155999999999999</v>
      </c>
      <c r="K49" s="133">
        <v>27.122</v>
      </c>
      <c r="L49" s="133">
        <v>30.280999999999999</v>
      </c>
      <c r="M49" s="133">
        <v>38.884999999999998</v>
      </c>
      <c r="N49" s="133">
        <v>42.84</v>
      </c>
      <c r="O49" s="133">
        <v>42.088000000000001</v>
      </c>
      <c r="P49" s="133">
        <v>52.325000000000003</v>
      </c>
      <c r="Q49" s="133">
        <v>36.716000000000001</v>
      </c>
      <c r="R49" s="133">
        <v>43.526000000000003</v>
      </c>
      <c r="S49" s="133">
        <v>42.345999999999997</v>
      </c>
      <c r="T49" s="133">
        <v>39.395000000000003</v>
      </c>
      <c r="U49" s="133">
        <v>29.666</v>
      </c>
      <c r="V49" s="133">
        <v>27.396000000000001</v>
      </c>
      <c r="W49" s="133">
        <v>27.148</v>
      </c>
      <c r="X49" s="133">
        <v>28.931999999999999</v>
      </c>
      <c r="Y49" s="133">
        <v>45.76</v>
      </c>
      <c r="Z49" s="133">
        <v>39.186999999999998</v>
      </c>
      <c r="AA49" s="133">
        <v>44.454000000000001</v>
      </c>
      <c r="AB49" s="133">
        <v>34.374000000000002</v>
      </c>
      <c r="AC49" s="133">
        <v>41.564999999999998</v>
      </c>
      <c r="AD49" s="133">
        <v>31.370999999999999</v>
      </c>
      <c r="AE49" s="133">
        <v>36.085000000000001</v>
      </c>
      <c r="AF49" s="133">
        <v>36.182000000000002</v>
      </c>
      <c r="AG49" s="133">
        <v>27.032</v>
      </c>
      <c r="AH49" s="133">
        <v>35.402000000000001</v>
      </c>
      <c r="AI49" s="173">
        <v>35.308999999999997</v>
      </c>
      <c r="AJ49" s="173">
        <v>31.085999999999999</v>
      </c>
      <c r="AK49" s="173">
        <v>28.71</v>
      </c>
      <c r="AL49" s="173">
        <v>35.097999999999999</v>
      </c>
      <c r="AM49" s="173">
        <v>38.97</v>
      </c>
      <c r="AN49" s="173"/>
      <c r="AO49" s="173"/>
      <c r="AP49" s="173"/>
      <c r="AQ49" s="173"/>
      <c r="AR49" s="173"/>
      <c r="AS49" s="173"/>
      <c r="AT49" s="173"/>
      <c r="AU49" s="173"/>
      <c r="AV49" s="173"/>
      <c r="AW49" s="173"/>
      <c r="AX49" s="173"/>
      <c r="AY49" s="173"/>
    </row>
    <row r="50" spans="1:1005" ht="15" x14ac:dyDescent="0.25">
      <c r="A50" s="192">
        <v>45352</v>
      </c>
      <c r="D50" s="133">
        <v>52.65</v>
      </c>
      <c r="E50" s="133">
        <v>76.453999999999994</v>
      </c>
      <c r="F50" s="133">
        <v>131.85400000000001</v>
      </c>
      <c r="G50" s="133">
        <v>65.962000000000003</v>
      </c>
      <c r="H50" s="133">
        <v>48.73</v>
      </c>
      <c r="I50" s="133">
        <v>68.656000000000006</v>
      </c>
      <c r="J50" s="133">
        <v>40.844999999999999</v>
      </c>
      <c r="K50" s="133">
        <v>41.502000000000002</v>
      </c>
      <c r="L50" s="133">
        <v>59.988</v>
      </c>
      <c r="M50" s="133">
        <v>75.972999999999999</v>
      </c>
      <c r="N50" s="133">
        <v>69.304000000000002</v>
      </c>
      <c r="O50" s="133">
        <v>86.647000000000006</v>
      </c>
      <c r="P50" s="133">
        <v>61.369</v>
      </c>
      <c r="Q50" s="133">
        <v>70.451999999999998</v>
      </c>
      <c r="R50" s="133">
        <v>61.345999999999997</v>
      </c>
      <c r="S50" s="133">
        <v>53.878999999999998</v>
      </c>
      <c r="T50" s="133">
        <v>46.357999999999997</v>
      </c>
      <c r="U50" s="133">
        <v>41.707000000000001</v>
      </c>
      <c r="V50" s="133">
        <v>32.768000000000001</v>
      </c>
      <c r="W50" s="133">
        <v>38.265999999999998</v>
      </c>
      <c r="X50" s="133">
        <v>69.462000000000003</v>
      </c>
      <c r="Y50" s="133">
        <v>58.097999999999999</v>
      </c>
      <c r="Z50" s="133">
        <v>51.137</v>
      </c>
      <c r="AA50" s="133">
        <v>118.31100000000001</v>
      </c>
      <c r="AB50" s="133">
        <v>42.554000000000002</v>
      </c>
      <c r="AC50" s="133">
        <v>69.201999999999998</v>
      </c>
      <c r="AD50" s="133">
        <v>36.152000000000001</v>
      </c>
      <c r="AE50" s="133">
        <v>55.506999999999998</v>
      </c>
      <c r="AF50" s="133">
        <v>59.808</v>
      </c>
      <c r="AG50" s="133">
        <v>38.683999999999997</v>
      </c>
      <c r="AH50" s="133">
        <v>45.279000000000003</v>
      </c>
      <c r="AI50" s="173">
        <v>50.575000000000003</v>
      </c>
      <c r="AJ50" s="173">
        <v>36.868000000000002</v>
      </c>
      <c r="AK50" s="173">
        <v>53.073</v>
      </c>
      <c r="AL50" s="173">
        <v>68.427999999999997</v>
      </c>
      <c r="AM50" s="173">
        <v>47.143000000000001</v>
      </c>
      <c r="AN50" s="173"/>
      <c r="AO50" s="173"/>
      <c r="AP50" s="173"/>
      <c r="AQ50" s="173"/>
      <c r="AR50" s="173"/>
      <c r="AS50" s="173"/>
      <c r="AT50" s="173"/>
      <c r="AU50" s="173"/>
      <c r="AV50" s="173"/>
      <c r="AW50" s="173"/>
      <c r="AX50" s="173"/>
      <c r="AY50" s="173"/>
    </row>
    <row r="51" spans="1:1005" ht="15" x14ac:dyDescent="0.25">
      <c r="A51" s="192">
        <v>45383</v>
      </c>
      <c r="D51" s="133">
        <v>130.33000000000001</v>
      </c>
      <c r="E51" s="133">
        <v>282.34399999999999</v>
      </c>
      <c r="F51" s="133">
        <v>278.20600000000002</v>
      </c>
      <c r="G51" s="133">
        <v>170.97499999999999</v>
      </c>
      <c r="H51" s="133">
        <v>96.704999999999998</v>
      </c>
      <c r="I51" s="133">
        <v>151.762</v>
      </c>
      <c r="J51" s="133">
        <v>83.085999999999999</v>
      </c>
      <c r="K51" s="133">
        <v>82.441999999999993</v>
      </c>
      <c r="L51" s="133">
        <v>166.83799999999999</v>
      </c>
      <c r="M51" s="133">
        <v>232.35599999999999</v>
      </c>
      <c r="N51" s="133">
        <v>147.208</v>
      </c>
      <c r="O51" s="133">
        <v>129.22399999999999</v>
      </c>
      <c r="P51" s="133">
        <v>128.13900000000001</v>
      </c>
      <c r="Q51" s="133">
        <v>162.542</v>
      </c>
      <c r="R51" s="133">
        <v>149.114</v>
      </c>
      <c r="S51" s="133">
        <v>82.022000000000006</v>
      </c>
      <c r="T51" s="133">
        <v>96.031000000000006</v>
      </c>
      <c r="U51" s="133">
        <v>84.457999999999998</v>
      </c>
      <c r="V51" s="133">
        <v>78.510999999999996</v>
      </c>
      <c r="W51" s="133">
        <v>76.97</v>
      </c>
      <c r="X51" s="133">
        <v>174.642</v>
      </c>
      <c r="Y51" s="133">
        <v>226.934</v>
      </c>
      <c r="Z51" s="133">
        <v>182.209</v>
      </c>
      <c r="AA51" s="133">
        <v>178.364</v>
      </c>
      <c r="AB51" s="133">
        <v>96.807000000000002</v>
      </c>
      <c r="AC51" s="133">
        <v>134.142</v>
      </c>
      <c r="AD51" s="133">
        <v>102.129</v>
      </c>
      <c r="AE51" s="133">
        <v>140.45699999999999</v>
      </c>
      <c r="AF51" s="133">
        <v>124.789</v>
      </c>
      <c r="AG51" s="133">
        <v>69.873000000000005</v>
      </c>
      <c r="AH51" s="133">
        <v>103.89</v>
      </c>
      <c r="AI51" s="173">
        <v>81.894999999999996</v>
      </c>
      <c r="AJ51" s="173">
        <v>94.400999999999996</v>
      </c>
      <c r="AK51" s="173">
        <v>89.358999999999995</v>
      </c>
      <c r="AL51" s="173">
        <v>125.523</v>
      </c>
      <c r="AM51" s="173">
        <v>121.48399999999999</v>
      </c>
      <c r="AN51" s="173"/>
      <c r="AO51" s="173"/>
      <c r="AP51" s="173"/>
      <c r="AQ51" s="173"/>
      <c r="AR51" s="173"/>
      <c r="AS51" s="173"/>
      <c r="AT51" s="173"/>
      <c r="AU51" s="173"/>
      <c r="AV51" s="173"/>
      <c r="AW51" s="173"/>
      <c r="AX51" s="173"/>
      <c r="AY51" s="173"/>
    </row>
    <row r="52" spans="1:1005" ht="15" x14ac:dyDescent="0.25">
      <c r="A52" s="192">
        <v>45413</v>
      </c>
      <c r="D52" s="133">
        <v>266.7</v>
      </c>
      <c r="E52" s="133">
        <v>510.26799999999997</v>
      </c>
      <c r="F52" s="133">
        <v>377.16699999999997</v>
      </c>
      <c r="G52" s="133">
        <v>297.964</v>
      </c>
      <c r="H52" s="133">
        <v>166.49100000000001</v>
      </c>
      <c r="I52" s="133">
        <v>159.93799999999999</v>
      </c>
      <c r="J52" s="133">
        <v>98.533000000000001</v>
      </c>
      <c r="K52" s="133">
        <v>167.20400000000001</v>
      </c>
      <c r="L52" s="133">
        <v>241.839</v>
      </c>
      <c r="M52" s="133">
        <v>609.79899999999998</v>
      </c>
      <c r="N52" s="133">
        <v>233.48500000000001</v>
      </c>
      <c r="O52" s="133">
        <v>412.62200000000001</v>
      </c>
      <c r="P52" s="133">
        <v>261.72699999999998</v>
      </c>
      <c r="Q52" s="133">
        <v>460.286</v>
      </c>
      <c r="R52" s="133">
        <v>343.24400000000003</v>
      </c>
      <c r="S52" s="133">
        <v>211.029</v>
      </c>
      <c r="T52" s="133">
        <v>172.73099999999999</v>
      </c>
      <c r="U52" s="133">
        <v>214.71</v>
      </c>
      <c r="V52" s="133">
        <v>70.489000000000004</v>
      </c>
      <c r="W52" s="133">
        <v>191.232</v>
      </c>
      <c r="X52" s="133">
        <v>222.69900000000001</v>
      </c>
      <c r="Y52" s="133">
        <v>475.40300000000002</v>
      </c>
      <c r="Z52" s="133">
        <v>243.60400000000001</v>
      </c>
      <c r="AA52" s="133">
        <v>228.96100000000001</v>
      </c>
      <c r="AB52" s="133">
        <v>403.96100000000001</v>
      </c>
      <c r="AC52" s="133">
        <v>331.02699999999999</v>
      </c>
      <c r="AD52" s="133">
        <v>200.923</v>
      </c>
      <c r="AE52" s="133">
        <v>312.26799999999997</v>
      </c>
      <c r="AF52" s="133">
        <v>112.985</v>
      </c>
      <c r="AG52" s="133">
        <v>136.16</v>
      </c>
      <c r="AH52" s="133">
        <v>238.12100000000001</v>
      </c>
      <c r="AI52" s="173">
        <v>154.054</v>
      </c>
      <c r="AJ52" s="173">
        <v>107.788</v>
      </c>
      <c r="AK52" s="173">
        <v>222.23400000000001</v>
      </c>
      <c r="AL52" s="173">
        <v>394.565</v>
      </c>
      <c r="AM52" s="173">
        <v>529.82399999999996</v>
      </c>
      <c r="AN52" s="173"/>
      <c r="AO52" s="173"/>
      <c r="AP52" s="173"/>
      <c r="AQ52" s="173"/>
      <c r="AR52" s="173"/>
      <c r="AS52" s="173"/>
      <c r="AT52" s="173"/>
      <c r="AU52" s="173"/>
      <c r="AV52" s="173"/>
      <c r="AW52" s="173"/>
      <c r="AX52" s="173"/>
      <c r="AY52" s="173"/>
    </row>
    <row r="53" spans="1:1005" ht="15" x14ac:dyDescent="0.25">
      <c r="A53" s="192">
        <v>45444</v>
      </c>
      <c r="D53" s="133">
        <v>180.42</v>
      </c>
      <c r="E53" s="133">
        <v>301.44499999999999</v>
      </c>
      <c r="F53" s="133">
        <v>249.822</v>
      </c>
      <c r="G53" s="133">
        <v>148.13800000000001</v>
      </c>
      <c r="H53" s="133">
        <v>126.836</v>
      </c>
      <c r="I53" s="133">
        <v>82.465999999999994</v>
      </c>
      <c r="J53" s="133">
        <v>72.352000000000004</v>
      </c>
      <c r="K53" s="133">
        <v>169.11199999999999</v>
      </c>
      <c r="L53" s="133">
        <v>121.55800000000001</v>
      </c>
      <c r="M53" s="133">
        <v>436.96199999999999</v>
      </c>
      <c r="N53" s="133">
        <v>135.19999999999999</v>
      </c>
      <c r="O53" s="133">
        <v>487.78</v>
      </c>
      <c r="P53" s="133">
        <v>133.28</v>
      </c>
      <c r="Q53" s="133">
        <v>370.92099999999999</v>
      </c>
      <c r="R53" s="133">
        <v>220.179</v>
      </c>
      <c r="S53" s="133">
        <v>213.96700000000001</v>
      </c>
      <c r="T53" s="133">
        <v>75.433000000000007</v>
      </c>
      <c r="U53" s="133">
        <v>106.624</v>
      </c>
      <c r="V53" s="133">
        <v>29.47</v>
      </c>
      <c r="W53" s="133">
        <v>171.108</v>
      </c>
      <c r="X53" s="133">
        <v>81.248000000000005</v>
      </c>
      <c r="Y53" s="133">
        <v>294.803</v>
      </c>
      <c r="Z53" s="133">
        <v>118.93899999999999</v>
      </c>
      <c r="AA53" s="133">
        <v>115.973</v>
      </c>
      <c r="AB53" s="133">
        <v>386.01900000000001</v>
      </c>
      <c r="AC53" s="133">
        <v>159.21799999999999</v>
      </c>
      <c r="AD53" s="133">
        <v>200.62</v>
      </c>
      <c r="AE53" s="133">
        <v>369.48</v>
      </c>
      <c r="AF53" s="133">
        <v>26.904</v>
      </c>
      <c r="AG53" s="133">
        <v>78.483000000000004</v>
      </c>
      <c r="AH53" s="133">
        <v>194.84299999999999</v>
      </c>
      <c r="AI53" s="173">
        <v>141.119</v>
      </c>
      <c r="AJ53" s="173">
        <v>63.921999999999997</v>
      </c>
      <c r="AK53" s="173">
        <v>201.90700000000001</v>
      </c>
      <c r="AL53" s="173">
        <v>495.04199999999997</v>
      </c>
      <c r="AM53" s="173">
        <v>511.99</v>
      </c>
      <c r="AN53" s="173"/>
      <c r="AO53" s="173"/>
      <c r="AP53" s="173"/>
      <c r="AQ53" s="173"/>
      <c r="AR53" s="173"/>
      <c r="AS53" s="173"/>
      <c r="AT53" s="173"/>
      <c r="AU53" s="173"/>
      <c r="AV53" s="173"/>
      <c r="AW53" s="173"/>
      <c r="AX53" s="173"/>
      <c r="AY53" s="173"/>
    </row>
    <row r="54" spans="1:1005" ht="15" x14ac:dyDescent="0.25">
      <c r="A54" s="192">
        <v>45474</v>
      </c>
      <c r="D54" s="133">
        <v>65.19</v>
      </c>
      <c r="E54" s="133">
        <v>85.405000000000001</v>
      </c>
      <c r="F54" s="133">
        <v>92.326999999999998</v>
      </c>
      <c r="G54" s="133">
        <v>53.854999999999997</v>
      </c>
      <c r="H54" s="133">
        <v>39.161000000000001</v>
      </c>
      <c r="I54" s="133">
        <v>26.844999999999999</v>
      </c>
      <c r="J54" s="133">
        <v>23.873999999999999</v>
      </c>
      <c r="K54" s="133">
        <v>64.305000000000007</v>
      </c>
      <c r="L54" s="133">
        <v>44.908999999999999</v>
      </c>
      <c r="M54" s="133">
        <v>146.39599999999999</v>
      </c>
      <c r="N54" s="133">
        <v>34.360999999999997</v>
      </c>
      <c r="O54" s="133">
        <v>282.50200000000001</v>
      </c>
      <c r="P54" s="133">
        <v>40.198999999999998</v>
      </c>
      <c r="Q54" s="133">
        <v>104.598</v>
      </c>
      <c r="R54" s="133">
        <v>78.661000000000001</v>
      </c>
      <c r="S54" s="133">
        <v>98.016000000000005</v>
      </c>
      <c r="T54" s="133">
        <v>18.064</v>
      </c>
      <c r="U54" s="133">
        <v>23.651</v>
      </c>
      <c r="V54" s="133">
        <v>12.076000000000001</v>
      </c>
      <c r="W54" s="133">
        <v>31.587</v>
      </c>
      <c r="X54" s="133">
        <v>25.152999999999999</v>
      </c>
      <c r="Y54" s="133">
        <v>91.7</v>
      </c>
      <c r="Z54" s="133">
        <v>32.656999999999996</v>
      </c>
      <c r="AA54" s="133">
        <v>36.991999999999997</v>
      </c>
      <c r="AB54" s="133">
        <v>119.22</v>
      </c>
      <c r="AC54" s="133">
        <v>71.061000000000007</v>
      </c>
      <c r="AD54" s="133">
        <v>45.186</v>
      </c>
      <c r="AE54" s="133">
        <v>133.75899999999999</v>
      </c>
      <c r="AF54" s="133">
        <v>16.477</v>
      </c>
      <c r="AG54" s="133">
        <v>22.954999999999998</v>
      </c>
      <c r="AH54" s="133">
        <v>41.185000000000002</v>
      </c>
      <c r="AI54" s="173">
        <v>39.479999999999997</v>
      </c>
      <c r="AJ54" s="173">
        <v>21.173999999999999</v>
      </c>
      <c r="AK54" s="173">
        <v>101.176</v>
      </c>
      <c r="AL54" s="173">
        <v>201.601</v>
      </c>
      <c r="AM54" s="173">
        <v>168.459</v>
      </c>
      <c r="AN54" s="173"/>
      <c r="AO54" s="173"/>
      <c r="AP54" s="173"/>
      <c r="AQ54" s="173"/>
      <c r="AR54" s="173"/>
      <c r="AS54" s="173"/>
      <c r="AT54" s="173"/>
      <c r="AU54" s="173"/>
      <c r="AV54" s="173"/>
      <c r="AW54" s="173"/>
      <c r="AX54" s="173"/>
      <c r="AY54" s="173"/>
    </row>
    <row r="55" spans="1:1005" ht="15" x14ac:dyDescent="0.25">
      <c r="A55" s="192">
        <v>45505</v>
      </c>
      <c r="D55" s="133">
        <v>43.52</v>
      </c>
      <c r="E55" s="133">
        <v>50.627000000000002</v>
      </c>
      <c r="F55" s="133">
        <v>45.668999999999997</v>
      </c>
      <c r="G55" s="133">
        <v>44.298999999999999</v>
      </c>
      <c r="H55" s="133">
        <v>30.850999999999999</v>
      </c>
      <c r="I55" s="133">
        <v>28.847000000000001</v>
      </c>
      <c r="J55" s="133">
        <v>25.582999999999998</v>
      </c>
      <c r="K55" s="133">
        <v>32.792999999999999</v>
      </c>
      <c r="L55" s="133">
        <v>40.726999999999997</v>
      </c>
      <c r="M55" s="133">
        <v>62.014000000000003</v>
      </c>
      <c r="N55" s="133">
        <v>31.631</v>
      </c>
      <c r="O55" s="133">
        <v>85.450999999999993</v>
      </c>
      <c r="P55" s="133">
        <v>31.434999999999999</v>
      </c>
      <c r="Q55" s="133">
        <v>69.061000000000007</v>
      </c>
      <c r="R55" s="133">
        <v>43.322000000000003</v>
      </c>
      <c r="S55" s="133">
        <v>56.823</v>
      </c>
      <c r="T55" s="133">
        <v>25.294</v>
      </c>
      <c r="U55" s="133">
        <v>30.405000000000001</v>
      </c>
      <c r="V55" s="133">
        <v>19.236000000000001</v>
      </c>
      <c r="W55" s="133">
        <v>24.882000000000001</v>
      </c>
      <c r="X55" s="133">
        <v>28.443000000000001</v>
      </c>
      <c r="Y55" s="133">
        <v>51.375</v>
      </c>
      <c r="Z55" s="133">
        <v>40.585999999999999</v>
      </c>
      <c r="AA55" s="133">
        <v>35.194000000000003</v>
      </c>
      <c r="AB55" s="133">
        <v>55.325000000000003</v>
      </c>
      <c r="AC55" s="133">
        <v>37.430999999999997</v>
      </c>
      <c r="AD55" s="133">
        <v>43.226999999999997</v>
      </c>
      <c r="AE55" s="133">
        <v>48.823999999999998</v>
      </c>
      <c r="AF55" s="133">
        <v>25.2</v>
      </c>
      <c r="AG55" s="133">
        <v>31.138000000000002</v>
      </c>
      <c r="AH55" s="133">
        <v>39.813000000000002</v>
      </c>
      <c r="AI55" s="173">
        <v>26.260999999999999</v>
      </c>
      <c r="AJ55" s="173">
        <v>24.225000000000001</v>
      </c>
      <c r="AK55" s="173">
        <v>52.369</v>
      </c>
      <c r="AL55" s="173">
        <v>79.242000000000004</v>
      </c>
      <c r="AM55" s="173">
        <v>86.210999999999999</v>
      </c>
      <c r="AN55" s="173"/>
      <c r="AO55" s="173"/>
      <c r="AP55" s="173"/>
      <c r="AQ55" s="173"/>
      <c r="AR55" s="173"/>
      <c r="AS55" s="173"/>
      <c r="AT55" s="173"/>
      <c r="AU55" s="173"/>
      <c r="AV55" s="173"/>
      <c r="AW55" s="173"/>
      <c r="AX55" s="173"/>
      <c r="AY55" s="173"/>
    </row>
    <row r="56" spans="1:1005" ht="15" x14ac:dyDescent="0.25">
      <c r="A56" s="192">
        <v>45536</v>
      </c>
      <c r="D56" s="133">
        <v>65.16</v>
      </c>
      <c r="E56" s="133">
        <v>72.662999999999997</v>
      </c>
      <c r="F56" s="133">
        <v>75.387</v>
      </c>
      <c r="G56" s="133">
        <v>56.066000000000003</v>
      </c>
      <c r="H56" s="133">
        <v>62.341999999999999</v>
      </c>
      <c r="I56" s="133">
        <v>44.024000000000001</v>
      </c>
      <c r="J56" s="133">
        <v>38.808</v>
      </c>
      <c r="K56" s="133">
        <v>51.828000000000003</v>
      </c>
      <c r="L56" s="133">
        <v>52.015999999999998</v>
      </c>
      <c r="M56" s="133">
        <v>71.724000000000004</v>
      </c>
      <c r="N56" s="133">
        <v>51.774000000000001</v>
      </c>
      <c r="O56" s="133">
        <v>68.248999999999995</v>
      </c>
      <c r="P56" s="133">
        <v>51.311</v>
      </c>
      <c r="Q56" s="133">
        <v>78.167000000000002</v>
      </c>
      <c r="R56" s="133">
        <v>53.457000000000001</v>
      </c>
      <c r="S56" s="133">
        <v>60.183999999999997</v>
      </c>
      <c r="T56" s="133">
        <v>44.09</v>
      </c>
      <c r="U56" s="133">
        <v>44.031999999999996</v>
      </c>
      <c r="V56" s="133">
        <v>39.390999999999998</v>
      </c>
      <c r="W56" s="133">
        <v>56.185000000000002</v>
      </c>
      <c r="X56" s="133">
        <v>60.756</v>
      </c>
      <c r="Y56" s="133">
        <v>58.499000000000002</v>
      </c>
      <c r="Z56" s="133">
        <v>56.146000000000001</v>
      </c>
      <c r="AA56" s="133">
        <v>65.617999999999995</v>
      </c>
      <c r="AB56" s="133">
        <v>59.610999999999997</v>
      </c>
      <c r="AC56" s="133">
        <v>49.584000000000003</v>
      </c>
      <c r="AD56" s="133">
        <v>48.478999999999999</v>
      </c>
      <c r="AE56" s="133">
        <v>56.712000000000003</v>
      </c>
      <c r="AF56" s="133">
        <v>40.872</v>
      </c>
      <c r="AG56" s="133">
        <v>62.131</v>
      </c>
      <c r="AH56" s="133">
        <v>54.295000000000002</v>
      </c>
      <c r="AI56" s="173">
        <v>41.002000000000002</v>
      </c>
      <c r="AJ56" s="173">
        <v>39.353000000000002</v>
      </c>
      <c r="AK56" s="173">
        <v>75.179000000000002</v>
      </c>
      <c r="AL56" s="173">
        <v>63.487000000000002</v>
      </c>
      <c r="AM56" s="173">
        <v>78.855999999999995</v>
      </c>
      <c r="AN56" s="173"/>
      <c r="AO56" s="173"/>
      <c r="AP56" s="173"/>
      <c r="AQ56" s="173"/>
      <c r="AR56" s="173"/>
      <c r="AS56" s="173"/>
      <c r="AT56" s="173"/>
      <c r="AU56" s="173"/>
      <c r="AV56" s="173"/>
      <c r="AW56" s="173"/>
      <c r="AX56" s="173"/>
      <c r="AY56" s="173"/>
    </row>
    <row r="57" spans="1:1005" ht="15" x14ac:dyDescent="0.25">
      <c r="A57" s="192">
        <v>45566</v>
      </c>
      <c r="D57" s="133">
        <v>76.3</v>
      </c>
      <c r="E57" s="133">
        <v>128.33699999999999</v>
      </c>
      <c r="F57" s="133">
        <v>115.726</v>
      </c>
      <c r="G57" s="133">
        <v>63.518999999999998</v>
      </c>
      <c r="H57" s="133">
        <v>64.507000000000005</v>
      </c>
      <c r="I57" s="133">
        <v>57.591999999999999</v>
      </c>
      <c r="J57" s="133">
        <v>58.140999999999998</v>
      </c>
      <c r="K57" s="133">
        <v>58.006</v>
      </c>
      <c r="L57" s="133">
        <v>60.058999999999997</v>
      </c>
      <c r="M57" s="133">
        <v>89.344999999999999</v>
      </c>
      <c r="N57" s="133">
        <v>65.138999999999996</v>
      </c>
      <c r="O57" s="133">
        <v>86.4</v>
      </c>
      <c r="P57" s="133">
        <v>71.090999999999994</v>
      </c>
      <c r="Q57" s="133">
        <v>107.55</v>
      </c>
      <c r="R57" s="133">
        <v>66.635000000000005</v>
      </c>
      <c r="S57" s="133">
        <v>62.908000000000001</v>
      </c>
      <c r="T57" s="133">
        <v>56.767000000000003</v>
      </c>
      <c r="U57" s="133">
        <v>55.375</v>
      </c>
      <c r="V57" s="133">
        <v>57.451999999999998</v>
      </c>
      <c r="W57" s="133">
        <v>59.223999999999997</v>
      </c>
      <c r="X57" s="133">
        <v>76.058999999999997</v>
      </c>
      <c r="Y57" s="133">
        <v>86.432000000000002</v>
      </c>
      <c r="Z57" s="133">
        <v>116.94199999999999</v>
      </c>
      <c r="AA57" s="133">
        <v>88.629000000000005</v>
      </c>
      <c r="AB57" s="133">
        <v>69.296999999999997</v>
      </c>
      <c r="AC57" s="133">
        <v>62.531999999999996</v>
      </c>
      <c r="AD57" s="133">
        <v>61.527999999999999</v>
      </c>
      <c r="AE57" s="133">
        <v>70.34</v>
      </c>
      <c r="AF57" s="133">
        <v>52.808999999999997</v>
      </c>
      <c r="AG57" s="133">
        <v>84.477000000000004</v>
      </c>
      <c r="AH57" s="133">
        <v>77.662000000000006</v>
      </c>
      <c r="AI57" s="173">
        <v>53.423999999999999</v>
      </c>
      <c r="AJ57" s="173">
        <v>69.272999999999996</v>
      </c>
      <c r="AK57" s="173">
        <v>75.242999999999995</v>
      </c>
      <c r="AL57" s="173">
        <v>72.097999999999999</v>
      </c>
      <c r="AM57" s="173">
        <v>100.242</v>
      </c>
      <c r="AN57" s="173"/>
      <c r="AO57" s="173"/>
      <c r="AP57" s="173"/>
      <c r="AQ57" s="173"/>
      <c r="AR57" s="173"/>
      <c r="AS57" s="173"/>
      <c r="AT57" s="173"/>
      <c r="AU57" s="173"/>
      <c r="AV57" s="173"/>
      <c r="AW57" s="173"/>
      <c r="AX57" s="173"/>
      <c r="AY57" s="173"/>
    </row>
    <row r="58" spans="1:1005" ht="15" x14ac:dyDescent="0.25">
      <c r="A58" s="192">
        <v>45597</v>
      </c>
      <c r="D58" s="133">
        <v>53.16</v>
      </c>
      <c r="E58" s="133">
        <v>80.599999999999994</v>
      </c>
      <c r="F58" s="133">
        <v>83.132000000000005</v>
      </c>
      <c r="G58" s="133">
        <v>59.850999999999999</v>
      </c>
      <c r="H58" s="133">
        <v>49.006999999999998</v>
      </c>
      <c r="I58" s="133">
        <v>46.128999999999998</v>
      </c>
      <c r="J58" s="133">
        <v>48.713999999999999</v>
      </c>
      <c r="K58" s="133">
        <v>49.777000000000001</v>
      </c>
      <c r="L58" s="133">
        <v>56.09</v>
      </c>
      <c r="M58" s="133">
        <v>68.55</v>
      </c>
      <c r="N58" s="133">
        <v>53.084000000000003</v>
      </c>
      <c r="O58" s="133">
        <v>63.435000000000002</v>
      </c>
      <c r="P58" s="133">
        <v>59.698</v>
      </c>
      <c r="Q58" s="133">
        <v>72.313999999999993</v>
      </c>
      <c r="R58" s="133">
        <v>59.796999999999997</v>
      </c>
      <c r="S58" s="133">
        <v>49.069000000000003</v>
      </c>
      <c r="T58" s="133">
        <v>45.654000000000003</v>
      </c>
      <c r="U58" s="133">
        <v>46.088000000000001</v>
      </c>
      <c r="V58" s="133">
        <v>44.42</v>
      </c>
      <c r="W58" s="133">
        <v>45.17</v>
      </c>
      <c r="X58" s="133">
        <v>63.353999999999999</v>
      </c>
      <c r="Y58" s="133">
        <v>66.477000000000004</v>
      </c>
      <c r="Z58" s="133">
        <v>74.983000000000004</v>
      </c>
      <c r="AA58" s="133">
        <v>61.796999999999997</v>
      </c>
      <c r="AB58" s="133">
        <v>56.012</v>
      </c>
      <c r="AC58" s="133">
        <v>52.671999999999997</v>
      </c>
      <c r="AD58" s="133">
        <v>54.816000000000003</v>
      </c>
      <c r="AE58" s="133">
        <v>56.984000000000002</v>
      </c>
      <c r="AF58" s="133">
        <v>41.869</v>
      </c>
      <c r="AG58" s="133">
        <v>55.003</v>
      </c>
      <c r="AH58" s="133">
        <v>52.807000000000002</v>
      </c>
      <c r="AI58" s="173">
        <v>48.350999999999999</v>
      </c>
      <c r="AJ58" s="173">
        <v>53.024999999999999</v>
      </c>
      <c r="AK58" s="173">
        <v>60.555999999999997</v>
      </c>
      <c r="AL58" s="173">
        <v>63.296999999999997</v>
      </c>
      <c r="AM58" s="173">
        <v>76.92</v>
      </c>
      <c r="AN58" s="173"/>
      <c r="AO58" s="173"/>
      <c r="AP58" s="173"/>
      <c r="AQ58" s="173"/>
      <c r="AR58" s="173"/>
      <c r="AS58" s="173"/>
      <c r="AT58" s="173"/>
      <c r="AU58" s="173"/>
      <c r="AV58" s="173"/>
      <c r="AW58" s="173"/>
      <c r="AX58" s="173"/>
      <c r="AY58" s="173"/>
    </row>
    <row r="59" spans="1:1005" ht="15" x14ac:dyDescent="0.25">
      <c r="A59" s="192">
        <v>45627</v>
      </c>
      <c r="D59" s="133">
        <v>43.02</v>
      </c>
      <c r="E59" s="133">
        <v>60.06</v>
      </c>
      <c r="F59" s="133">
        <v>58.951000000000001</v>
      </c>
      <c r="G59" s="133">
        <v>48.31</v>
      </c>
      <c r="H59" s="133">
        <v>40.825000000000003</v>
      </c>
      <c r="I59" s="133">
        <v>37.840000000000003</v>
      </c>
      <c r="J59" s="133">
        <v>36.909999999999997</v>
      </c>
      <c r="K59" s="133">
        <v>40.811</v>
      </c>
      <c r="L59" s="133">
        <v>44.033000000000001</v>
      </c>
      <c r="M59" s="133">
        <v>56.564</v>
      </c>
      <c r="N59" s="133">
        <v>43.512</v>
      </c>
      <c r="O59" s="133">
        <v>53.655000000000001</v>
      </c>
      <c r="P59" s="133">
        <v>52.512999999999998</v>
      </c>
      <c r="Q59" s="133">
        <v>55.529000000000003</v>
      </c>
      <c r="R59" s="133">
        <v>51.664000000000001</v>
      </c>
      <c r="S59" s="133">
        <v>41.283000000000001</v>
      </c>
      <c r="T59" s="133">
        <v>36.895000000000003</v>
      </c>
      <c r="U59" s="133">
        <v>37.308999999999997</v>
      </c>
      <c r="V59" s="133">
        <v>34.521000000000001</v>
      </c>
      <c r="W59" s="133">
        <v>38.399000000000001</v>
      </c>
      <c r="X59" s="133">
        <v>45.087000000000003</v>
      </c>
      <c r="Y59" s="133">
        <v>51.387999999999998</v>
      </c>
      <c r="Z59" s="133">
        <v>49.970999999999997</v>
      </c>
      <c r="AA59" s="133">
        <v>46.392000000000003</v>
      </c>
      <c r="AB59" s="133">
        <v>47.503</v>
      </c>
      <c r="AC59" s="133">
        <v>42.945</v>
      </c>
      <c r="AD59" s="133">
        <v>52.322000000000003</v>
      </c>
      <c r="AE59" s="133">
        <v>47.012999999999998</v>
      </c>
      <c r="AF59" s="133">
        <v>35.04</v>
      </c>
      <c r="AG59" s="133">
        <v>40.948999999999998</v>
      </c>
      <c r="AH59" s="133">
        <v>40.814</v>
      </c>
      <c r="AI59" s="173">
        <v>39.954000000000001</v>
      </c>
      <c r="AJ59" s="173">
        <v>39.186</v>
      </c>
      <c r="AK59" s="173">
        <v>44.676000000000002</v>
      </c>
      <c r="AL59" s="173">
        <v>53.715000000000003</v>
      </c>
      <c r="AM59" s="173">
        <v>58.567</v>
      </c>
      <c r="AN59" s="173"/>
      <c r="AO59" s="173"/>
      <c r="AP59" s="173"/>
      <c r="AQ59" s="173"/>
      <c r="AR59" s="173"/>
      <c r="AS59" s="173"/>
      <c r="AT59" s="173"/>
      <c r="AU59" s="173"/>
      <c r="AV59" s="173"/>
      <c r="AW59" s="173"/>
      <c r="AX59" s="173"/>
      <c r="AY59" s="173"/>
    </row>
    <row r="60" spans="1:1005" ht="15" x14ac:dyDescent="0.25">
      <c r="A60" s="192">
        <v>45658</v>
      </c>
      <c r="D60" s="133">
        <v>36.299999999999997</v>
      </c>
      <c r="E60" s="133">
        <v>50.487000000000002</v>
      </c>
      <c r="F60" s="133">
        <v>47.470999999999997</v>
      </c>
      <c r="G60" s="133">
        <v>40.226999999999997</v>
      </c>
      <c r="H60" s="133">
        <v>34.994999999999997</v>
      </c>
      <c r="I60" s="133">
        <v>32.491</v>
      </c>
      <c r="J60" s="133">
        <v>30.219000000000001</v>
      </c>
      <c r="K60" s="133">
        <v>34.246000000000002</v>
      </c>
      <c r="L60" s="133">
        <v>38.332999999999998</v>
      </c>
      <c r="M60" s="133">
        <v>49.546999999999997</v>
      </c>
      <c r="N60" s="133">
        <v>37.826999999999998</v>
      </c>
      <c r="O60" s="133">
        <v>46.231999999999999</v>
      </c>
      <c r="P60" s="133">
        <v>41.661999999999999</v>
      </c>
      <c r="Q60" s="133">
        <v>47.542999999999999</v>
      </c>
      <c r="R60" s="133">
        <v>43.243000000000002</v>
      </c>
      <c r="S60" s="133">
        <v>36.881</v>
      </c>
      <c r="T60" s="133">
        <v>31.870999999999999</v>
      </c>
      <c r="U60" s="133">
        <v>31.850999999999999</v>
      </c>
      <c r="V60" s="133">
        <v>28.161000000000001</v>
      </c>
      <c r="W60" s="133">
        <v>32.853000000000002</v>
      </c>
      <c r="X60" s="133">
        <v>52.13</v>
      </c>
      <c r="Y60" s="133">
        <v>45.151000000000003</v>
      </c>
      <c r="Z60" s="133">
        <v>41.92</v>
      </c>
      <c r="AA60" s="133">
        <v>38.427</v>
      </c>
      <c r="AB60" s="133">
        <v>42.033000000000001</v>
      </c>
      <c r="AC60" s="133">
        <v>36.69</v>
      </c>
      <c r="AD60" s="133">
        <v>45.085000000000001</v>
      </c>
      <c r="AE60" s="133">
        <v>41.149000000000001</v>
      </c>
      <c r="AF60" s="133">
        <v>30.172999999999998</v>
      </c>
      <c r="AG60" s="133">
        <v>34.622999999999998</v>
      </c>
      <c r="AH60" s="133">
        <v>34.72</v>
      </c>
      <c r="AI60" s="173">
        <v>35.908999999999999</v>
      </c>
      <c r="AJ60" s="173">
        <v>32.148000000000003</v>
      </c>
      <c r="AK60" s="173">
        <v>38.005000000000003</v>
      </c>
      <c r="AL60" s="173">
        <v>45.899000000000001</v>
      </c>
      <c r="AM60" s="173">
        <v>50.664000000000001</v>
      </c>
      <c r="AN60" s="173"/>
      <c r="AO60" s="173"/>
      <c r="AP60" s="173"/>
      <c r="AQ60" s="173"/>
      <c r="AR60" s="173"/>
      <c r="AS60" s="173"/>
      <c r="AT60" s="173"/>
      <c r="AU60" s="173"/>
      <c r="AV60" s="173"/>
      <c r="AW60" s="173"/>
      <c r="AX60" s="173"/>
      <c r="AY60" s="173"/>
    </row>
    <row r="61" spans="1:1005" ht="15" x14ac:dyDescent="0.25">
      <c r="A61" s="192">
        <v>45689</v>
      </c>
      <c r="D61" s="133">
        <v>32.25</v>
      </c>
      <c r="E61" s="133">
        <v>62.436</v>
      </c>
      <c r="F61" s="133">
        <v>49.128</v>
      </c>
      <c r="G61" s="133">
        <v>33.414000000000001</v>
      </c>
      <c r="H61" s="133">
        <v>30.148</v>
      </c>
      <c r="I61" s="133">
        <v>27.331</v>
      </c>
      <c r="J61" s="133">
        <v>26.353000000000002</v>
      </c>
      <c r="K61" s="133">
        <v>29.234000000000002</v>
      </c>
      <c r="L61" s="133">
        <v>37.802999999999997</v>
      </c>
      <c r="M61" s="133">
        <v>41.398000000000003</v>
      </c>
      <c r="N61" s="133">
        <v>40.860999999999997</v>
      </c>
      <c r="O61" s="133">
        <v>50.156999999999996</v>
      </c>
      <c r="P61" s="133">
        <v>35.707999999999998</v>
      </c>
      <c r="Q61" s="133">
        <v>42.076000000000001</v>
      </c>
      <c r="R61" s="133">
        <v>41.008000000000003</v>
      </c>
      <c r="S61" s="133">
        <v>37.999000000000002</v>
      </c>
      <c r="T61" s="133">
        <v>28.885999999999999</v>
      </c>
      <c r="U61" s="133">
        <v>26.614000000000001</v>
      </c>
      <c r="V61" s="133">
        <v>26.257000000000001</v>
      </c>
      <c r="W61" s="133">
        <v>27.831</v>
      </c>
      <c r="X61" s="133">
        <v>44.069000000000003</v>
      </c>
      <c r="Y61" s="133">
        <v>37.792000000000002</v>
      </c>
      <c r="Z61" s="133">
        <v>42.838000000000001</v>
      </c>
      <c r="AA61" s="133">
        <v>33.223999999999997</v>
      </c>
      <c r="AB61" s="133">
        <v>40.393000000000001</v>
      </c>
      <c r="AC61" s="133">
        <v>30.363</v>
      </c>
      <c r="AD61" s="133">
        <v>34.889000000000003</v>
      </c>
      <c r="AE61" s="133">
        <v>35.076999999999998</v>
      </c>
      <c r="AF61" s="133">
        <v>26.149000000000001</v>
      </c>
      <c r="AG61" s="133">
        <v>34.313000000000002</v>
      </c>
      <c r="AH61" s="133">
        <v>34.307000000000002</v>
      </c>
      <c r="AI61" s="173">
        <v>29.734000000000002</v>
      </c>
      <c r="AJ61" s="173">
        <v>27.72</v>
      </c>
      <c r="AK61" s="173">
        <v>33.911000000000001</v>
      </c>
      <c r="AL61" s="173">
        <v>37.670999999999999</v>
      </c>
      <c r="AM61" s="173">
        <v>42.604999999999997</v>
      </c>
      <c r="AN61" s="173"/>
      <c r="AO61" s="173"/>
      <c r="AP61" s="173"/>
      <c r="AQ61" s="173"/>
      <c r="AR61" s="173"/>
      <c r="AS61" s="173"/>
      <c r="AT61" s="173"/>
      <c r="AU61" s="173"/>
      <c r="AV61" s="173"/>
      <c r="AW61" s="173"/>
      <c r="AX61" s="173"/>
      <c r="AY61" s="173"/>
    </row>
    <row r="62" spans="1:1005" ht="15" x14ac:dyDescent="0.25">
      <c r="A62" s="192">
        <v>45717</v>
      </c>
      <c r="D62" s="133">
        <v>52.65</v>
      </c>
      <c r="E62" s="133">
        <v>130.91999999999999</v>
      </c>
      <c r="F62" s="133">
        <v>65.844999999999999</v>
      </c>
      <c r="G62" s="133">
        <v>48.116</v>
      </c>
      <c r="H62" s="133">
        <v>68.765000000000001</v>
      </c>
      <c r="I62" s="133">
        <v>40.997999999999998</v>
      </c>
      <c r="J62" s="133">
        <v>41.591000000000001</v>
      </c>
      <c r="K62" s="133">
        <v>56.884999999999998</v>
      </c>
      <c r="L62" s="133">
        <v>75.962999999999994</v>
      </c>
      <c r="M62" s="133">
        <v>68.831999999999994</v>
      </c>
      <c r="N62" s="133">
        <v>86.644000000000005</v>
      </c>
      <c r="O62" s="133">
        <v>61.750999999999998</v>
      </c>
      <c r="P62" s="133">
        <v>70.549000000000007</v>
      </c>
      <c r="Q62" s="133">
        <v>61.265999999999998</v>
      </c>
      <c r="R62" s="133">
        <v>53.996000000000002</v>
      </c>
      <c r="S62" s="133">
        <v>45.921999999999997</v>
      </c>
      <c r="T62" s="133">
        <v>41.942999999999998</v>
      </c>
      <c r="U62" s="133">
        <v>32.914000000000001</v>
      </c>
      <c r="V62" s="133">
        <v>38.304000000000002</v>
      </c>
      <c r="W62" s="133">
        <v>68.135000000000005</v>
      </c>
      <c r="X62" s="133">
        <v>58.066000000000003</v>
      </c>
      <c r="Y62" s="133">
        <v>51.104999999999997</v>
      </c>
      <c r="Z62" s="133">
        <v>117.241</v>
      </c>
      <c r="AA62" s="133">
        <v>41.954999999999998</v>
      </c>
      <c r="AB62" s="133">
        <v>69.459000000000003</v>
      </c>
      <c r="AC62" s="133">
        <v>36.213000000000001</v>
      </c>
      <c r="AD62" s="133">
        <v>55.561</v>
      </c>
      <c r="AE62" s="133">
        <v>57.884</v>
      </c>
      <c r="AF62" s="133">
        <v>38.808</v>
      </c>
      <c r="AG62" s="133">
        <v>45.320999999999998</v>
      </c>
      <c r="AH62" s="133">
        <v>50.512999999999998</v>
      </c>
      <c r="AI62" s="173">
        <v>36.868000000000002</v>
      </c>
      <c r="AJ62" s="173">
        <v>52.741</v>
      </c>
      <c r="AK62" s="173">
        <v>68.263000000000005</v>
      </c>
      <c r="AL62" s="173">
        <v>47.220999999999997</v>
      </c>
      <c r="AM62" s="173">
        <v>74.938999999999993</v>
      </c>
      <c r="AN62" s="173"/>
      <c r="AO62" s="173"/>
      <c r="AP62" s="173"/>
      <c r="AQ62" s="173"/>
      <c r="AR62" s="173"/>
      <c r="AS62" s="173"/>
      <c r="AT62" s="173"/>
      <c r="AU62" s="173"/>
      <c r="AV62" s="173"/>
      <c r="AW62" s="173"/>
      <c r="AX62" s="173"/>
      <c r="AY62" s="173"/>
    </row>
    <row r="63" spans="1:1005" ht="15" x14ac:dyDescent="0.25">
      <c r="A63" s="192">
        <v>45748</v>
      </c>
      <c r="D63" s="163">
        <v>130.33000000000001</v>
      </c>
      <c r="E63" s="133">
        <v>277.596</v>
      </c>
      <c r="F63" s="133">
        <v>170.69900000000001</v>
      </c>
      <c r="G63" s="133">
        <v>94.832999999999998</v>
      </c>
      <c r="H63" s="133">
        <v>151.94300000000001</v>
      </c>
      <c r="I63" s="133">
        <v>83.484999999999999</v>
      </c>
      <c r="J63" s="133">
        <v>82.444000000000003</v>
      </c>
      <c r="K63" s="133">
        <v>163.79599999999999</v>
      </c>
      <c r="L63" s="133">
        <v>232.59700000000001</v>
      </c>
      <c r="M63" s="133">
        <v>146.76400000000001</v>
      </c>
      <c r="N63" s="133">
        <v>129.054</v>
      </c>
      <c r="O63" s="133">
        <v>122.855</v>
      </c>
      <c r="P63" s="133">
        <v>162.70599999999999</v>
      </c>
      <c r="Q63" s="133">
        <v>148.09100000000001</v>
      </c>
      <c r="R63" s="133">
        <v>82.263999999999996</v>
      </c>
      <c r="S63" s="133">
        <v>91.209000000000003</v>
      </c>
      <c r="T63" s="133">
        <v>85.028999999999996</v>
      </c>
      <c r="U63" s="133">
        <v>78.861000000000004</v>
      </c>
      <c r="V63" s="133">
        <v>77.111000000000004</v>
      </c>
      <c r="W63" s="133">
        <v>168.90199999999999</v>
      </c>
      <c r="X63" s="133">
        <v>225.78200000000001</v>
      </c>
      <c r="Y63" s="133">
        <v>181.411</v>
      </c>
      <c r="Z63" s="133">
        <v>178.04599999999999</v>
      </c>
      <c r="AA63" s="133">
        <v>95.706999999999994</v>
      </c>
      <c r="AB63" s="133">
        <v>134.63300000000001</v>
      </c>
      <c r="AC63" s="133">
        <v>102.343</v>
      </c>
      <c r="AD63" s="133">
        <v>140.38300000000001</v>
      </c>
      <c r="AE63" s="133">
        <v>122.215</v>
      </c>
      <c r="AF63" s="133">
        <v>70.277000000000001</v>
      </c>
      <c r="AG63" s="133">
        <v>103.509</v>
      </c>
      <c r="AH63" s="133">
        <v>81.822000000000003</v>
      </c>
      <c r="AI63" s="173">
        <v>90.662999999999997</v>
      </c>
      <c r="AJ63" s="173">
        <v>89.08</v>
      </c>
      <c r="AK63" s="173">
        <v>125.056</v>
      </c>
      <c r="AL63" s="173">
        <v>121.624</v>
      </c>
      <c r="AM63" s="173">
        <v>271.26100000000002</v>
      </c>
      <c r="AN63" s="173"/>
      <c r="AO63" s="173"/>
      <c r="AP63" s="173"/>
      <c r="AQ63" s="173"/>
      <c r="AR63" s="173"/>
      <c r="AS63" s="173"/>
      <c r="AT63" s="173"/>
      <c r="AU63" s="173"/>
      <c r="AV63" s="173"/>
      <c r="AW63" s="173"/>
      <c r="AX63" s="173"/>
      <c r="AY63" s="173"/>
    </row>
    <row r="64" spans="1:1005" ht="15" x14ac:dyDescent="0.25">
      <c r="A64" s="192">
        <v>45778</v>
      </c>
      <c r="D64" s="163">
        <v>266.7</v>
      </c>
      <c r="E64" s="133">
        <v>377.16699999999997</v>
      </c>
      <c r="F64" s="133">
        <v>297.964</v>
      </c>
      <c r="G64" s="133">
        <v>166.49100000000001</v>
      </c>
      <c r="H64" s="133">
        <v>159.93799999999999</v>
      </c>
      <c r="I64" s="133">
        <v>98.533000000000001</v>
      </c>
      <c r="J64" s="133">
        <v>167.20400000000001</v>
      </c>
      <c r="K64" s="133">
        <v>241.839</v>
      </c>
      <c r="L64" s="133">
        <v>609.79899999999998</v>
      </c>
      <c r="M64" s="133">
        <v>233.48500000000001</v>
      </c>
      <c r="N64" s="133">
        <v>412.62200000000001</v>
      </c>
      <c r="O64" s="133">
        <v>261.72699999999998</v>
      </c>
      <c r="P64" s="133">
        <v>460.286</v>
      </c>
      <c r="Q64" s="133">
        <v>343.24400000000003</v>
      </c>
      <c r="R64" s="133">
        <v>211.029</v>
      </c>
      <c r="S64" s="133">
        <v>172.73099999999999</v>
      </c>
      <c r="T64" s="133">
        <v>214.71</v>
      </c>
      <c r="U64" s="133">
        <v>70.489000000000004</v>
      </c>
      <c r="V64" s="133">
        <v>191.232</v>
      </c>
      <c r="W64" s="133">
        <v>222.69900000000001</v>
      </c>
      <c r="X64" s="133">
        <v>475.40300000000002</v>
      </c>
      <c r="Y64" s="133">
        <v>243.60400000000001</v>
      </c>
      <c r="Z64" s="133">
        <v>228.96100000000001</v>
      </c>
      <c r="AA64" s="133">
        <v>403.96100000000001</v>
      </c>
      <c r="AB64" s="133">
        <v>331.02699999999999</v>
      </c>
      <c r="AC64" s="133">
        <v>200.923</v>
      </c>
      <c r="AD64" s="133">
        <v>312.26799999999997</v>
      </c>
      <c r="AE64" s="133">
        <v>112.985</v>
      </c>
      <c r="AF64" s="133">
        <v>136.16</v>
      </c>
      <c r="AG64" s="133">
        <v>238.12100000000001</v>
      </c>
      <c r="AH64" s="133">
        <v>154.054</v>
      </c>
      <c r="AI64" s="173">
        <v>107.788</v>
      </c>
      <c r="AJ64" s="173">
        <v>222.23400000000001</v>
      </c>
      <c r="AK64" s="173">
        <v>394.565</v>
      </c>
      <c r="AL64" s="173">
        <v>529.82399999999996</v>
      </c>
      <c r="AM64" s="173">
        <v>529.82399999999996</v>
      </c>
      <c r="AN64" s="173"/>
      <c r="AO64" s="173"/>
      <c r="AP64" s="173"/>
      <c r="AQ64" s="173"/>
      <c r="AR64" s="173"/>
      <c r="AS64" s="173"/>
      <c r="AT64" s="173"/>
      <c r="AU64" s="173"/>
      <c r="AV64" s="173"/>
      <c r="AW64" s="173"/>
      <c r="AX64" s="173"/>
      <c r="AY64" s="173"/>
      <c r="ALQ64" s="133" t="e">
        <v>#N/A</v>
      </c>
    </row>
    <row r="65" spans="1:1005" ht="15" x14ac:dyDescent="0.25">
      <c r="A65" s="192">
        <v>45809</v>
      </c>
      <c r="D65" s="163">
        <v>180.42</v>
      </c>
      <c r="E65" s="133">
        <v>249.822</v>
      </c>
      <c r="F65" s="133">
        <v>148.13800000000001</v>
      </c>
      <c r="G65" s="133">
        <v>126.836</v>
      </c>
      <c r="H65" s="133">
        <v>82.465999999999994</v>
      </c>
      <c r="I65" s="133">
        <v>72.352000000000004</v>
      </c>
      <c r="J65" s="133">
        <v>169.11199999999999</v>
      </c>
      <c r="K65" s="133">
        <v>121.55800000000001</v>
      </c>
      <c r="L65" s="133">
        <v>436.96199999999999</v>
      </c>
      <c r="M65" s="133">
        <v>135.19999999999999</v>
      </c>
      <c r="N65" s="133">
        <v>487.78</v>
      </c>
      <c r="O65" s="133">
        <v>133.28</v>
      </c>
      <c r="P65" s="133">
        <v>370.92099999999999</v>
      </c>
      <c r="Q65" s="133">
        <v>220.179</v>
      </c>
      <c r="R65" s="133">
        <v>213.96700000000001</v>
      </c>
      <c r="S65" s="133">
        <v>75.433000000000007</v>
      </c>
      <c r="T65" s="133">
        <v>106.624</v>
      </c>
      <c r="U65" s="133">
        <v>29.47</v>
      </c>
      <c r="V65" s="133">
        <v>171.108</v>
      </c>
      <c r="W65" s="133">
        <v>81.248000000000005</v>
      </c>
      <c r="X65" s="133">
        <v>294.803</v>
      </c>
      <c r="Y65" s="133">
        <v>118.93899999999999</v>
      </c>
      <c r="Z65" s="133">
        <v>115.973</v>
      </c>
      <c r="AA65" s="133">
        <v>386.01900000000001</v>
      </c>
      <c r="AB65" s="133">
        <v>159.21799999999999</v>
      </c>
      <c r="AC65" s="133">
        <v>200.62</v>
      </c>
      <c r="AD65" s="133">
        <v>369.48</v>
      </c>
      <c r="AE65" s="133">
        <v>26.904</v>
      </c>
      <c r="AF65" s="133">
        <v>78.483000000000004</v>
      </c>
      <c r="AG65" s="133">
        <v>194.84299999999999</v>
      </c>
      <c r="AH65" s="133">
        <v>141.119</v>
      </c>
      <c r="AI65" s="173">
        <v>63.921999999999997</v>
      </c>
      <c r="AJ65" s="173">
        <v>201.90700000000001</v>
      </c>
      <c r="AK65" s="173">
        <v>495.04199999999997</v>
      </c>
      <c r="AL65" s="173">
        <v>511.99</v>
      </c>
      <c r="AM65" s="173">
        <v>511.99</v>
      </c>
      <c r="AN65" s="173"/>
      <c r="AO65" s="173"/>
      <c r="AP65" s="173"/>
      <c r="AQ65" s="173"/>
      <c r="AR65" s="173"/>
      <c r="AS65" s="173"/>
      <c r="AT65" s="173"/>
      <c r="AU65" s="173"/>
      <c r="AV65" s="173"/>
      <c r="AW65" s="173"/>
      <c r="AX65" s="173"/>
      <c r="AY65" s="173"/>
      <c r="ALQ65" s="133" t="e">
        <v>#N/A</v>
      </c>
    </row>
    <row r="66" spans="1:1005" ht="15" x14ac:dyDescent="0.25">
      <c r="A66" s="192">
        <v>45839</v>
      </c>
      <c r="D66" s="163">
        <v>65.19</v>
      </c>
      <c r="E66" s="133">
        <v>92.326999999999998</v>
      </c>
      <c r="F66" s="133">
        <v>53.854999999999997</v>
      </c>
      <c r="G66" s="133">
        <v>39.161000000000001</v>
      </c>
      <c r="H66" s="133">
        <v>26.844999999999999</v>
      </c>
      <c r="I66" s="133">
        <v>23.873999999999999</v>
      </c>
      <c r="J66" s="133">
        <v>64.305000000000007</v>
      </c>
      <c r="K66" s="133">
        <v>44.908999999999999</v>
      </c>
      <c r="L66" s="133">
        <v>146.39599999999999</v>
      </c>
      <c r="M66" s="133">
        <v>34.360999999999997</v>
      </c>
      <c r="N66" s="133">
        <v>282.50200000000001</v>
      </c>
      <c r="O66" s="133">
        <v>40.198999999999998</v>
      </c>
      <c r="P66" s="133">
        <v>104.598</v>
      </c>
      <c r="Q66" s="133">
        <v>78.661000000000001</v>
      </c>
      <c r="R66" s="133">
        <v>98.016000000000005</v>
      </c>
      <c r="S66" s="133">
        <v>18.064</v>
      </c>
      <c r="T66" s="133">
        <v>23.651</v>
      </c>
      <c r="U66" s="133">
        <v>12.076000000000001</v>
      </c>
      <c r="V66" s="133">
        <v>31.587</v>
      </c>
      <c r="W66" s="133">
        <v>25.152999999999999</v>
      </c>
      <c r="X66" s="133">
        <v>91.7</v>
      </c>
      <c r="Y66" s="133">
        <v>32.656999999999996</v>
      </c>
      <c r="Z66" s="133">
        <v>36.991999999999997</v>
      </c>
      <c r="AA66" s="133">
        <v>119.22</v>
      </c>
      <c r="AB66" s="133">
        <v>71.061000000000007</v>
      </c>
      <c r="AC66" s="133">
        <v>45.186</v>
      </c>
      <c r="AD66" s="133">
        <v>133.75899999999999</v>
      </c>
      <c r="AE66" s="133">
        <v>16.477</v>
      </c>
      <c r="AF66" s="133">
        <v>22.954999999999998</v>
      </c>
      <c r="AG66" s="133">
        <v>41.185000000000002</v>
      </c>
      <c r="AH66" s="133">
        <v>39.479999999999997</v>
      </c>
      <c r="AI66" s="173">
        <v>21.173999999999999</v>
      </c>
      <c r="AJ66" s="173">
        <v>101.176</v>
      </c>
      <c r="AK66" s="173">
        <v>201.601</v>
      </c>
      <c r="AL66" s="173">
        <v>168.459</v>
      </c>
      <c r="AM66" s="173">
        <v>168.459</v>
      </c>
      <c r="AN66" s="173"/>
      <c r="AO66" s="173"/>
      <c r="AP66" s="173"/>
      <c r="AQ66" s="173"/>
      <c r="AR66" s="173"/>
      <c r="AS66" s="173"/>
      <c r="AT66" s="173"/>
      <c r="AU66" s="173"/>
      <c r="AV66" s="173"/>
      <c r="AW66" s="173"/>
      <c r="AX66" s="173"/>
      <c r="AY66" s="173"/>
      <c r="ALQ66" s="133" t="e">
        <v>#N/A</v>
      </c>
    </row>
    <row r="67" spans="1:1005" ht="15" x14ac:dyDescent="0.25">
      <c r="A67" s="192">
        <v>45870</v>
      </c>
      <c r="D67" s="163">
        <v>43.52</v>
      </c>
      <c r="E67" s="133">
        <v>45.668999999999997</v>
      </c>
      <c r="F67" s="133">
        <v>44.298999999999999</v>
      </c>
      <c r="G67" s="133">
        <v>30.850999999999999</v>
      </c>
      <c r="H67" s="133">
        <v>28.847000000000001</v>
      </c>
      <c r="I67" s="133">
        <v>25.582999999999998</v>
      </c>
      <c r="J67" s="133">
        <v>32.792999999999999</v>
      </c>
      <c r="K67" s="133">
        <v>40.726999999999997</v>
      </c>
      <c r="L67" s="133">
        <v>62.014000000000003</v>
      </c>
      <c r="M67" s="133">
        <v>31.631</v>
      </c>
      <c r="N67" s="133">
        <v>85.450999999999993</v>
      </c>
      <c r="O67" s="133">
        <v>31.434999999999999</v>
      </c>
      <c r="P67" s="133">
        <v>69.061000000000007</v>
      </c>
      <c r="Q67" s="133">
        <v>43.322000000000003</v>
      </c>
      <c r="R67" s="133">
        <v>56.823</v>
      </c>
      <c r="S67" s="133">
        <v>25.294</v>
      </c>
      <c r="T67" s="133">
        <v>30.405000000000001</v>
      </c>
      <c r="U67" s="133">
        <v>19.236000000000001</v>
      </c>
      <c r="V67" s="133">
        <v>24.882000000000001</v>
      </c>
      <c r="W67" s="133">
        <v>28.443000000000001</v>
      </c>
      <c r="X67" s="133">
        <v>51.375</v>
      </c>
      <c r="Y67" s="133">
        <v>40.585999999999999</v>
      </c>
      <c r="Z67" s="133">
        <v>35.194000000000003</v>
      </c>
      <c r="AA67" s="133">
        <v>55.325000000000003</v>
      </c>
      <c r="AB67" s="133">
        <v>37.430999999999997</v>
      </c>
      <c r="AC67" s="133">
        <v>43.226999999999997</v>
      </c>
      <c r="AD67" s="133">
        <v>48.823999999999998</v>
      </c>
      <c r="AE67" s="133">
        <v>25.2</v>
      </c>
      <c r="AF67" s="133">
        <v>31.138000000000002</v>
      </c>
      <c r="AG67" s="133">
        <v>39.813000000000002</v>
      </c>
      <c r="AH67" s="133">
        <v>26.260999999999999</v>
      </c>
      <c r="AI67" s="173">
        <v>24.225000000000001</v>
      </c>
      <c r="AJ67" s="173">
        <v>52.369</v>
      </c>
      <c r="AK67" s="173">
        <v>79.242000000000004</v>
      </c>
      <c r="AL67" s="173">
        <v>86.210999999999999</v>
      </c>
      <c r="AM67" s="173">
        <v>86.210999999999999</v>
      </c>
      <c r="AN67" s="173"/>
      <c r="AO67" s="173"/>
      <c r="AP67" s="173"/>
      <c r="AQ67" s="173"/>
      <c r="AR67" s="173"/>
      <c r="AS67" s="173"/>
      <c r="AT67" s="173"/>
      <c r="AU67" s="173"/>
      <c r="AV67" s="173"/>
      <c r="AW67" s="173"/>
      <c r="AX67" s="173"/>
      <c r="AY67" s="173"/>
      <c r="ALQ67" s="133" t="e">
        <v>#N/A</v>
      </c>
    </row>
    <row r="68" spans="1:1005" ht="15" x14ac:dyDescent="0.25">
      <c r="A68" s="192">
        <v>45901</v>
      </c>
      <c r="D68" s="163">
        <v>65.16</v>
      </c>
      <c r="E68" s="133">
        <v>75.387</v>
      </c>
      <c r="F68" s="133">
        <v>56.066000000000003</v>
      </c>
      <c r="G68" s="133">
        <v>62.341999999999999</v>
      </c>
      <c r="H68" s="133">
        <v>44.024000000000001</v>
      </c>
      <c r="I68" s="133">
        <v>38.808</v>
      </c>
      <c r="J68" s="133">
        <v>51.828000000000003</v>
      </c>
      <c r="K68" s="133">
        <v>52.015999999999998</v>
      </c>
      <c r="L68" s="133">
        <v>71.724000000000004</v>
      </c>
      <c r="M68" s="133">
        <v>51.774000000000001</v>
      </c>
      <c r="N68" s="133">
        <v>68.248999999999995</v>
      </c>
      <c r="O68" s="133">
        <v>51.311</v>
      </c>
      <c r="P68" s="133">
        <v>78.167000000000002</v>
      </c>
      <c r="Q68" s="133">
        <v>53.457000000000001</v>
      </c>
      <c r="R68" s="133">
        <v>60.183999999999997</v>
      </c>
      <c r="S68" s="133">
        <v>44.09</v>
      </c>
      <c r="T68" s="133">
        <v>44.031999999999996</v>
      </c>
      <c r="U68" s="133">
        <v>39.390999999999998</v>
      </c>
      <c r="V68" s="133">
        <v>56.185000000000002</v>
      </c>
      <c r="W68" s="133">
        <v>60.756</v>
      </c>
      <c r="X68" s="133">
        <v>58.499000000000002</v>
      </c>
      <c r="Y68" s="133">
        <v>56.146000000000001</v>
      </c>
      <c r="Z68" s="133">
        <v>65.617999999999995</v>
      </c>
      <c r="AA68" s="133">
        <v>59.610999999999997</v>
      </c>
      <c r="AB68" s="133">
        <v>49.584000000000003</v>
      </c>
      <c r="AC68" s="133">
        <v>48.478999999999999</v>
      </c>
      <c r="AD68" s="133">
        <v>56.712000000000003</v>
      </c>
      <c r="AE68" s="133">
        <v>40.872</v>
      </c>
      <c r="AF68" s="133">
        <v>62.131</v>
      </c>
      <c r="AG68" s="133">
        <v>54.295000000000002</v>
      </c>
      <c r="AH68" s="133">
        <v>41.002000000000002</v>
      </c>
      <c r="AI68" s="173">
        <v>39.353000000000002</v>
      </c>
      <c r="AJ68" s="173">
        <v>75.179000000000002</v>
      </c>
      <c r="AK68" s="173">
        <v>63.487000000000002</v>
      </c>
      <c r="AL68" s="173">
        <v>78.855999999999995</v>
      </c>
      <c r="AM68" s="173">
        <v>78.855999999999995</v>
      </c>
      <c r="AN68" s="173"/>
      <c r="AO68" s="173"/>
      <c r="AP68" s="173"/>
      <c r="AQ68" s="173"/>
      <c r="AR68" s="173"/>
      <c r="AS68" s="173"/>
      <c r="AT68" s="173"/>
      <c r="AU68" s="173"/>
      <c r="AV68" s="173"/>
      <c r="AW68" s="173"/>
      <c r="AX68" s="173"/>
      <c r="AY68" s="173"/>
      <c r="ALQ68" s="133" t="e">
        <v>#N/A</v>
      </c>
    </row>
    <row r="69" spans="1:1005" ht="15" x14ac:dyDescent="0.25">
      <c r="A69" s="192"/>
      <c r="D69" s="163"/>
      <c r="AI69" s="173"/>
      <c r="AJ69" s="173"/>
      <c r="AK69" s="173"/>
      <c r="AL69" s="173"/>
      <c r="AM69" s="173"/>
      <c r="AN69" s="173"/>
      <c r="AO69" s="173"/>
      <c r="AP69" s="173"/>
      <c r="AQ69" s="173"/>
      <c r="AR69" s="173"/>
      <c r="AS69" s="173"/>
      <c r="AT69" s="173"/>
      <c r="AU69" s="173"/>
      <c r="AV69" s="173"/>
      <c r="AW69" s="173"/>
      <c r="AX69" s="173"/>
      <c r="AY69" s="173"/>
      <c r="ALQ69" s="133" t="e">
        <v>#N/A</v>
      </c>
    </row>
    <row r="70" spans="1:1005" ht="15" x14ac:dyDescent="0.25">
      <c r="A70" s="192"/>
      <c r="D70" s="163"/>
      <c r="AI70" s="173"/>
      <c r="AJ70" s="173"/>
      <c r="AK70" s="173"/>
      <c r="AL70" s="173"/>
      <c r="AM70" s="173"/>
      <c r="AN70" s="173"/>
      <c r="AO70" s="173"/>
      <c r="AP70" s="173"/>
      <c r="AQ70" s="173"/>
      <c r="AR70" s="173"/>
      <c r="AS70" s="173"/>
      <c r="AT70" s="173"/>
      <c r="AU70" s="173"/>
      <c r="AV70" s="173"/>
      <c r="AW70" s="173"/>
      <c r="AX70" s="173"/>
      <c r="AY70" s="173"/>
      <c r="ALQ70" s="133" t="e">
        <v>#N/A</v>
      </c>
    </row>
    <row r="71" spans="1:1005" ht="15" x14ac:dyDescent="0.25">
      <c r="A71" s="192"/>
      <c r="D71" s="163"/>
      <c r="AI71" s="173"/>
      <c r="AJ71" s="173"/>
      <c r="AK71" s="173"/>
      <c r="AL71" s="173"/>
      <c r="AM71" s="173"/>
      <c r="AN71" s="173"/>
      <c r="AO71" s="173"/>
      <c r="AP71" s="173"/>
      <c r="AQ71" s="173"/>
      <c r="AR71" s="173"/>
      <c r="AS71" s="173"/>
      <c r="AT71" s="173"/>
      <c r="AU71" s="173"/>
      <c r="AV71" s="173"/>
      <c r="AW71" s="173"/>
      <c r="AX71" s="173"/>
      <c r="AY71" s="173"/>
      <c r="ALQ71" s="133" t="e">
        <v>#N/A</v>
      </c>
    </row>
    <row r="72" spans="1:1005" ht="15" x14ac:dyDescent="0.25">
      <c r="A72" s="192"/>
      <c r="D72" s="163"/>
      <c r="AI72" s="173"/>
      <c r="AJ72" s="173"/>
      <c r="AK72" s="173"/>
      <c r="AL72" s="173"/>
      <c r="AM72" s="173"/>
      <c r="AN72" s="173"/>
      <c r="AO72" s="173"/>
      <c r="AP72" s="173"/>
      <c r="AQ72" s="173"/>
      <c r="AR72" s="173"/>
      <c r="AS72" s="173"/>
      <c r="AT72" s="173"/>
      <c r="AU72" s="173"/>
      <c r="AV72" s="173"/>
      <c r="AW72" s="173"/>
      <c r="AX72" s="173"/>
      <c r="AY72" s="173"/>
      <c r="ALQ72" s="133" t="e">
        <v>#N/A</v>
      </c>
    </row>
    <row r="73" spans="1:1005" ht="15" x14ac:dyDescent="0.25">
      <c r="A73" s="192"/>
      <c r="AI73" s="169"/>
      <c r="AJ73" s="169"/>
      <c r="AK73" s="169"/>
      <c r="AL73" s="169"/>
      <c r="AM73" s="169"/>
      <c r="AN73" s="169"/>
      <c r="AO73" s="169"/>
      <c r="AP73" s="169"/>
      <c r="AQ73" s="169"/>
      <c r="AR73" s="169"/>
      <c r="AS73" s="169"/>
      <c r="AT73" s="169"/>
      <c r="AU73" s="169"/>
      <c r="AV73" s="169"/>
      <c r="AW73" s="169"/>
      <c r="AX73" s="169"/>
      <c r="AY73" s="169"/>
    </row>
    <row r="74" spans="1:1005" ht="15" x14ac:dyDescent="0.25">
      <c r="A74" s="192"/>
      <c r="AI74" s="169"/>
      <c r="AJ74" s="169"/>
      <c r="AK74" s="169"/>
      <c r="AL74" s="169"/>
      <c r="AM74" s="169"/>
      <c r="AN74" s="169"/>
      <c r="AO74" s="169"/>
      <c r="AP74" s="169"/>
      <c r="AQ74" s="169"/>
      <c r="AR74" s="169"/>
      <c r="AS74" s="169"/>
      <c r="AT74" s="169"/>
      <c r="AU74" s="169"/>
      <c r="AV74" s="169"/>
      <c r="AW74" s="169"/>
      <c r="AX74" s="169"/>
      <c r="AY74" s="169"/>
    </row>
    <row r="75" spans="1:1005" ht="15" x14ac:dyDescent="0.25">
      <c r="A75" s="192"/>
      <c r="AI75" s="169"/>
      <c r="AJ75" s="169"/>
      <c r="AK75" s="169"/>
      <c r="AL75" s="169"/>
      <c r="AM75" s="169"/>
      <c r="AN75" s="169"/>
      <c r="AO75" s="169"/>
      <c r="AP75" s="169"/>
      <c r="AQ75" s="169"/>
      <c r="AR75" s="169"/>
      <c r="AS75" s="169"/>
      <c r="AT75" s="169"/>
      <c r="AU75" s="169"/>
      <c r="AV75" s="169"/>
      <c r="AW75" s="169"/>
      <c r="AX75" s="169"/>
      <c r="AY75" s="169"/>
    </row>
    <row r="76" spans="1:1005" ht="15" x14ac:dyDescent="0.25">
      <c r="A76" s="192"/>
      <c r="AI76" s="169"/>
      <c r="AJ76" s="169"/>
      <c r="AK76" s="169"/>
      <c r="AL76" s="169"/>
      <c r="AM76" s="169"/>
      <c r="AN76" s="169"/>
      <c r="AO76" s="169"/>
      <c r="AP76" s="169"/>
      <c r="AQ76" s="169"/>
      <c r="AR76" s="169"/>
      <c r="AS76" s="169"/>
      <c r="AT76" s="169"/>
      <c r="AU76" s="169"/>
      <c r="AV76" s="169"/>
      <c r="AW76" s="169"/>
      <c r="AX76" s="169"/>
      <c r="AY76" s="169"/>
    </row>
    <row r="77" spans="1:1005" ht="15" x14ac:dyDescent="0.25">
      <c r="A77" s="192"/>
      <c r="AI77" s="169"/>
      <c r="AJ77" s="169"/>
      <c r="AK77" s="169"/>
      <c r="AL77" s="169"/>
      <c r="AM77" s="169"/>
      <c r="AN77" s="169"/>
      <c r="AO77" s="169"/>
      <c r="AP77" s="169"/>
      <c r="AQ77" s="169"/>
      <c r="AR77" s="169"/>
      <c r="AS77" s="169"/>
      <c r="AT77" s="169"/>
      <c r="AU77" s="169"/>
      <c r="AV77" s="169"/>
      <c r="AW77" s="169"/>
      <c r="AX77" s="169"/>
      <c r="AY77" s="169"/>
    </row>
    <row r="78" spans="1:1005" ht="15" x14ac:dyDescent="0.25">
      <c r="A78" s="192"/>
      <c r="AI78" s="169"/>
      <c r="AJ78" s="169"/>
      <c r="AK78" s="169"/>
      <c r="AL78" s="169"/>
      <c r="AM78" s="169"/>
      <c r="AN78" s="169"/>
      <c r="AO78" s="169"/>
      <c r="AP78" s="169"/>
      <c r="AQ78" s="169"/>
      <c r="AR78" s="169"/>
      <c r="AS78" s="169"/>
      <c r="AT78" s="169"/>
      <c r="AU78" s="169"/>
      <c r="AV78" s="169"/>
      <c r="AW78" s="169"/>
      <c r="AX78" s="169"/>
      <c r="AY78" s="169"/>
    </row>
    <row r="79" spans="1:1005" ht="15" x14ac:dyDescent="0.25">
      <c r="A79" s="192"/>
      <c r="AI79" s="169"/>
      <c r="AJ79" s="169"/>
      <c r="AK79" s="169"/>
      <c r="AL79" s="169"/>
      <c r="AM79" s="169"/>
      <c r="AN79" s="169"/>
      <c r="AO79" s="169"/>
      <c r="AP79" s="169"/>
      <c r="AQ79" s="169"/>
      <c r="AR79" s="169"/>
      <c r="AS79" s="169"/>
      <c r="AT79" s="169"/>
      <c r="AU79" s="169"/>
      <c r="AV79" s="169"/>
      <c r="AW79" s="169"/>
      <c r="AX79" s="169"/>
      <c r="AY79" s="169"/>
    </row>
    <row r="80" spans="1:1005" ht="15" x14ac:dyDescent="0.25">
      <c r="A80" s="192"/>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tabColor theme="8" tint="0.39997558519241921"/>
  </sheetPr>
  <dimension ref="A1:ALQ72"/>
  <sheetViews>
    <sheetView workbookViewId="0">
      <selection activeCell="B4" sqref="B4"/>
    </sheetView>
  </sheetViews>
  <sheetFormatPr defaultColWidth="18.7109375" defaultRowHeight="12.75" customHeight="1" x14ac:dyDescent="0.25"/>
  <cols>
    <col min="1" max="1" width="9.140625" style="216" customWidth="1"/>
    <col min="2" max="2" width="9.140625" customWidth="1"/>
    <col min="3" max="3" width="9.7109375" bestFit="1" customWidth="1"/>
    <col min="4" max="54" width="9.140625" customWidth="1"/>
  </cols>
  <sheetData>
    <row r="1" spans="1:54" s="216" customFormat="1" ht="15" x14ac:dyDescent="0.25">
      <c r="A1" s="201"/>
      <c r="B1" s="334"/>
      <c r="C1" s="334"/>
      <c r="D1" s="334"/>
      <c r="E1" s="334"/>
      <c r="F1" s="334"/>
      <c r="G1" s="334"/>
      <c r="H1" s="334"/>
      <c r="I1" s="334"/>
      <c r="J1" s="334"/>
      <c r="K1" s="334"/>
      <c r="L1" s="334"/>
      <c r="M1" s="334"/>
      <c r="N1" s="334"/>
      <c r="O1" s="334"/>
      <c r="P1" s="334"/>
      <c r="Q1" s="334"/>
      <c r="R1" s="334"/>
      <c r="S1" s="334"/>
      <c r="T1" s="334"/>
      <c r="U1" s="334"/>
      <c r="V1" s="334"/>
      <c r="W1" s="334"/>
      <c r="X1" s="334"/>
      <c r="Y1" s="334"/>
      <c r="Z1" s="334"/>
      <c r="AA1" s="334"/>
      <c r="AB1" s="334"/>
      <c r="AC1" s="334"/>
      <c r="AD1" s="334"/>
      <c r="AE1" s="334"/>
      <c r="AF1" s="334"/>
      <c r="AG1" s="334"/>
      <c r="AH1" s="334"/>
      <c r="AI1" s="265"/>
      <c r="AJ1" s="265"/>
      <c r="AK1" s="265"/>
      <c r="AL1" s="265"/>
      <c r="AM1" s="265"/>
    </row>
    <row r="2" spans="1:54" s="216" customFormat="1" ht="15" x14ac:dyDescent="0.25">
      <c r="A2" s="201"/>
      <c r="B2" s="201" t="s">
        <v>53</v>
      </c>
      <c r="C2" s="201" t="s">
        <v>54</v>
      </c>
      <c r="D2" s="201" t="s">
        <v>55</v>
      </c>
      <c r="E2" s="201">
        <v>1981</v>
      </c>
      <c r="F2" s="201">
        <v>1982</v>
      </c>
      <c r="G2" s="201">
        <v>1983</v>
      </c>
      <c r="H2" s="201">
        <v>1984</v>
      </c>
      <c r="I2" s="201">
        <v>1985</v>
      </c>
      <c r="J2" s="201">
        <v>1986</v>
      </c>
      <c r="K2" s="201">
        <v>1987</v>
      </c>
      <c r="L2" s="201">
        <v>1988</v>
      </c>
      <c r="M2" s="201">
        <v>1989</v>
      </c>
      <c r="N2" s="201">
        <v>1990</v>
      </c>
      <c r="O2" s="201">
        <v>1991</v>
      </c>
      <c r="P2" s="201">
        <v>1992</v>
      </c>
      <c r="Q2" s="201">
        <v>1993</v>
      </c>
      <c r="R2" s="201">
        <v>1994</v>
      </c>
      <c r="S2" s="201">
        <v>1995</v>
      </c>
      <c r="T2" s="201">
        <v>1996</v>
      </c>
      <c r="U2" s="201">
        <v>1997</v>
      </c>
      <c r="V2" s="201">
        <v>1998</v>
      </c>
      <c r="W2" s="201">
        <v>1999</v>
      </c>
      <c r="X2" s="201">
        <v>2000</v>
      </c>
      <c r="Y2" s="201">
        <v>2001</v>
      </c>
      <c r="Z2" s="201">
        <v>2002</v>
      </c>
      <c r="AA2" s="201">
        <v>2003</v>
      </c>
      <c r="AB2" s="201">
        <v>2004</v>
      </c>
      <c r="AC2" s="201">
        <v>2005</v>
      </c>
      <c r="AD2" s="201">
        <v>2006</v>
      </c>
      <c r="AE2" s="232">
        <v>2007</v>
      </c>
      <c r="AF2" s="201">
        <v>2008</v>
      </c>
      <c r="AG2" s="201">
        <v>2009</v>
      </c>
      <c r="AH2" s="201">
        <v>2010</v>
      </c>
      <c r="AI2" s="246">
        <v>2011</v>
      </c>
      <c r="AJ2" s="246">
        <v>2012</v>
      </c>
      <c r="AK2" s="246">
        <v>2013</v>
      </c>
      <c r="AL2" s="246">
        <v>2014</v>
      </c>
      <c r="AM2" s="246">
        <v>2015</v>
      </c>
      <c r="AN2" s="246">
        <v>2016</v>
      </c>
      <c r="AO2" s="246">
        <v>2017</v>
      </c>
      <c r="AP2" s="246">
        <v>2018</v>
      </c>
      <c r="AQ2" s="246">
        <v>2019</v>
      </c>
      <c r="AR2" s="246">
        <v>2020</v>
      </c>
      <c r="AS2" s="246">
        <v>2021</v>
      </c>
      <c r="AT2" s="216">
        <v>2022</v>
      </c>
      <c r="AU2" s="216">
        <v>2023</v>
      </c>
      <c r="AV2" s="216">
        <v>2024</v>
      </c>
      <c r="AW2" s="216">
        <v>2025</v>
      </c>
      <c r="AX2" s="216">
        <v>2026</v>
      </c>
      <c r="AY2" s="216">
        <v>2027</v>
      </c>
      <c r="AZ2" s="216">
        <v>2028</v>
      </c>
      <c r="BA2" s="216">
        <v>2029</v>
      </c>
      <c r="BB2" s="216">
        <v>2030</v>
      </c>
    </row>
    <row r="3" spans="1:54" s="216" customFormat="1" ht="15" x14ac:dyDescent="0.25">
      <c r="A3" s="201"/>
      <c r="B3" s="201" t="s">
        <v>71</v>
      </c>
      <c r="C3" s="201" t="s">
        <v>72</v>
      </c>
      <c r="D3" s="201" t="s">
        <v>73</v>
      </c>
      <c r="E3" s="201" t="s">
        <v>74</v>
      </c>
      <c r="F3" s="201" t="s">
        <v>75</v>
      </c>
      <c r="G3" s="201" t="s">
        <v>76</v>
      </c>
      <c r="H3" s="201" t="s">
        <v>77</v>
      </c>
      <c r="I3" s="201" t="s">
        <v>78</v>
      </c>
      <c r="J3" s="201" t="s">
        <v>79</v>
      </c>
      <c r="K3" s="201" t="s">
        <v>80</v>
      </c>
      <c r="L3" s="201" t="s">
        <v>81</v>
      </c>
      <c r="M3" s="201" t="s">
        <v>82</v>
      </c>
      <c r="N3" s="201" t="s">
        <v>83</v>
      </c>
      <c r="O3" s="201" t="s">
        <v>84</v>
      </c>
      <c r="P3" s="201" t="s">
        <v>85</v>
      </c>
      <c r="Q3" s="201" t="s">
        <v>86</v>
      </c>
      <c r="R3" s="201" t="s">
        <v>87</v>
      </c>
      <c r="S3" s="201" t="s">
        <v>88</v>
      </c>
      <c r="T3" s="201" t="s">
        <v>89</v>
      </c>
      <c r="U3" s="201" t="s">
        <v>90</v>
      </c>
      <c r="V3" s="201" t="s">
        <v>91</v>
      </c>
      <c r="W3" s="201" t="s">
        <v>92</v>
      </c>
      <c r="X3" s="201" t="s">
        <v>93</v>
      </c>
      <c r="Y3" s="201" t="s">
        <v>94</v>
      </c>
      <c r="Z3" s="201" t="s">
        <v>95</v>
      </c>
      <c r="AA3" s="201" t="s">
        <v>96</v>
      </c>
      <c r="AB3" s="201" t="s">
        <v>97</v>
      </c>
      <c r="AC3" s="201" t="s">
        <v>98</v>
      </c>
      <c r="AD3" s="201" t="s">
        <v>99</v>
      </c>
      <c r="AE3" s="201" t="s">
        <v>100</v>
      </c>
      <c r="AF3" s="201" t="s">
        <v>101</v>
      </c>
      <c r="AG3" s="201" t="s">
        <v>102</v>
      </c>
      <c r="AH3" s="201" t="s">
        <v>103</v>
      </c>
      <c r="AI3" s="246" t="s">
        <v>163</v>
      </c>
      <c r="AJ3" s="246" t="s">
        <v>168</v>
      </c>
      <c r="AK3" s="246" t="s">
        <v>169</v>
      </c>
      <c r="AL3" s="246" t="s">
        <v>170</v>
      </c>
      <c r="AM3" s="246" t="s">
        <v>171</v>
      </c>
      <c r="AN3" s="246" t="s">
        <v>172</v>
      </c>
      <c r="AO3" s="246" t="s">
        <v>173</v>
      </c>
      <c r="AP3" s="246" t="s">
        <v>174</v>
      </c>
      <c r="AQ3" s="246" t="s">
        <v>175</v>
      </c>
      <c r="AR3" s="246" t="s">
        <v>176</v>
      </c>
      <c r="AS3" s="246" t="s">
        <v>177</v>
      </c>
      <c r="AT3" s="216" t="s">
        <v>178</v>
      </c>
      <c r="AU3" s="216" t="s">
        <v>179</v>
      </c>
      <c r="AV3" s="216" t="s">
        <v>180</v>
      </c>
      <c r="AW3" s="216" t="s">
        <v>181</v>
      </c>
      <c r="AX3" s="216" t="s">
        <v>182</v>
      </c>
      <c r="AY3" s="216" t="s">
        <v>183</v>
      </c>
      <c r="AZ3" s="216" t="s">
        <v>184</v>
      </c>
      <c r="BA3" s="216" t="s">
        <v>185</v>
      </c>
      <c r="BB3" s="216" t="s">
        <v>186</v>
      </c>
    </row>
    <row r="4" spans="1:54" ht="15" x14ac:dyDescent="0.25">
      <c r="A4" s="234">
        <f>YampaRiverInflow.TotalOutflow!A4</f>
        <v>43952</v>
      </c>
      <c r="B4" s="113"/>
      <c r="C4" s="86"/>
      <c r="D4" s="86">
        <v>28.905000000000001</v>
      </c>
      <c r="E4" s="159">
        <f ca="1">INDEX(INDIRECT("AboveMeadLocal_"&amp;E$2+YEAR($A4)-YEAR($A$4)),MONTH($A4))</f>
        <v>-20.012776000000002</v>
      </c>
      <c r="F4" s="159">
        <f t="shared" ref="F4:AI12" ca="1" si="0">INDEX(INDIRECT("AboveMeadLocal_"&amp;F$2+YEAR($A4)-YEAR($A$4)),MONTH($A4))</f>
        <v>6.1013739999999999</v>
      </c>
      <c r="G4" s="159">
        <f t="shared" ca="1" si="0"/>
        <v>10.639998</v>
      </c>
      <c r="H4" s="159">
        <f t="shared" ca="1" si="0"/>
        <v>-44.029232</v>
      </c>
      <c r="I4" s="159">
        <f t="shared" ca="1" si="0"/>
        <v>-35.628662000000006</v>
      </c>
      <c r="J4" s="159">
        <f t="shared" ca="1" si="0"/>
        <v>13.395087999999999</v>
      </c>
      <c r="K4" s="159">
        <f t="shared" ca="1" si="0"/>
        <v>14.373129999999998</v>
      </c>
      <c r="L4" s="159">
        <f t="shared" ca="1" si="0"/>
        <v>12.015425999999998</v>
      </c>
      <c r="M4" s="159">
        <f t="shared" ca="1" si="0"/>
        <v>20.550333999999999</v>
      </c>
      <c r="N4" s="159">
        <f t="shared" ca="1" si="0"/>
        <v>18.579722</v>
      </c>
      <c r="O4" s="159">
        <f t="shared" ca="1" si="0"/>
        <v>24.659790000000001</v>
      </c>
      <c r="P4" s="159">
        <f t="shared" ca="1" si="0"/>
        <v>21.803582000000002</v>
      </c>
      <c r="Q4" s="159">
        <f t="shared" ca="1" si="0"/>
        <v>0.19014400000000023</v>
      </c>
      <c r="R4" s="159">
        <f t="shared" ca="1" si="0"/>
        <v>-5.5054859999999994</v>
      </c>
      <c r="S4" s="159">
        <f t="shared" ca="1" si="0"/>
        <v>-26.211384000000006</v>
      </c>
      <c r="T4" s="159">
        <f t="shared" ca="1" si="0"/>
        <v>7.738929999999999</v>
      </c>
      <c r="U4" s="159">
        <f t="shared" ca="1" si="0"/>
        <v>15.471069999999999</v>
      </c>
      <c r="V4" s="159">
        <f t="shared" ca="1" si="0"/>
        <v>41.137190000000004</v>
      </c>
      <c r="W4" s="159">
        <f t="shared" ca="1" si="0"/>
        <v>13.289260000000001</v>
      </c>
      <c r="X4" s="159">
        <f t="shared" ca="1" si="0"/>
        <v>27.570250000000001</v>
      </c>
      <c r="Y4" s="159">
        <f t="shared" ca="1" si="0"/>
        <v>34.690910000000002</v>
      </c>
      <c r="Z4" s="159">
        <f t="shared" ca="1" si="0"/>
        <v>21.163640000000001</v>
      </c>
      <c r="AA4" s="159">
        <f t="shared" ca="1" si="0"/>
        <v>23.543800000000001</v>
      </c>
      <c r="AB4" s="159">
        <f t="shared" ca="1" si="0"/>
        <v>34.333880000000001</v>
      </c>
      <c r="AC4" s="159">
        <f t="shared" ca="1" si="0"/>
        <v>67.140500000000003</v>
      </c>
      <c r="AD4" s="159">
        <f t="shared" ca="1" si="0"/>
        <v>34.274380000000001</v>
      </c>
      <c r="AE4" s="159">
        <f t="shared" ca="1" si="0"/>
        <v>36.813220000000001</v>
      </c>
      <c r="AF4" s="159">
        <f t="shared" ca="1" si="0"/>
        <v>20.429749999999999</v>
      </c>
      <c r="AG4" s="159">
        <f t="shared" ca="1" si="0"/>
        <v>51.173209999999997</v>
      </c>
      <c r="AH4" s="159">
        <f t="shared" ca="1" si="0"/>
        <v>36.138489999999997</v>
      </c>
      <c r="AI4" s="159">
        <f t="shared" ca="1" si="0"/>
        <v>21.024139999999999</v>
      </c>
      <c r="AJ4" s="159">
        <f t="shared" ref="AJ4:AM19" ca="1" si="1">INDEX(INDIRECT("AboveMeadLocal_"&amp;AJ$2+YEAR($A4)-YEAR($A$4)),MONTH($A4))</f>
        <v>18.545120000000001</v>
      </c>
      <c r="AK4" s="159">
        <f t="shared" ca="1" si="1"/>
        <v>27.252549999999999</v>
      </c>
      <c r="AL4" s="159">
        <f t="shared" ca="1" si="1"/>
        <v>27.252610000000001</v>
      </c>
      <c r="AM4" s="159">
        <f t="shared" ca="1" si="1"/>
        <v>28.958279999999998</v>
      </c>
      <c r="AN4" s="169"/>
      <c r="AO4" s="169"/>
      <c r="AP4" s="169"/>
      <c r="AQ4" s="169"/>
      <c r="AR4" s="169"/>
      <c r="AS4" s="169"/>
      <c r="AT4" s="169"/>
      <c r="AU4" s="169"/>
      <c r="AV4" s="169"/>
      <c r="AW4" s="169"/>
      <c r="AX4" s="169"/>
      <c r="AY4" s="169"/>
    </row>
    <row r="5" spans="1:54" ht="15" x14ac:dyDescent="0.25">
      <c r="A5" s="234">
        <f>YampaRiverInflow.TotalOutflow!A5</f>
        <v>43983</v>
      </c>
      <c r="B5" s="113"/>
      <c r="C5" s="113"/>
      <c r="D5" s="113">
        <v>25.827000000000002</v>
      </c>
      <c r="E5" s="159">
        <v>-12.987976</v>
      </c>
      <c r="F5" s="159">
        <v>7.7158159999999985</v>
      </c>
      <c r="G5" s="159">
        <v>14.244779999999999</v>
      </c>
      <c r="H5" s="159">
        <v>-27.190472000000003</v>
      </c>
      <c r="I5" s="159">
        <v>-26.814078000000002</v>
      </c>
      <c r="J5" s="159">
        <v>4.3700580000000011</v>
      </c>
      <c r="K5" s="159">
        <v>17.001467999999996</v>
      </c>
      <c r="L5" s="159">
        <v>15.287422000000003</v>
      </c>
      <c r="M5" s="159">
        <v>10.805857999999999</v>
      </c>
      <c r="N5" s="159">
        <v>17.742493999999997</v>
      </c>
      <c r="O5" s="159">
        <v>3.4259199999999983</v>
      </c>
      <c r="P5" s="159">
        <v>8.1729199999999995</v>
      </c>
      <c r="Q5" s="159">
        <v>12.473674000000001</v>
      </c>
      <c r="R5" s="159">
        <v>1.061094</v>
      </c>
      <c r="S5" s="159">
        <v>22.368065999999995</v>
      </c>
      <c r="T5" s="159">
        <v>-1.3633040000000001</v>
      </c>
      <c r="U5" s="159">
        <v>31.73554</v>
      </c>
      <c r="V5" s="159">
        <v>15.272729999999999</v>
      </c>
      <c r="W5" s="159">
        <v>13.68595</v>
      </c>
      <c r="X5" s="159">
        <v>32.07273</v>
      </c>
      <c r="Y5" s="159">
        <v>48.238019999999999</v>
      </c>
      <c r="Z5" s="159">
        <v>6.5057900000000002</v>
      </c>
      <c r="AA5" s="159">
        <v>14.280989999999999</v>
      </c>
      <c r="AB5" s="159">
        <v>20.826450000000001</v>
      </c>
      <c r="AC5" s="159">
        <v>11.9405</v>
      </c>
      <c r="AD5" s="159">
        <v>14.67769</v>
      </c>
      <c r="AE5" s="159">
        <v>31.73554</v>
      </c>
      <c r="AF5" s="159">
        <v>13.4876</v>
      </c>
      <c r="AG5" s="159">
        <v>35.543419999999998</v>
      </c>
      <c r="AH5" s="159">
        <v>23.741799999999998</v>
      </c>
      <c r="AI5" s="10">
        <v>24.39593</v>
      </c>
      <c r="AJ5" s="10">
        <v>22.730180000000001</v>
      </c>
      <c r="AK5" s="10">
        <v>25.189630000000001</v>
      </c>
      <c r="AL5" s="10">
        <v>26.0823</v>
      </c>
      <c r="AM5" s="10">
        <v>25.58633</v>
      </c>
      <c r="AN5" s="169"/>
      <c r="AO5" s="169"/>
      <c r="AP5" s="169"/>
      <c r="AQ5" s="169"/>
      <c r="AR5" s="169"/>
      <c r="AS5" s="169"/>
      <c r="AT5" s="169"/>
      <c r="AU5" s="169"/>
      <c r="AV5" s="169"/>
      <c r="AW5" s="169"/>
      <c r="AX5" s="169"/>
      <c r="AY5" s="169"/>
    </row>
    <row r="6" spans="1:54" ht="15" x14ac:dyDescent="0.25">
      <c r="A6" s="234">
        <f>YampaRiverInflow.TotalOutflow!A6</f>
        <v>44013</v>
      </c>
      <c r="B6" s="113"/>
      <c r="C6" s="113"/>
      <c r="D6" s="113">
        <v>32.69</v>
      </c>
      <c r="E6" s="159">
        <v>-7.2071679999999994</v>
      </c>
      <c r="F6" s="159">
        <v>14.509131999999999</v>
      </c>
      <c r="G6" s="159">
        <v>4.3607659999999964</v>
      </c>
      <c r="H6" s="159">
        <v>-76.904696000000001</v>
      </c>
      <c r="I6" s="159">
        <v>-26.037152000000003</v>
      </c>
      <c r="J6" s="159">
        <v>-0.99219199999999907</v>
      </c>
      <c r="K6" s="159">
        <v>23.523871999999997</v>
      </c>
      <c r="L6" s="159">
        <v>10.508421999999999</v>
      </c>
      <c r="M6" s="159">
        <v>0.38218800000000192</v>
      </c>
      <c r="N6" s="159">
        <v>-2.4426239999999999</v>
      </c>
      <c r="O6" s="159">
        <v>-0.52760200000000035</v>
      </c>
      <c r="P6" s="159">
        <v>14.445949999999996</v>
      </c>
      <c r="Q6" s="159">
        <v>-5.4029160000000003</v>
      </c>
      <c r="R6" s="159">
        <v>-9.1989860000000014</v>
      </c>
      <c r="S6" s="159">
        <v>30.872809999999998</v>
      </c>
      <c r="T6" s="159">
        <v>7.8308159999999951</v>
      </c>
      <c r="U6" s="159">
        <v>31.933880000000002</v>
      </c>
      <c r="V6" s="159">
        <v>33.12397</v>
      </c>
      <c r="W6" s="159">
        <v>30.347110000000001</v>
      </c>
      <c r="X6" s="159">
        <v>21.12397</v>
      </c>
      <c r="Y6" s="159">
        <v>19.953720000000001</v>
      </c>
      <c r="Z6" s="159">
        <v>10.1157</v>
      </c>
      <c r="AA6" s="159">
        <v>17.2562</v>
      </c>
      <c r="AB6" s="159">
        <v>39.272730000000003</v>
      </c>
      <c r="AC6" s="159">
        <v>21.024789999999999</v>
      </c>
      <c r="AD6" s="159">
        <v>21.223140000000001</v>
      </c>
      <c r="AE6" s="159">
        <v>45.421489999999999</v>
      </c>
      <c r="AF6" s="159">
        <v>28.760330000000003</v>
      </c>
      <c r="AG6" s="159">
        <v>28.164830000000002</v>
      </c>
      <c r="AH6" s="159">
        <v>29.156560000000002</v>
      </c>
      <c r="AI6" s="10">
        <v>31.536360000000002</v>
      </c>
      <c r="AJ6" s="10">
        <v>26.379669999999997</v>
      </c>
      <c r="AK6" s="10">
        <v>61.685449999999996</v>
      </c>
      <c r="AL6" s="10">
        <v>29.156569999999999</v>
      </c>
      <c r="AM6" s="10">
        <v>33.520060000000001</v>
      </c>
      <c r="AN6" s="169"/>
      <c r="AO6" s="169"/>
      <c r="AP6" s="169"/>
      <c r="AQ6" s="169"/>
      <c r="AR6" s="169"/>
      <c r="AS6" s="169"/>
      <c r="AT6" s="169"/>
      <c r="AU6" s="169"/>
      <c r="AV6" s="169"/>
      <c r="AW6" s="169"/>
      <c r="AX6" s="169"/>
      <c r="AY6" s="169"/>
    </row>
    <row r="7" spans="1:54" ht="15" x14ac:dyDescent="0.25">
      <c r="A7" s="234">
        <f>YampaRiverInflow.TotalOutflow!A7</f>
        <v>44044</v>
      </c>
      <c r="B7" s="113"/>
      <c r="C7" s="113"/>
      <c r="D7" s="113">
        <v>36.578000000000003</v>
      </c>
      <c r="E7" s="159">
        <v>-22.46583</v>
      </c>
      <c r="F7" s="159">
        <v>24.441903999999994</v>
      </c>
      <c r="G7" s="159">
        <v>-38.819428000000002</v>
      </c>
      <c r="H7" s="159">
        <v>4.0788000000000029</v>
      </c>
      <c r="I7" s="159">
        <v>-24.940789999999996</v>
      </c>
      <c r="J7" s="159">
        <v>11.508968000000001</v>
      </c>
      <c r="K7" s="159">
        <v>34.079854000000005</v>
      </c>
      <c r="L7" s="159">
        <v>13.724534</v>
      </c>
      <c r="M7" s="159">
        <v>22.184847999999999</v>
      </c>
      <c r="N7" s="159">
        <v>11.868864000000002</v>
      </c>
      <c r="O7" s="159">
        <v>15.498979999999996</v>
      </c>
      <c r="P7" s="159">
        <v>39.663323999999996</v>
      </c>
      <c r="Q7" s="159">
        <v>-27.475497999999998</v>
      </c>
      <c r="R7" s="159">
        <v>-21.766008000000003</v>
      </c>
      <c r="S7" s="159">
        <v>29.917686</v>
      </c>
      <c r="T7" s="159">
        <v>25.019824</v>
      </c>
      <c r="U7" s="159">
        <v>50.280989999999996</v>
      </c>
      <c r="V7" s="159">
        <v>20.826450000000001</v>
      </c>
      <c r="W7" s="159">
        <v>44.033059999999999</v>
      </c>
      <c r="X7" s="159">
        <v>23.404959999999999</v>
      </c>
      <c r="Y7" s="159">
        <v>52.066120000000005</v>
      </c>
      <c r="Z7" s="159">
        <v>17.851240000000001</v>
      </c>
      <c r="AA7" s="159">
        <v>42.049589999999995</v>
      </c>
      <c r="AB7" s="159">
        <v>50.578510000000001</v>
      </c>
      <c r="AC7" s="159">
        <v>28.36364</v>
      </c>
      <c r="AD7" s="159">
        <v>66.446280000000002</v>
      </c>
      <c r="AE7" s="159">
        <v>91.636359999999996</v>
      </c>
      <c r="AF7" s="159">
        <v>39.272730000000003</v>
      </c>
      <c r="AG7" s="159">
        <v>23.60284</v>
      </c>
      <c r="AH7" s="159">
        <v>91.04083</v>
      </c>
      <c r="AI7" s="10">
        <v>36.693379999999998</v>
      </c>
      <c r="AJ7" s="10">
        <v>68.607789999999994</v>
      </c>
      <c r="AK7" s="10">
        <v>66.842500000000001</v>
      </c>
      <c r="AL7" s="10">
        <v>41.057389999999998</v>
      </c>
      <c r="AM7" s="10">
        <v>44.429290000000002</v>
      </c>
      <c r="AN7" s="169"/>
      <c r="AO7" s="169"/>
      <c r="AP7" s="169"/>
      <c r="AQ7" s="169"/>
      <c r="AR7" s="169"/>
      <c r="AS7" s="169"/>
      <c r="AT7" s="169"/>
      <c r="AU7" s="169"/>
      <c r="AV7" s="169"/>
      <c r="AW7" s="169"/>
      <c r="AX7" s="169"/>
      <c r="AY7" s="169"/>
    </row>
    <row r="8" spans="1:54" ht="15" x14ac:dyDescent="0.25">
      <c r="A8" s="234">
        <f>YampaRiverInflow.TotalOutflow!A8</f>
        <v>44075</v>
      </c>
      <c r="B8" s="113"/>
      <c r="C8" s="113"/>
      <c r="D8" s="113">
        <v>34.392000000000003</v>
      </c>
      <c r="E8" s="159">
        <v>-2.1018900000000031</v>
      </c>
      <c r="F8" s="159">
        <v>29.533373999999995</v>
      </c>
      <c r="G8" s="159">
        <v>-21.287192000000001</v>
      </c>
      <c r="H8" s="159">
        <v>32.618159999999996</v>
      </c>
      <c r="I8" s="159">
        <v>1.7953199999999998</v>
      </c>
      <c r="J8" s="159">
        <v>31.247597999999996</v>
      </c>
      <c r="K8" s="159">
        <v>10.680847999999996</v>
      </c>
      <c r="L8" s="159">
        <v>16.744351999999999</v>
      </c>
      <c r="M8" s="159">
        <v>7.7189679999999967</v>
      </c>
      <c r="N8" s="159">
        <v>23.211606</v>
      </c>
      <c r="O8" s="159">
        <v>19.180725999999996</v>
      </c>
      <c r="P8" s="159">
        <v>38.334448000000002</v>
      </c>
      <c r="Q8" s="159">
        <v>-11.254766</v>
      </c>
      <c r="R8" s="159">
        <v>-1.109622000000003</v>
      </c>
      <c r="S8" s="159">
        <v>14.515779999999999</v>
      </c>
      <c r="T8" s="159">
        <v>21.008659999999999</v>
      </c>
      <c r="U8" s="159">
        <v>59.246279999999999</v>
      </c>
      <c r="V8" s="159">
        <v>36.099170000000001</v>
      </c>
      <c r="W8" s="159">
        <v>49.190080000000002</v>
      </c>
      <c r="X8" s="159">
        <v>39.133879999999998</v>
      </c>
      <c r="Y8" s="159">
        <v>48.456199999999995</v>
      </c>
      <c r="Z8" s="159">
        <v>103.95372</v>
      </c>
      <c r="AA8" s="159">
        <v>34.373550000000002</v>
      </c>
      <c r="AB8" s="159">
        <v>57.381819999999998</v>
      </c>
      <c r="AC8" s="159">
        <v>38.360330000000005</v>
      </c>
      <c r="AD8" s="159">
        <v>50.87603</v>
      </c>
      <c r="AE8" s="159">
        <v>33.83802</v>
      </c>
      <c r="AF8" s="159">
        <v>38.677690000000005</v>
      </c>
      <c r="AG8" s="159">
        <v>28.363289999999999</v>
      </c>
      <c r="AH8" s="159">
        <v>44.250949999999996</v>
      </c>
      <c r="AI8" s="10">
        <v>41.255660000000006</v>
      </c>
      <c r="AJ8" s="10">
        <v>47.999720000000003</v>
      </c>
      <c r="AK8" s="10">
        <v>78.703759999999988</v>
      </c>
      <c r="AL8" s="10">
        <v>38.875680000000003</v>
      </c>
      <c r="AM8" s="10">
        <v>32.726860000000002</v>
      </c>
      <c r="AN8" s="169"/>
      <c r="AO8" s="169"/>
      <c r="AP8" s="169"/>
      <c r="AQ8" s="169"/>
      <c r="AR8" s="169"/>
      <c r="AS8" s="169"/>
      <c r="AT8" s="169"/>
      <c r="AU8" s="169"/>
      <c r="AV8" s="169"/>
      <c r="AW8" s="169"/>
      <c r="AX8" s="169"/>
      <c r="AY8" s="169"/>
    </row>
    <row r="9" spans="1:54" ht="15" x14ac:dyDescent="0.25">
      <c r="A9" s="234">
        <f>YampaRiverInflow.TotalOutflow!A9</f>
        <v>44105</v>
      </c>
      <c r="B9" s="113"/>
      <c r="C9" s="113"/>
      <c r="D9" s="113">
        <v>39.886000000000003</v>
      </c>
      <c r="E9" s="159">
        <v>40.35425</v>
      </c>
      <c r="F9" s="159">
        <v>-41.121540000000003</v>
      </c>
      <c r="G9" s="159">
        <v>14.638803999999997</v>
      </c>
      <c r="H9" s="159">
        <v>21.466443999999996</v>
      </c>
      <c r="I9" s="159">
        <v>16.894756000000001</v>
      </c>
      <c r="J9" s="159">
        <v>-7.0494780000000024</v>
      </c>
      <c r="K9" s="159">
        <v>28.589822000000002</v>
      </c>
      <c r="L9" s="159">
        <v>8.7653100000000013</v>
      </c>
      <c r="M9" s="159">
        <v>19.033143999999997</v>
      </c>
      <c r="N9" s="159">
        <v>24.070353999999998</v>
      </c>
      <c r="O9" s="159">
        <v>26.040343999999997</v>
      </c>
      <c r="P9" s="159">
        <v>13.166246000000003</v>
      </c>
      <c r="Q9" s="159">
        <v>20.811032000000001</v>
      </c>
      <c r="R9" s="159">
        <v>15.392737999999998</v>
      </c>
      <c r="S9" s="159">
        <v>31.104225999999993</v>
      </c>
      <c r="T9" s="159">
        <v>32.409004000000003</v>
      </c>
      <c r="U9" s="159">
        <v>36.495870000000004</v>
      </c>
      <c r="V9" s="159">
        <v>22.413220000000003</v>
      </c>
      <c r="W9" s="159">
        <v>37.884300000000003</v>
      </c>
      <c r="X9" s="159">
        <v>47.385120000000001</v>
      </c>
      <c r="Y9" s="159">
        <v>23.34545</v>
      </c>
      <c r="Z9" s="159">
        <v>20.647929999999999</v>
      </c>
      <c r="AA9" s="159">
        <v>30.664459999999998</v>
      </c>
      <c r="AB9" s="159">
        <v>41.077690000000004</v>
      </c>
      <c r="AC9" s="159">
        <v>31.060849999999999</v>
      </c>
      <c r="AD9" s="159">
        <v>69.758679999999998</v>
      </c>
      <c r="AE9" s="159">
        <v>20.94511</v>
      </c>
      <c r="AF9" s="159">
        <v>34.908660000000005</v>
      </c>
      <c r="AG9" s="159">
        <v>24.793029999999998</v>
      </c>
      <c r="AH9" s="159">
        <v>40.680699999999995</v>
      </c>
      <c r="AI9" s="10">
        <v>34.511849999999995</v>
      </c>
      <c r="AJ9" s="10">
        <v>29.513770000000001</v>
      </c>
      <c r="AK9" s="10">
        <v>19.080719999999999</v>
      </c>
      <c r="AL9" s="10">
        <v>42.445929999999997</v>
      </c>
      <c r="AM9" s="10">
        <v>56.012860000000003</v>
      </c>
      <c r="AN9" s="169"/>
      <c r="AO9" s="169"/>
      <c r="AP9" s="169"/>
      <c r="AQ9" s="169"/>
      <c r="AR9" s="169"/>
      <c r="AS9" s="169"/>
      <c r="AT9" s="169"/>
      <c r="AU9" s="169"/>
      <c r="AV9" s="169"/>
      <c r="AW9" s="169"/>
      <c r="AX9" s="169"/>
      <c r="AY9" s="169"/>
    </row>
    <row r="10" spans="1:54" ht="15" x14ac:dyDescent="0.25">
      <c r="A10" s="234">
        <f>YampaRiverInflow.TotalOutflow!A10</f>
        <v>44136</v>
      </c>
      <c r="B10" s="113"/>
      <c r="C10" s="113"/>
      <c r="D10" s="113">
        <v>25.577000000000002</v>
      </c>
      <c r="E10" s="159">
        <v>-4.6950460000000005</v>
      </c>
      <c r="F10" s="159">
        <v>-45.966837999999996</v>
      </c>
      <c r="G10" s="159">
        <v>6.753783999999996</v>
      </c>
      <c r="H10" s="159">
        <v>-7.6327240000000023</v>
      </c>
      <c r="I10" s="159">
        <v>19.806198000000002</v>
      </c>
      <c r="J10" s="159">
        <v>-15.417266000000001</v>
      </c>
      <c r="K10" s="159">
        <v>42.873334</v>
      </c>
      <c r="L10" s="159">
        <v>18.651169999999997</v>
      </c>
      <c r="M10" s="159">
        <v>25.675046000000002</v>
      </c>
      <c r="N10" s="159">
        <v>19.488983999999995</v>
      </c>
      <c r="O10" s="159">
        <v>17.507805999999995</v>
      </c>
      <c r="P10" s="159">
        <v>8.8944699999999983</v>
      </c>
      <c r="Q10" s="159">
        <v>1.1222839999999996</v>
      </c>
      <c r="R10" s="159">
        <v>9.8448719999999987</v>
      </c>
      <c r="S10" s="159">
        <v>28.013811999999998</v>
      </c>
      <c r="T10" s="159">
        <v>15.793877999999999</v>
      </c>
      <c r="U10" s="159">
        <v>24.595040000000001</v>
      </c>
      <c r="V10" s="159">
        <v>18.446279999999998</v>
      </c>
      <c r="W10" s="159">
        <v>36.495870000000004</v>
      </c>
      <c r="X10" s="159">
        <v>27.966939999999997</v>
      </c>
      <c r="Y10" s="159">
        <v>25.487599999999997</v>
      </c>
      <c r="Z10" s="159">
        <v>23.10744</v>
      </c>
      <c r="AA10" s="159">
        <v>22.472729999999999</v>
      </c>
      <c r="AB10" s="159">
        <v>35.166530000000002</v>
      </c>
      <c r="AC10" s="159">
        <v>20.925319999999999</v>
      </c>
      <c r="AD10" s="159">
        <v>16.066120000000002</v>
      </c>
      <c r="AE10" s="159">
        <v>25.54711</v>
      </c>
      <c r="AF10" s="159">
        <v>41.950060000000001</v>
      </c>
      <c r="AG10" s="159">
        <v>23.00787</v>
      </c>
      <c r="AH10" s="159">
        <v>14.39954</v>
      </c>
      <c r="AI10" s="10">
        <v>23.602700000000002</v>
      </c>
      <c r="AJ10" s="10">
        <v>28.581400000000002</v>
      </c>
      <c r="AK10" s="10">
        <v>27.807869999999998</v>
      </c>
      <c r="AL10" s="10">
        <v>24.69378</v>
      </c>
      <c r="AM10" s="10">
        <v>22.293890000000001</v>
      </c>
      <c r="AN10" s="169"/>
      <c r="AO10" s="169"/>
      <c r="AP10" s="169"/>
      <c r="AQ10" s="169"/>
      <c r="AR10" s="169"/>
      <c r="AS10" s="169"/>
      <c r="AT10" s="169"/>
      <c r="AU10" s="169"/>
      <c r="AV10" s="169"/>
      <c r="AW10" s="169"/>
      <c r="AX10" s="169"/>
      <c r="AY10" s="169"/>
    </row>
    <row r="11" spans="1:54" ht="15" x14ac:dyDescent="0.25">
      <c r="A11" s="234">
        <f>YampaRiverInflow.TotalOutflow!A11</f>
        <v>44166</v>
      </c>
      <c r="B11" s="113"/>
      <c r="C11" s="113"/>
      <c r="D11" s="113">
        <v>27.497</v>
      </c>
      <c r="E11" s="159">
        <v>27.004181999999997</v>
      </c>
      <c r="F11" s="159">
        <v>-14.223750000000003</v>
      </c>
      <c r="G11" s="159">
        <v>16.268739999999998</v>
      </c>
      <c r="H11" s="159">
        <v>6.4705519999999996</v>
      </c>
      <c r="I11" s="159">
        <v>17.637533999999999</v>
      </c>
      <c r="J11" s="159">
        <v>-3.9600340000000016</v>
      </c>
      <c r="K11" s="159">
        <v>24.396989999999999</v>
      </c>
      <c r="L11" s="159">
        <v>10.800360000000001</v>
      </c>
      <c r="M11" s="159">
        <v>21.260485999999997</v>
      </c>
      <c r="N11" s="159">
        <v>13.424811999999998</v>
      </c>
      <c r="O11" s="159">
        <v>8.4644880000000011</v>
      </c>
      <c r="P11" s="159">
        <v>2.3967059999999982</v>
      </c>
      <c r="Q11" s="159">
        <v>-6.7709719999999995</v>
      </c>
      <c r="R11" s="159">
        <v>0.60159199999999691</v>
      </c>
      <c r="S11" s="159">
        <v>44.223798000000002</v>
      </c>
      <c r="T11" s="159">
        <v>1.110544</v>
      </c>
      <c r="U11" s="159">
        <v>15.07438</v>
      </c>
      <c r="V11" s="159">
        <v>12.69421</v>
      </c>
      <c r="W11" s="159">
        <v>35.305790000000002</v>
      </c>
      <c r="X11" s="159">
        <v>29.355370000000001</v>
      </c>
      <c r="Y11" s="159">
        <v>13.4876</v>
      </c>
      <c r="Z11" s="159">
        <v>18.723970000000001</v>
      </c>
      <c r="AA11" s="159">
        <v>15.471069999999999</v>
      </c>
      <c r="AB11" s="159">
        <v>19.100490000000001</v>
      </c>
      <c r="AC11" s="159">
        <v>3.9664899999999998</v>
      </c>
      <c r="AD11" s="159">
        <v>23.801650000000002</v>
      </c>
      <c r="AE11" s="159">
        <v>57.520660000000007</v>
      </c>
      <c r="AF11" s="159">
        <v>23.99954</v>
      </c>
      <c r="AG11" s="159">
        <v>19.4375</v>
      </c>
      <c r="AH11" s="159">
        <v>33.916870000000003</v>
      </c>
      <c r="AI11" s="10">
        <v>31.734860000000001</v>
      </c>
      <c r="AJ11" s="10">
        <v>22.7103</v>
      </c>
      <c r="AK11" s="10">
        <v>25.368259999999999</v>
      </c>
      <c r="AL11" s="10">
        <v>31.6557</v>
      </c>
      <c r="AM11" s="10">
        <v>22.412740000000003</v>
      </c>
      <c r="AN11" s="169"/>
      <c r="AO11" s="169"/>
      <c r="AP11" s="169"/>
      <c r="AQ11" s="169"/>
      <c r="AR11" s="169"/>
      <c r="AS11" s="169"/>
      <c r="AT11" s="169"/>
      <c r="AU11" s="169"/>
      <c r="AV11" s="169"/>
      <c r="AW11" s="169"/>
      <c r="AX11" s="169"/>
      <c r="AY11" s="169"/>
    </row>
    <row r="12" spans="1:54" ht="15" x14ac:dyDescent="0.25">
      <c r="A12" s="234">
        <f>YampaRiverInflow.TotalOutflow!A12</f>
        <v>44197</v>
      </c>
      <c r="B12" s="113"/>
      <c r="C12" s="113"/>
      <c r="D12" s="113">
        <v>35.625999999999998</v>
      </c>
      <c r="E12" s="159">
        <v>14.408378000000001</v>
      </c>
      <c r="F12" s="159">
        <v>-20.071922000000001</v>
      </c>
      <c r="G12" s="159">
        <v>13.077360000000001</v>
      </c>
      <c r="H12" s="159">
        <v>19.310572000000001</v>
      </c>
      <c r="I12" s="159">
        <v>30.633921999999998</v>
      </c>
      <c r="J12" s="159">
        <v>-8.3519860000000001</v>
      </c>
      <c r="K12" s="159">
        <v>20.166415999999998</v>
      </c>
      <c r="L12" s="159">
        <v>-5.3256900000000025</v>
      </c>
      <c r="M12" s="159">
        <v>2.6823760000000001</v>
      </c>
      <c r="N12" s="159">
        <v>29.809785999999992</v>
      </c>
      <c r="O12" s="159">
        <v>0.14888199999999779</v>
      </c>
      <c r="P12" s="159">
        <v>188.36769600000002</v>
      </c>
      <c r="Q12" s="159">
        <v>-19.261465999999999</v>
      </c>
      <c r="R12" s="159">
        <v>-11.55139</v>
      </c>
      <c r="S12" s="159">
        <v>25.526097999999998</v>
      </c>
      <c r="T12" s="159">
        <v>1.3745679999999993</v>
      </c>
      <c r="U12" s="159">
        <v>21.421490000000002</v>
      </c>
      <c r="V12" s="159">
        <v>24.198349999999998</v>
      </c>
      <c r="W12" s="159">
        <v>42.049589999999995</v>
      </c>
      <c r="X12" s="159">
        <v>21.61983</v>
      </c>
      <c r="Y12" s="159">
        <v>18.446279999999998</v>
      </c>
      <c r="Z12" s="159">
        <v>23.206610000000001</v>
      </c>
      <c r="AA12" s="159">
        <v>20.033060000000003</v>
      </c>
      <c r="AB12" s="159">
        <v>101.09752</v>
      </c>
      <c r="AC12" s="159">
        <v>22.61157</v>
      </c>
      <c r="AD12" s="159">
        <v>23.206610000000001</v>
      </c>
      <c r="AE12" s="159">
        <v>42.247930000000004</v>
      </c>
      <c r="AF12" s="159">
        <v>34.11524</v>
      </c>
      <c r="AG12" s="159">
        <v>41.255679999999998</v>
      </c>
      <c r="AH12" s="159">
        <v>24.792830000000002</v>
      </c>
      <c r="AI12" s="10">
        <v>40.065640000000002</v>
      </c>
      <c r="AJ12" s="10">
        <v>37.883839999999999</v>
      </c>
      <c r="AK12" s="10">
        <v>23.007810000000003</v>
      </c>
      <c r="AL12" s="10">
        <v>30.743310000000001</v>
      </c>
      <c r="AM12" s="10">
        <v>-35.333798000000002</v>
      </c>
      <c r="AN12" s="169"/>
      <c r="AO12" s="169"/>
      <c r="AP12" s="169"/>
      <c r="AQ12" s="169"/>
      <c r="AR12" s="169"/>
      <c r="AS12" s="169"/>
      <c r="AT12" s="169"/>
      <c r="AU12" s="169"/>
      <c r="AV12" s="169"/>
      <c r="AW12" s="169"/>
      <c r="AX12" s="169"/>
      <c r="AY12" s="169"/>
    </row>
    <row r="13" spans="1:54" ht="15" x14ac:dyDescent="0.25">
      <c r="A13" s="234">
        <f>YampaRiverInflow.TotalOutflow!A13</f>
        <v>44228</v>
      </c>
      <c r="B13" s="113"/>
      <c r="C13" s="113"/>
      <c r="D13" s="113">
        <v>47.545999999999999</v>
      </c>
      <c r="E13" s="159">
        <v>33.428339999999999</v>
      </c>
      <c r="F13" s="159">
        <v>8.9494680000000013</v>
      </c>
      <c r="G13" s="159">
        <v>9.201842000000001</v>
      </c>
      <c r="H13" s="159">
        <v>5.149061999999998</v>
      </c>
      <c r="I13" s="159">
        <v>31.733646</v>
      </c>
      <c r="J13" s="159">
        <v>-5.7021720000000027</v>
      </c>
      <c r="K13" s="159">
        <v>24.577362000000001</v>
      </c>
      <c r="L13" s="159">
        <v>5.5440619999999985</v>
      </c>
      <c r="M13" s="159">
        <v>2.5809760000000006</v>
      </c>
      <c r="N13" s="159">
        <v>19.033522000000001</v>
      </c>
      <c r="O13" s="159">
        <v>7.0302340000000001</v>
      </c>
      <c r="P13" s="159">
        <v>85.799055999999993</v>
      </c>
      <c r="Q13" s="159">
        <v>-9.7793939999999999</v>
      </c>
      <c r="R13" s="159">
        <v>38.657699999999991</v>
      </c>
      <c r="S13" s="159">
        <v>12.339405999999999</v>
      </c>
      <c r="T13" s="159">
        <v>23.60331</v>
      </c>
      <c r="U13" s="159">
        <v>17.2562</v>
      </c>
      <c r="V13" s="159">
        <v>16.066120000000002</v>
      </c>
      <c r="W13" s="159">
        <v>48.99174</v>
      </c>
      <c r="X13" s="159">
        <v>36.297519999999999</v>
      </c>
      <c r="Y13" s="159">
        <v>25.745450000000002</v>
      </c>
      <c r="Z13" s="159">
        <v>24.39669</v>
      </c>
      <c r="AA13" s="159">
        <v>35.66281</v>
      </c>
      <c r="AB13" s="159">
        <v>125.57355</v>
      </c>
      <c r="AC13" s="159">
        <v>20.429749999999999</v>
      </c>
      <c r="AD13" s="159">
        <v>29.355370000000001</v>
      </c>
      <c r="AE13" s="159">
        <v>90.644630000000006</v>
      </c>
      <c r="AF13" s="159">
        <v>38.478989999999996</v>
      </c>
      <c r="AG13" s="159">
        <v>35.16657</v>
      </c>
      <c r="AH13" s="159">
        <v>33.321769999999994</v>
      </c>
      <c r="AI13" s="10">
        <v>18.842610000000001</v>
      </c>
      <c r="AJ13" s="10">
        <v>38.875690000000006</v>
      </c>
      <c r="AK13" s="10">
        <v>32.449240000000003</v>
      </c>
      <c r="AL13" s="10">
        <v>39.450900000000004</v>
      </c>
      <c r="AM13" s="10">
        <v>-35.678773999999997</v>
      </c>
      <c r="AN13" s="169"/>
      <c r="AO13" s="169"/>
      <c r="AP13" s="169"/>
      <c r="AQ13" s="169"/>
      <c r="AR13" s="169"/>
      <c r="AS13" s="169"/>
      <c r="AT13" s="169"/>
      <c r="AU13" s="169"/>
      <c r="AV13" s="169"/>
      <c r="AW13" s="169"/>
      <c r="AX13" s="169"/>
      <c r="AY13" s="169"/>
    </row>
    <row r="14" spans="1:54" ht="15" x14ac:dyDescent="0.25">
      <c r="A14" s="234">
        <f>YampaRiverInflow.TotalOutflow!A14</f>
        <v>44256</v>
      </c>
      <c r="B14" s="113"/>
      <c r="C14" s="113"/>
      <c r="D14" s="113">
        <v>58.646000000000001</v>
      </c>
      <c r="E14" s="159">
        <v>52.296472000000009</v>
      </c>
      <c r="F14" s="159">
        <v>47.387336000000005</v>
      </c>
      <c r="G14" s="159">
        <v>11.779536</v>
      </c>
      <c r="H14" s="159">
        <v>64.980252000000007</v>
      </c>
      <c r="I14" s="159">
        <v>40.112389999999998</v>
      </c>
      <c r="J14" s="159">
        <v>-5.6985580000000011</v>
      </c>
      <c r="K14" s="159">
        <v>30.219604</v>
      </c>
      <c r="L14" s="159">
        <v>24.668741999999998</v>
      </c>
      <c r="M14" s="159">
        <v>25.485123999999995</v>
      </c>
      <c r="N14" s="159">
        <v>37.985829999999993</v>
      </c>
      <c r="O14" s="159">
        <v>23.852601999999997</v>
      </c>
      <c r="P14" s="159">
        <v>33.571293999999995</v>
      </c>
      <c r="Q14" s="159">
        <v>18.785719999999998</v>
      </c>
      <c r="R14" s="159">
        <v>66.418819999999997</v>
      </c>
      <c r="S14" s="159">
        <v>7.6782579999999996</v>
      </c>
      <c r="T14" s="159">
        <v>63.272730000000003</v>
      </c>
      <c r="U14" s="159">
        <v>48.99174</v>
      </c>
      <c r="V14" s="159">
        <v>19.834709999999998</v>
      </c>
      <c r="W14" s="159">
        <v>54.009920000000001</v>
      </c>
      <c r="X14" s="159">
        <v>55.160330000000002</v>
      </c>
      <c r="Y14" s="159">
        <v>23.22645</v>
      </c>
      <c r="Z14" s="159">
        <v>42.842980000000004</v>
      </c>
      <c r="AA14" s="159">
        <v>27.59008</v>
      </c>
      <c r="AB14" s="159">
        <v>69.104129999999998</v>
      </c>
      <c r="AC14" s="159">
        <v>49.190080000000002</v>
      </c>
      <c r="AD14" s="159">
        <v>44.628099999999996</v>
      </c>
      <c r="AE14" s="159">
        <v>82.373550000000009</v>
      </c>
      <c r="AF14" s="159">
        <v>74.04258999999999</v>
      </c>
      <c r="AG14" s="159">
        <v>59.404600000000002</v>
      </c>
      <c r="AH14" s="159">
        <v>42.445689999999999</v>
      </c>
      <c r="AI14" s="10">
        <v>22.21454</v>
      </c>
      <c r="AJ14" s="10">
        <v>58.769889999999997</v>
      </c>
      <c r="AK14" s="10">
        <v>31.517060000000001</v>
      </c>
      <c r="AL14" s="10">
        <v>41.176480000000005</v>
      </c>
      <c r="AM14" s="10">
        <v>1.4208999999999996</v>
      </c>
      <c r="AN14" s="169"/>
      <c r="AO14" s="169"/>
      <c r="AP14" s="169"/>
      <c r="AQ14" s="169"/>
      <c r="AR14" s="169"/>
      <c r="AS14" s="169"/>
      <c r="AT14" s="169"/>
      <c r="AU14" s="169"/>
      <c r="AV14" s="169"/>
      <c r="AW14" s="169"/>
      <c r="AX14" s="169"/>
      <c r="AY14" s="169"/>
    </row>
    <row r="15" spans="1:54" ht="15" x14ac:dyDescent="0.25">
      <c r="A15" s="234">
        <f>YampaRiverInflow.TotalOutflow!A15</f>
        <v>44287</v>
      </c>
      <c r="B15" s="113"/>
      <c r="C15" s="113"/>
      <c r="D15" s="113">
        <v>32.994999999999997</v>
      </c>
      <c r="E15" s="159">
        <v>28.224768000000001</v>
      </c>
      <c r="F15" s="159">
        <v>6.8782900000000007</v>
      </c>
      <c r="G15" s="159">
        <v>6.4497519999999966</v>
      </c>
      <c r="H15" s="159">
        <v>-1.6270880000000034</v>
      </c>
      <c r="I15" s="159">
        <v>27.136765999999998</v>
      </c>
      <c r="J15" s="159">
        <v>10.345166000000001</v>
      </c>
      <c r="K15" s="159">
        <v>35.310705999999996</v>
      </c>
      <c r="L15" s="159">
        <v>19.30078</v>
      </c>
      <c r="M15" s="159">
        <v>3.5616000000000003</v>
      </c>
      <c r="N15" s="159">
        <v>41.938178000000001</v>
      </c>
      <c r="O15" s="159">
        <v>40.074694000000001</v>
      </c>
      <c r="P15" s="159">
        <v>1.3631199999999954</v>
      </c>
      <c r="Q15" s="159">
        <v>-2.5694920000000012</v>
      </c>
      <c r="R15" s="159">
        <v>-26.212883999999999</v>
      </c>
      <c r="S15" s="159">
        <v>3.6764540000000014</v>
      </c>
      <c r="T15" s="159">
        <v>29.157019999999999</v>
      </c>
      <c r="U15" s="159">
        <v>70.294210000000007</v>
      </c>
      <c r="V15" s="159">
        <v>23.60331</v>
      </c>
      <c r="W15" s="159">
        <v>16.8</v>
      </c>
      <c r="X15" s="159">
        <v>35.028100000000002</v>
      </c>
      <c r="Y15" s="159">
        <v>13.62645</v>
      </c>
      <c r="Z15" s="159">
        <v>32.747109999999999</v>
      </c>
      <c r="AA15" s="159">
        <v>39.133879999999998</v>
      </c>
      <c r="AB15" s="159">
        <v>90.902479999999997</v>
      </c>
      <c r="AC15" s="159">
        <v>33.758679999999998</v>
      </c>
      <c r="AD15" s="159">
        <v>33.699169999999995</v>
      </c>
      <c r="AE15" s="159">
        <v>29.79214</v>
      </c>
      <c r="AF15" s="159">
        <v>43.080640000000002</v>
      </c>
      <c r="AG15" s="159">
        <v>88.700450000000004</v>
      </c>
      <c r="AH15" s="159">
        <v>43.635820000000002</v>
      </c>
      <c r="AI15" s="10">
        <v>17.01784</v>
      </c>
      <c r="AJ15" s="10">
        <v>26.498860000000001</v>
      </c>
      <c r="AK15" s="10">
        <v>22.988139999999998</v>
      </c>
      <c r="AL15" s="10">
        <v>25.348419999999997</v>
      </c>
      <c r="AM15" s="10">
        <v>1.8474620000000004</v>
      </c>
      <c r="AN15" s="169"/>
      <c r="AO15" s="169"/>
      <c r="AP15" s="169"/>
      <c r="AQ15" s="169"/>
      <c r="AR15" s="169"/>
      <c r="AS15" s="169"/>
      <c r="AT15" s="169"/>
      <c r="AU15" s="169"/>
      <c r="AV15" s="169"/>
      <c r="AW15" s="169"/>
      <c r="AX15" s="169"/>
      <c r="AY15" s="169"/>
    </row>
    <row r="16" spans="1:54" ht="15" x14ac:dyDescent="0.25">
      <c r="A16" s="234">
        <f>YampaRiverInflow.TotalOutflow!A16</f>
        <v>44317</v>
      </c>
      <c r="B16" s="113"/>
      <c r="C16" s="113"/>
      <c r="D16" s="113">
        <v>28.905000000000001</v>
      </c>
      <c r="E16" s="159">
        <v>6.1013739999999999</v>
      </c>
      <c r="F16" s="159">
        <v>10.639998</v>
      </c>
      <c r="G16" s="159">
        <v>-44.029232</v>
      </c>
      <c r="H16" s="159">
        <v>-35.628662000000006</v>
      </c>
      <c r="I16" s="159">
        <v>13.395087999999999</v>
      </c>
      <c r="J16" s="159">
        <v>14.373129999999998</v>
      </c>
      <c r="K16" s="159">
        <v>12.015425999999998</v>
      </c>
      <c r="L16" s="159">
        <v>20.550333999999999</v>
      </c>
      <c r="M16" s="159">
        <v>18.579722</v>
      </c>
      <c r="N16" s="159">
        <v>24.659790000000001</v>
      </c>
      <c r="O16" s="159">
        <v>21.803582000000002</v>
      </c>
      <c r="P16" s="159">
        <v>0.19014400000000023</v>
      </c>
      <c r="Q16" s="159">
        <v>-5.5054859999999994</v>
      </c>
      <c r="R16" s="159">
        <v>-26.211384000000006</v>
      </c>
      <c r="S16" s="159">
        <v>7.738929999999999</v>
      </c>
      <c r="T16" s="159">
        <v>15.471069999999999</v>
      </c>
      <c r="U16" s="159">
        <v>41.137190000000004</v>
      </c>
      <c r="V16" s="159">
        <v>13.289260000000001</v>
      </c>
      <c r="W16" s="159">
        <v>27.570250000000001</v>
      </c>
      <c r="X16" s="159">
        <v>34.690910000000002</v>
      </c>
      <c r="Y16" s="159">
        <v>21.163640000000001</v>
      </c>
      <c r="Z16" s="159">
        <v>23.543800000000001</v>
      </c>
      <c r="AA16" s="159">
        <v>34.333880000000001</v>
      </c>
      <c r="AB16" s="159">
        <v>67.140500000000003</v>
      </c>
      <c r="AC16" s="159">
        <v>34.274380000000001</v>
      </c>
      <c r="AD16" s="159">
        <v>36.813220000000001</v>
      </c>
      <c r="AE16" s="159">
        <v>20.429749999999999</v>
      </c>
      <c r="AF16" s="159">
        <v>51.173209999999997</v>
      </c>
      <c r="AG16" s="159">
        <v>36.138489999999997</v>
      </c>
      <c r="AH16" s="159">
        <v>21.024139999999999</v>
      </c>
      <c r="AI16" s="10">
        <v>18.545120000000001</v>
      </c>
      <c r="AJ16" s="10">
        <v>27.252549999999999</v>
      </c>
      <c r="AK16" s="10">
        <v>27.252610000000001</v>
      </c>
      <c r="AL16" s="10">
        <v>28.958279999999998</v>
      </c>
      <c r="AM16" s="10">
        <v>-17.974883999999999</v>
      </c>
      <c r="AN16" s="169"/>
      <c r="AO16" s="169"/>
      <c r="AP16" s="169"/>
      <c r="AQ16" s="169"/>
      <c r="AR16" s="169"/>
      <c r="AS16" s="169"/>
      <c r="AT16" s="169"/>
      <c r="AU16" s="169"/>
      <c r="AV16" s="169"/>
      <c r="AW16" s="169"/>
      <c r="AX16" s="169"/>
      <c r="AY16" s="169"/>
    </row>
    <row r="17" spans="1:51" ht="15" x14ac:dyDescent="0.25">
      <c r="A17" s="234">
        <f>YampaRiverInflow.TotalOutflow!A17</f>
        <v>44348</v>
      </c>
      <c r="B17" s="113"/>
      <c r="C17" s="113"/>
      <c r="D17" s="113">
        <v>25.827000000000002</v>
      </c>
      <c r="E17" s="159">
        <v>7.7158159999999985</v>
      </c>
      <c r="F17" s="159">
        <v>14.244779999999999</v>
      </c>
      <c r="G17" s="159">
        <v>-27.190472000000003</v>
      </c>
      <c r="H17" s="159">
        <v>-26.814078000000002</v>
      </c>
      <c r="I17" s="159">
        <v>4.3700580000000011</v>
      </c>
      <c r="J17" s="159">
        <v>17.001467999999996</v>
      </c>
      <c r="K17" s="159">
        <v>15.287422000000003</v>
      </c>
      <c r="L17" s="159">
        <v>10.805857999999999</v>
      </c>
      <c r="M17" s="159">
        <v>17.742493999999997</v>
      </c>
      <c r="N17" s="159">
        <v>3.4259199999999983</v>
      </c>
      <c r="O17" s="159">
        <v>8.1729199999999995</v>
      </c>
      <c r="P17" s="159">
        <v>12.473674000000001</v>
      </c>
      <c r="Q17" s="159">
        <v>1.061094</v>
      </c>
      <c r="R17" s="159">
        <v>22.368065999999995</v>
      </c>
      <c r="S17" s="159">
        <v>-1.3633040000000001</v>
      </c>
      <c r="T17" s="159">
        <v>31.73554</v>
      </c>
      <c r="U17" s="159">
        <v>15.272729999999999</v>
      </c>
      <c r="V17" s="159">
        <v>13.68595</v>
      </c>
      <c r="W17" s="159">
        <v>32.07273</v>
      </c>
      <c r="X17" s="159">
        <v>48.238019999999999</v>
      </c>
      <c r="Y17" s="159">
        <v>6.5057900000000002</v>
      </c>
      <c r="Z17" s="159">
        <v>14.280989999999999</v>
      </c>
      <c r="AA17" s="159">
        <v>20.826450000000001</v>
      </c>
      <c r="AB17" s="159">
        <v>11.9405</v>
      </c>
      <c r="AC17" s="159">
        <v>14.67769</v>
      </c>
      <c r="AD17" s="159">
        <v>31.73554</v>
      </c>
      <c r="AE17" s="159">
        <v>13.4876</v>
      </c>
      <c r="AF17" s="159">
        <v>35.543419999999998</v>
      </c>
      <c r="AG17" s="159">
        <v>23.741799999999998</v>
      </c>
      <c r="AH17" s="159">
        <v>24.39593</v>
      </c>
      <c r="AI17" s="10">
        <v>22.730180000000001</v>
      </c>
      <c r="AJ17" s="10">
        <v>25.189630000000001</v>
      </c>
      <c r="AK17" s="10">
        <v>26.0823</v>
      </c>
      <c r="AL17" s="10">
        <v>25.58633</v>
      </c>
      <c r="AM17" s="10">
        <v>-10.634887999999998</v>
      </c>
      <c r="AN17" s="169"/>
      <c r="AO17" s="169"/>
      <c r="AP17" s="169"/>
      <c r="AQ17" s="169"/>
      <c r="AR17" s="169"/>
      <c r="AS17" s="169"/>
      <c r="AT17" s="169"/>
      <c r="AU17" s="169"/>
      <c r="AV17" s="169"/>
      <c r="AW17" s="169"/>
      <c r="AX17" s="169"/>
      <c r="AY17" s="169"/>
    </row>
    <row r="18" spans="1:51" ht="15" x14ac:dyDescent="0.25">
      <c r="A18" s="234">
        <f>YampaRiverInflow.TotalOutflow!A18</f>
        <v>44378</v>
      </c>
      <c r="B18" s="113"/>
      <c r="C18" s="113"/>
      <c r="D18" s="113">
        <v>32.69</v>
      </c>
      <c r="E18" s="159">
        <v>14.509131999999999</v>
      </c>
      <c r="F18" s="159">
        <v>4.3607659999999964</v>
      </c>
      <c r="G18" s="159">
        <v>-76.904696000000001</v>
      </c>
      <c r="H18" s="159">
        <v>-26.037152000000003</v>
      </c>
      <c r="I18" s="159">
        <v>-0.99219199999999907</v>
      </c>
      <c r="J18" s="159">
        <v>23.523871999999997</v>
      </c>
      <c r="K18" s="159">
        <v>10.508421999999999</v>
      </c>
      <c r="L18" s="159">
        <v>0.38218800000000192</v>
      </c>
      <c r="M18" s="159">
        <v>-2.4426239999999999</v>
      </c>
      <c r="N18" s="159">
        <v>-0.52760200000000035</v>
      </c>
      <c r="O18" s="159">
        <v>14.445949999999996</v>
      </c>
      <c r="P18" s="159">
        <v>-5.4029160000000003</v>
      </c>
      <c r="Q18" s="159">
        <v>-9.1989860000000014</v>
      </c>
      <c r="R18" s="159">
        <v>30.872809999999998</v>
      </c>
      <c r="S18" s="159">
        <v>7.8308159999999951</v>
      </c>
      <c r="T18" s="159">
        <v>31.933880000000002</v>
      </c>
      <c r="U18" s="159">
        <v>33.12397</v>
      </c>
      <c r="V18" s="159">
        <v>30.347110000000001</v>
      </c>
      <c r="W18" s="159">
        <v>21.12397</v>
      </c>
      <c r="X18" s="159">
        <v>19.953720000000001</v>
      </c>
      <c r="Y18" s="159">
        <v>10.1157</v>
      </c>
      <c r="Z18" s="159">
        <v>17.2562</v>
      </c>
      <c r="AA18" s="159">
        <v>39.272730000000003</v>
      </c>
      <c r="AB18" s="159">
        <v>21.024789999999999</v>
      </c>
      <c r="AC18" s="159">
        <v>21.223140000000001</v>
      </c>
      <c r="AD18" s="159">
        <v>45.421489999999999</v>
      </c>
      <c r="AE18" s="159">
        <v>28.760330000000003</v>
      </c>
      <c r="AF18" s="159">
        <v>28.164830000000002</v>
      </c>
      <c r="AG18" s="159">
        <v>29.156560000000002</v>
      </c>
      <c r="AH18" s="159">
        <v>31.536360000000002</v>
      </c>
      <c r="AI18" s="10">
        <v>26.379669999999997</v>
      </c>
      <c r="AJ18" s="10">
        <v>61.685449999999996</v>
      </c>
      <c r="AK18" s="10">
        <v>29.156569999999999</v>
      </c>
      <c r="AL18" s="10">
        <v>33.520060000000001</v>
      </c>
      <c r="AM18" s="10">
        <v>-4.7430320000000004</v>
      </c>
      <c r="AN18" s="169"/>
      <c r="AO18" s="169"/>
      <c r="AP18" s="169"/>
      <c r="AQ18" s="169"/>
      <c r="AR18" s="169"/>
      <c r="AS18" s="169"/>
      <c r="AT18" s="169"/>
      <c r="AU18" s="169"/>
      <c r="AV18" s="169"/>
      <c r="AW18" s="169"/>
      <c r="AX18" s="169"/>
      <c r="AY18" s="169"/>
    </row>
    <row r="19" spans="1:51" ht="15" x14ac:dyDescent="0.25">
      <c r="A19" s="234">
        <f>YampaRiverInflow.TotalOutflow!A19</f>
        <v>44409</v>
      </c>
      <c r="B19" s="113"/>
      <c r="C19" s="113"/>
      <c r="D19" s="113">
        <v>36.578000000000003</v>
      </c>
      <c r="E19" s="159">
        <v>24.441903999999994</v>
      </c>
      <c r="F19" s="159">
        <v>-38.819428000000002</v>
      </c>
      <c r="G19" s="159">
        <v>4.0788000000000029</v>
      </c>
      <c r="H19" s="159">
        <v>-24.940789999999996</v>
      </c>
      <c r="I19" s="159">
        <v>11.508968000000001</v>
      </c>
      <c r="J19" s="159">
        <v>34.079854000000005</v>
      </c>
      <c r="K19" s="159">
        <v>13.724534</v>
      </c>
      <c r="L19" s="159">
        <v>22.184847999999999</v>
      </c>
      <c r="M19" s="159">
        <v>11.868864000000002</v>
      </c>
      <c r="N19" s="159">
        <v>15.498979999999996</v>
      </c>
      <c r="O19" s="159">
        <v>39.663323999999996</v>
      </c>
      <c r="P19" s="159">
        <v>-27.475497999999998</v>
      </c>
      <c r="Q19" s="159">
        <v>-21.766008000000003</v>
      </c>
      <c r="R19" s="159">
        <v>29.917686</v>
      </c>
      <c r="S19" s="159">
        <v>25.019824</v>
      </c>
      <c r="T19" s="159">
        <v>50.280989999999996</v>
      </c>
      <c r="U19" s="159">
        <v>20.826450000000001</v>
      </c>
      <c r="V19" s="159">
        <v>44.033059999999999</v>
      </c>
      <c r="W19" s="159">
        <v>23.404959999999999</v>
      </c>
      <c r="X19" s="159">
        <v>52.066120000000005</v>
      </c>
      <c r="Y19" s="159">
        <v>17.851240000000001</v>
      </c>
      <c r="Z19" s="159">
        <v>42.049589999999995</v>
      </c>
      <c r="AA19" s="159">
        <v>50.578510000000001</v>
      </c>
      <c r="AB19" s="159">
        <v>28.36364</v>
      </c>
      <c r="AC19" s="159">
        <v>66.446280000000002</v>
      </c>
      <c r="AD19" s="159">
        <v>91.636359999999996</v>
      </c>
      <c r="AE19" s="159">
        <v>39.272730000000003</v>
      </c>
      <c r="AF19" s="159">
        <v>23.60284</v>
      </c>
      <c r="AG19" s="159">
        <v>91.04083</v>
      </c>
      <c r="AH19" s="159">
        <v>36.693379999999998</v>
      </c>
      <c r="AI19" s="10">
        <v>68.607789999999994</v>
      </c>
      <c r="AJ19" s="10">
        <v>66.842500000000001</v>
      </c>
      <c r="AK19" s="10">
        <v>41.057389999999998</v>
      </c>
      <c r="AL19" s="10">
        <v>44.429290000000002</v>
      </c>
      <c r="AM19" s="10">
        <v>-20.440944000000002</v>
      </c>
      <c r="AN19" s="169"/>
      <c r="AO19" s="169"/>
      <c r="AP19" s="169"/>
      <c r="AQ19" s="169"/>
      <c r="AR19" s="169"/>
      <c r="AS19" s="169"/>
      <c r="AT19" s="169"/>
      <c r="AU19" s="169"/>
      <c r="AV19" s="169"/>
      <c r="AW19" s="169"/>
      <c r="AX19" s="169"/>
      <c r="AY19" s="169"/>
    </row>
    <row r="20" spans="1:51" ht="15" x14ac:dyDescent="0.25">
      <c r="A20" s="234">
        <f>YampaRiverInflow.TotalOutflow!A20</f>
        <v>44440</v>
      </c>
      <c r="B20" s="113"/>
      <c r="C20" s="113"/>
      <c r="D20" s="113">
        <v>34.392000000000003</v>
      </c>
      <c r="E20" s="159">
        <v>29.533373999999995</v>
      </c>
      <c r="F20" s="159">
        <v>-21.287192000000001</v>
      </c>
      <c r="G20" s="159">
        <v>32.618159999999996</v>
      </c>
      <c r="H20" s="159">
        <v>1.7953199999999998</v>
      </c>
      <c r="I20" s="159">
        <v>31.247597999999996</v>
      </c>
      <c r="J20" s="159">
        <v>10.680847999999996</v>
      </c>
      <c r="K20" s="159">
        <v>16.744351999999999</v>
      </c>
      <c r="L20" s="159">
        <v>7.7189679999999967</v>
      </c>
      <c r="M20" s="159">
        <v>23.211606</v>
      </c>
      <c r="N20" s="159">
        <v>19.180725999999996</v>
      </c>
      <c r="O20" s="159">
        <v>38.334448000000002</v>
      </c>
      <c r="P20" s="159">
        <v>-11.254766</v>
      </c>
      <c r="Q20" s="159">
        <v>-1.109622000000003</v>
      </c>
      <c r="R20" s="159">
        <v>14.515779999999999</v>
      </c>
      <c r="S20" s="159">
        <v>21.008659999999999</v>
      </c>
      <c r="T20" s="159">
        <v>59.246279999999999</v>
      </c>
      <c r="U20" s="159">
        <v>36.099170000000001</v>
      </c>
      <c r="V20" s="159">
        <v>49.190080000000002</v>
      </c>
      <c r="W20" s="159">
        <v>39.133879999999998</v>
      </c>
      <c r="X20" s="159">
        <v>48.456199999999995</v>
      </c>
      <c r="Y20" s="159">
        <v>103.95372</v>
      </c>
      <c r="Z20" s="159">
        <v>34.373550000000002</v>
      </c>
      <c r="AA20" s="159">
        <v>57.381819999999998</v>
      </c>
      <c r="AB20" s="159">
        <v>38.360330000000005</v>
      </c>
      <c r="AC20" s="159">
        <v>50.87603</v>
      </c>
      <c r="AD20" s="159">
        <v>33.83802</v>
      </c>
      <c r="AE20" s="159">
        <v>38.677690000000005</v>
      </c>
      <c r="AF20" s="159">
        <v>28.363289999999999</v>
      </c>
      <c r="AG20" s="159">
        <v>44.250949999999996</v>
      </c>
      <c r="AH20" s="159">
        <v>41.255660000000006</v>
      </c>
      <c r="AI20" s="10">
        <v>47.999720000000003</v>
      </c>
      <c r="AJ20" s="10">
        <v>78.703759999999988</v>
      </c>
      <c r="AK20" s="10">
        <v>38.875680000000003</v>
      </c>
      <c r="AL20" s="10">
        <v>32.726860000000002</v>
      </c>
      <c r="AM20" s="10">
        <v>-9.8468000000002581E-2</v>
      </c>
      <c r="AN20" s="169"/>
      <c r="AO20" s="169"/>
      <c r="AP20" s="169"/>
      <c r="AQ20" s="169"/>
      <c r="AR20" s="169"/>
      <c r="AS20" s="169"/>
      <c r="AT20" s="169"/>
      <c r="AU20" s="169"/>
      <c r="AV20" s="169"/>
      <c r="AW20" s="169"/>
      <c r="AX20" s="169"/>
      <c r="AY20" s="169"/>
    </row>
    <row r="21" spans="1:51" ht="15" x14ac:dyDescent="0.25">
      <c r="A21" s="234">
        <f>YampaRiverInflow.TotalOutflow!A21</f>
        <v>44470</v>
      </c>
      <c r="B21" s="113"/>
      <c r="C21" s="113"/>
      <c r="D21" s="113">
        <v>39.886000000000003</v>
      </c>
      <c r="E21" s="159">
        <v>-41.121540000000003</v>
      </c>
      <c r="F21" s="159">
        <v>14.638803999999997</v>
      </c>
      <c r="G21" s="159">
        <v>21.466443999999996</v>
      </c>
      <c r="H21" s="159">
        <v>16.894756000000001</v>
      </c>
      <c r="I21" s="159">
        <v>-7.0494780000000024</v>
      </c>
      <c r="J21" s="159">
        <v>28.589822000000002</v>
      </c>
      <c r="K21" s="159">
        <v>8.7653100000000013</v>
      </c>
      <c r="L21" s="159">
        <v>19.033143999999997</v>
      </c>
      <c r="M21" s="159">
        <v>24.070353999999998</v>
      </c>
      <c r="N21" s="159">
        <v>26.040343999999997</v>
      </c>
      <c r="O21" s="159">
        <v>13.166246000000003</v>
      </c>
      <c r="P21" s="159">
        <v>20.811032000000001</v>
      </c>
      <c r="Q21" s="159">
        <v>15.392737999999998</v>
      </c>
      <c r="R21" s="159">
        <v>31.104225999999993</v>
      </c>
      <c r="S21" s="159">
        <v>32.409004000000003</v>
      </c>
      <c r="T21" s="159">
        <v>36.495870000000004</v>
      </c>
      <c r="U21" s="159">
        <v>22.413220000000003</v>
      </c>
      <c r="V21" s="159">
        <v>37.884300000000003</v>
      </c>
      <c r="W21" s="159">
        <v>47.385120000000001</v>
      </c>
      <c r="X21" s="159">
        <v>23.34545</v>
      </c>
      <c r="Y21" s="159">
        <v>20.647929999999999</v>
      </c>
      <c r="Z21" s="159">
        <v>30.664459999999998</v>
      </c>
      <c r="AA21" s="159">
        <v>41.077690000000004</v>
      </c>
      <c r="AB21" s="159">
        <v>31.060849999999999</v>
      </c>
      <c r="AC21" s="159">
        <v>69.758679999999998</v>
      </c>
      <c r="AD21" s="159">
        <v>20.94511</v>
      </c>
      <c r="AE21" s="159">
        <v>34.908660000000005</v>
      </c>
      <c r="AF21" s="159">
        <v>24.793029999999998</v>
      </c>
      <c r="AG21" s="159">
        <v>40.680699999999995</v>
      </c>
      <c r="AH21" s="159">
        <v>34.511849999999995</v>
      </c>
      <c r="AI21" s="10">
        <v>29.513770000000001</v>
      </c>
      <c r="AJ21" s="10">
        <v>19.080719999999999</v>
      </c>
      <c r="AK21" s="10">
        <v>42.445929999999997</v>
      </c>
      <c r="AL21" s="10">
        <v>56.012860000000003</v>
      </c>
      <c r="AM21" s="10">
        <v>42.068716000000002</v>
      </c>
      <c r="AN21" s="169"/>
      <c r="AO21" s="169"/>
      <c r="AP21" s="169"/>
      <c r="AQ21" s="169"/>
      <c r="AR21" s="169"/>
      <c r="AS21" s="169"/>
      <c r="AT21" s="169"/>
      <c r="AU21" s="169"/>
      <c r="AV21" s="169"/>
      <c r="AW21" s="169"/>
      <c r="AX21" s="169"/>
      <c r="AY21" s="169"/>
    </row>
    <row r="22" spans="1:51" ht="15" x14ac:dyDescent="0.25">
      <c r="A22" s="234">
        <f>YampaRiverInflow.TotalOutflow!A22</f>
        <v>44501</v>
      </c>
      <c r="B22" s="113"/>
      <c r="C22" s="113"/>
      <c r="D22" s="113">
        <v>25.577000000000002</v>
      </c>
      <c r="E22" s="159">
        <v>-45.966837999999996</v>
      </c>
      <c r="F22" s="159">
        <v>6.753783999999996</v>
      </c>
      <c r="G22" s="159">
        <v>-7.6327240000000023</v>
      </c>
      <c r="H22" s="159">
        <v>19.806198000000002</v>
      </c>
      <c r="I22" s="159">
        <v>-15.417266000000001</v>
      </c>
      <c r="J22" s="159">
        <v>42.873334</v>
      </c>
      <c r="K22" s="159">
        <v>18.651169999999997</v>
      </c>
      <c r="L22" s="159">
        <v>25.675046000000002</v>
      </c>
      <c r="M22" s="159">
        <v>19.488983999999995</v>
      </c>
      <c r="N22" s="159">
        <v>17.507805999999995</v>
      </c>
      <c r="O22" s="159">
        <v>8.8944699999999983</v>
      </c>
      <c r="P22" s="159">
        <v>1.1222839999999996</v>
      </c>
      <c r="Q22" s="159">
        <v>9.8448719999999987</v>
      </c>
      <c r="R22" s="159">
        <v>28.013811999999998</v>
      </c>
      <c r="S22" s="159">
        <v>15.793877999999999</v>
      </c>
      <c r="T22" s="159">
        <v>24.595040000000001</v>
      </c>
      <c r="U22" s="159">
        <v>18.446279999999998</v>
      </c>
      <c r="V22" s="159">
        <v>36.495870000000004</v>
      </c>
      <c r="W22" s="159">
        <v>27.966939999999997</v>
      </c>
      <c r="X22" s="159">
        <v>25.487599999999997</v>
      </c>
      <c r="Y22" s="159">
        <v>23.10744</v>
      </c>
      <c r="Z22" s="159">
        <v>22.472729999999999</v>
      </c>
      <c r="AA22" s="159">
        <v>35.166530000000002</v>
      </c>
      <c r="AB22" s="159">
        <v>20.925319999999999</v>
      </c>
      <c r="AC22" s="159">
        <v>16.066120000000002</v>
      </c>
      <c r="AD22" s="159">
        <v>25.54711</v>
      </c>
      <c r="AE22" s="159">
        <v>41.950060000000001</v>
      </c>
      <c r="AF22" s="159">
        <v>23.00787</v>
      </c>
      <c r="AG22" s="159">
        <v>14.39954</v>
      </c>
      <c r="AH22" s="159">
        <v>23.602700000000002</v>
      </c>
      <c r="AI22" s="10">
        <v>28.581400000000002</v>
      </c>
      <c r="AJ22" s="10">
        <v>27.807869999999998</v>
      </c>
      <c r="AK22" s="10">
        <v>24.69378</v>
      </c>
      <c r="AL22" s="10">
        <v>22.293890000000001</v>
      </c>
      <c r="AM22" s="10">
        <v>-3.1421840000000012</v>
      </c>
      <c r="AN22" s="169"/>
      <c r="AO22" s="169"/>
      <c r="AP22" s="169"/>
      <c r="AQ22" s="169"/>
      <c r="AR22" s="169"/>
      <c r="AS22" s="169"/>
      <c r="AT22" s="169"/>
      <c r="AU22" s="169"/>
      <c r="AV22" s="169"/>
      <c r="AW22" s="169"/>
      <c r="AX22" s="169"/>
      <c r="AY22" s="169"/>
    </row>
    <row r="23" spans="1:51" ht="15" x14ac:dyDescent="0.25">
      <c r="A23" s="234">
        <f>YampaRiverInflow.TotalOutflow!A23</f>
        <v>44531</v>
      </c>
      <c r="B23" s="113"/>
      <c r="C23" s="113"/>
      <c r="D23" s="113">
        <v>27.497</v>
      </c>
      <c r="E23" s="159">
        <v>-14.223750000000003</v>
      </c>
      <c r="F23" s="159">
        <v>16.268739999999998</v>
      </c>
      <c r="G23" s="159">
        <v>6.4705519999999996</v>
      </c>
      <c r="H23" s="159">
        <v>17.637533999999999</v>
      </c>
      <c r="I23" s="159">
        <v>-3.9600340000000016</v>
      </c>
      <c r="J23" s="159">
        <v>24.396989999999999</v>
      </c>
      <c r="K23" s="159">
        <v>10.800360000000001</v>
      </c>
      <c r="L23" s="159">
        <v>21.260485999999997</v>
      </c>
      <c r="M23" s="159">
        <v>13.424811999999998</v>
      </c>
      <c r="N23" s="159">
        <v>8.4644880000000011</v>
      </c>
      <c r="O23" s="159">
        <v>2.3967059999999982</v>
      </c>
      <c r="P23" s="159">
        <v>-6.7709719999999995</v>
      </c>
      <c r="Q23" s="159">
        <v>0.60159199999999691</v>
      </c>
      <c r="R23" s="159">
        <v>44.223798000000002</v>
      </c>
      <c r="S23" s="159">
        <v>1.110544</v>
      </c>
      <c r="T23" s="159">
        <v>15.07438</v>
      </c>
      <c r="U23" s="159">
        <v>12.69421</v>
      </c>
      <c r="V23" s="159">
        <v>35.305790000000002</v>
      </c>
      <c r="W23" s="159">
        <v>29.355370000000001</v>
      </c>
      <c r="X23" s="159">
        <v>13.4876</v>
      </c>
      <c r="Y23" s="159">
        <v>18.723970000000001</v>
      </c>
      <c r="Z23" s="159">
        <v>15.471069999999999</v>
      </c>
      <c r="AA23" s="159">
        <v>19.100490000000001</v>
      </c>
      <c r="AB23" s="159">
        <v>3.9664899999999998</v>
      </c>
      <c r="AC23" s="159">
        <v>23.801650000000002</v>
      </c>
      <c r="AD23" s="159">
        <v>57.520660000000007</v>
      </c>
      <c r="AE23" s="159">
        <v>23.99954</v>
      </c>
      <c r="AF23" s="159">
        <v>19.4375</v>
      </c>
      <c r="AG23" s="159">
        <v>33.916870000000003</v>
      </c>
      <c r="AH23" s="159">
        <v>31.734860000000001</v>
      </c>
      <c r="AI23" s="10">
        <v>22.7103</v>
      </c>
      <c r="AJ23" s="10">
        <v>25.368259999999999</v>
      </c>
      <c r="AK23" s="10">
        <v>31.6557</v>
      </c>
      <c r="AL23" s="10">
        <v>22.412740000000003</v>
      </c>
      <c r="AM23" s="10">
        <v>28.144819999999999</v>
      </c>
      <c r="AN23" s="169"/>
      <c r="AO23" s="169"/>
      <c r="AP23" s="169"/>
      <c r="AQ23" s="169"/>
      <c r="AR23" s="169"/>
      <c r="AS23" s="169"/>
      <c r="AT23" s="169"/>
      <c r="AU23" s="169"/>
      <c r="AV23" s="169"/>
      <c r="AW23" s="169"/>
      <c r="AX23" s="169"/>
      <c r="AY23" s="169"/>
    </row>
    <row r="24" spans="1:51" ht="15" x14ac:dyDescent="0.25">
      <c r="A24" s="234">
        <f>YampaRiverInflow.TotalOutflow!A24</f>
        <v>44562</v>
      </c>
      <c r="B24" s="113"/>
      <c r="C24" s="113"/>
      <c r="D24" s="113">
        <v>35.625999999999998</v>
      </c>
      <c r="E24" s="159">
        <v>-20.071922000000001</v>
      </c>
      <c r="F24" s="159">
        <v>13.077360000000001</v>
      </c>
      <c r="G24" s="159">
        <v>19.310572000000001</v>
      </c>
      <c r="H24" s="159">
        <v>30.633921999999998</v>
      </c>
      <c r="I24" s="159">
        <v>-8.3519860000000001</v>
      </c>
      <c r="J24" s="159">
        <v>20.166415999999998</v>
      </c>
      <c r="K24" s="159">
        <v>-5.3256900000000025</v>
      </c>
      <c r="L24" s="159">
        <v>2.6823760000000001</v>
      </c>
      <c r="M24" s="159">
        <v>29.809785999999992</v>
      </c>
      <c r="N24" s="159">
        <v>0.14888199999999779</v>
      </c>
      <c r="O24" s="159">
        <v>188.36769600000002</v>
      </c>
      <c r="P24" s="159">
        <v>-19.261465999999999</v>
      </c>
      <c r="Q24" s="159">
        <v>-11.55139</v>
      </c>
      <c r="R24" s="159">
        <v>25.526097999999998</v>
      </c>
      <c r="S24" s="159">
        <v>1.3745679999999993</v>
      </c>
      <c r="T24" s="159">
        <v>21.421490000000002</v>
      </c>
      <c r="U24" s="159">
        <v>24.198349999999998</v>
      </c>
      <c r="V24" s="159">
        <v>42.049589999999995</v>
      </c>
      <c r="W24" s="159">
        <v>21.61983</v>
      </c>
      <c r="X24" s="159">
        <v>18.446279999999998</v>
      </c>
      <c r="Y24" s="159">
        <v>23.206610000000001</v>
      </c>
      <c r="Z24" s="159">
        <v>20.033060000000003</v>
      </c>
      <c r="AA24" s="159">
        <v>101.09752</v>
      </c>
      <c r="AB24" s="159">
        <v>22.61157</v>
      </c>
      <c r="AC24" s="159">
        <v>23.206610000000001</v>
      </c>
      <c r="AD24" s="159">
        <v>42.247930000000004</v>
      </c>
      <c r="AE24" s="159">
        <v>34.11524</v>
      </c>
      <c r="AF24" s="159">
        <v>41.255679999999998</v>
      </c>
      <c r="AG24" s="159">
        <v>24.792830000000002</v>
      </c>
      <c r="AH24" s="159">
        <v>40.065640000000002</v>
      </c>
      <c r="AI24" s="10">
        <v>37.883839999999999</v>
      </c>
      <c r="AJ24" s="10">
        <v>23.007810000000003</v>
      </c>
      <c r="AK24" s="10">
        <v>30.743310000000001</v>
      </c>
      <c r="AL24" s="10">
        <v>-35.333798000000002</v>
      </c>
      <c r="AM24" s="10">
        <v>15.72175</v>
      </c>
      <c r="AN24" s="169"/>
      <c r="AO24" s="169"/>
      <c r="AP24" s="169"/>
      <c r="AQ24" s="169"/>
      <c r="AR24" s="169"/>
      <c r="AS24" s="169"/>
      <c r="AT24" s="169"/>
      <c r="AU24" s="169"/>
      <c r="AV24" s="169"/>
      <c r="AW24" s="169"/>
      <c r="AX24" s="169"/>
      <c r="AY24" s="169"/>
    </row>
    <row r="25" spans="1:51" ht="15" x14ac:dyDescent="0.25">
      <c r="A25" s="234">
        <f>YampaRiverInflow.TotalOutflow!A25</f>
        <v>44593</v>
      </c>
      <c r="B25" s="113"/>
      <c r="C25" s="113"/>
      <c r="D25" s="113">
        <v>47.545999999999999</v>
      </c>
      <c r="E25" s="159">
        <v>8.9494680000000013</v>
      </c>
      <c r="F25" s="159">
        <v>9.201842000000001</v>
      </c>
      <c r="G25" s="159">
        <v>5.149061999999998</v>
      </c>
      <c r="H25" s="159">
        <v>31.733646</v>
      </c>
      <c r="I25" s="159">
        <v>-5.7021720000000027</v>
      </c>
      <c r="J25" s="159">
        <v>24.577362000000001</v>
      </c>
      <c r="K25" s="159">
        <v>5.5440619999999985</v>
      </c>
      <c r="L25" s="159">
        <v>2.5809760000000006</v>
      </c>
      <c r="M25" s="159">
        <v>19.033522000000001</v>
      </c>
      <c r="N25" s="159">
        <v>7.0302340000000001</v>
      </c>
      <c r="O25" s="159">
        <v>85.799055999999993</v>
      </c>
      <c r="P25" s="159">
        <v>-9.7793939999999999</v>
      </c>
      <c r="Q25" s="159">
        <v>38.657699999999991</v>
      </c>
      <c r="R25" s="159">
        <v>12.339405999999999</v>
      </c>
      <c r="S25" s="159">
        <v>23.60331</v>
      </c>
      <c r="T25" s="159">
        <v>17.2562</v>
      </c>
      <c r="U25" s="159">
        <v>16.066120000000002</v>
      </c>
      <c r="V25" s="159">
        <v>48.99174</v>
      </c>
      <c r="W25" s="159">
        <v>36.297519999999999</v>
      </c>
      <c r="X25" s="159">
        <v>25.745450000000002</v>
      </c>
      <c r="Y25" s="159">
        <v>24.39669</v>
      </c>
      <c r="Z25" s="159">
        <v>35.66281</v>
      </c>
      <c r="AA25" s="159">
        <v>125.57355</v>
      </c>
      <c r="AB25" s="159">
        <v>20.429749999999999</v>
      </c>
      <c r="AC25" s="159">
        <v>29.355370000000001</v>
      </c>
      <c r="AD25" s="159">
        <v>90.644630000000006</v>
      </c>
      <c r="AE25" s="159">
        <v>38.478989999999996</v>
      </c>
      <c r="AF25" s="159">
        <v>35.16657</v>
      </c>
      <c r="AG25" s="159">
        <v>33.321769999999994</v>
      </c>
      <c r="AH25" s="159">
        <v>18.842610000000001</v>
      </c>
      <c r="AI25" s="10">
        <v>38.875690000000006</v>
      </c>
      <c r="AJ25" s="10">
        <v>32.449240000000003</v>
      </c>
      <c r="AK25" s="10">
        <v>39.450900000000004</v>
      </c>
      <c r="AL25" s="10">
        <v>-35.678773999999997</v>
      </c>
      <c r="AM25" s="10">
        <v>36.358820000000009</v>
      </c>
      <c r="AN25" s="169"/>
      <c r="AO25" s="169"/>
      <c r="AP25" s="169"/>
      <c r="AQ25" s="169"/>
      <c r="AR25" s="169"/>
      <c r="AS25" s="169"/>
      <c r="AT25" s="169"/>
      <c r="AU25" s="169"/>
      <c r="AV25" s="169"/>
      <c r="AW25" s="169"/>
      <c r="AX25" s="169"/>
      <c r="AY25" s="169"/>
    </row>
    <row r="26" spans="1:51" ht="15" x14ac:dyDescent="0.25">
      <c r="A26" s="234">
        <f>YampaRiverInflow.TotalOutflow!A26</f>
        <v>44621</v>
      </c>
      <c r="B26" s="113"/>
      <c r="C26" s="113"/>
      <c r="D26" s="113">
        <v>58.646000000000001</v>
      </c>
      <c r="E26" s="159">
        <v>47.387336000000005</v>
      </c>
      <c r="F26" s="159">
        <v>11.779536</v>
      </c>
      <c r="G26" s="159">
        <v>64.980252000000007</v>
      </c>
      <c r="H26" s="159">
        <v>40.112389999999998</v>
      </c>
      <c r="I26" s="159">
        <v>-5.6985580000000011</v>
      </c>
      <c r="J26" s="159">
        <v>30.219604</v>
      </c>
      <c r="K26" s="159">
        <v>24.668741999999998</v>
      </c>
      <c r="L26" s="159">
        <v>25.485123999999995</v>
      </c>
      <c r="M26" s="159">
        <v>37.985829999999993</v>
      </c>
      <c r="N26" s="159">
        <v>23.852601999999997</v>
      </c>
      <c r="O26" s="159">
        <v>33.571293999999995</v>
      </c>
      <c r="P26" s="159">
        <v>18.785719999999998</v>
      </c>
      <c r="Q26" s="159">
        <v>66.418819999999997</v>
      </c>
      <c r="R26" s="159">
        <v>7.6782579999999996</v>
      </c>
      <c r="S26" s="159">
        <v>63.272730000000003</v>
      </c>
      <c r="T26" s="159">
        <v>48.99174</v>
      </c>
      <c r="U26" s="159">
        <v>19.834709999999998</v>
      </c>
      <c r="V26" s="159">
        <v>54.009920000000001</v>
      </c>
      <c r="W26" s="159">
        <v>55.160330000000002</v>
      </c>
      <c r="X26" s="159">
        <v>23.22645</v>
      </c>
      <c r="Y26" s="159">
        <v>42.842980000000004</v>
      </c>
      <c r="Z26" s="159">
        <v>27.59008</v>
      </c>
      <c r="AA26" s="159">
        <v>69.104129999999998</v>
      </c>
      <c r="AB26" s="159">
        <v>49.190080000000002</v>
      </c>
      <c r="AC26" s="159">
        <v>44.628099999999996</v>
      </c>
      <c r="AD26" s="159">
        <v>82.373550000000009</v>
      </c>
      <c r="AE26" s="159">
        <v>74.04258999999999</v>
      </c>
      <c r="AF26" s="159">
        <v>59.404600000000002</v>
      </c>
      <c r="AG26" s="159">
        <v>42.445689999999999</v>
      </c>
      <c r="AH26" s="159">
        <v>22.21454</v>
      </c>
      <c r="AI26" s="10">
        <v>58.769889999999997</v>
      </c>
      <c r="AJ26" s="10">
        <v>31.517060000000001</v>
      </c>
      <c r="AK26" s="10">
        <v>41.176480000000005</v>
      </c>
      <c r="AL26" s="10">
        <v>1.4208999999999996</v>
      </c>
      <c r="AM26" s="10">
        <v>53.899988000000008</v>
      </c>
      <c r="AN26" s="169"/>
      <c r="AO26" s="169"/>
      <c r="AP26" s="169"/>
      <c r="AQ26" s="169"/>
      <c r="AR26" s="169"/>
      <c r="AS26" s="169"/>
      <c r="AT26" s="169"/>
      <c r="AU26" s="169"/>
      <c r="AV26" s="169"/>
      <c r="AW26" s="169"/>
      <c r="AX26" s="169"/>
      <c r="AY26" s="169"/>
    </row>
    <row r="27" spans="1:51" ht="15" x14ac:dyDescent="0.25">
      <c r="A27" s="234">
        <f>YampaRiverInflow.TotalOutflow!A27</f>
        <v>44652</v>
      </c>
      <c r="B27" s="113"/>
      <c r="C27" s="113"/>
      <c r="D27" s="113">
        <v>32.994999999999997</v>
      </c>
      <c r="E27" s="159">
        <v>6.8782900000000007</v>
      </c>
      <c r="F27" s="159">
        <v>6.4497519999999966</v>
      </c>
      <c r="G27" s="159">
        <v>-1.6270880000000034</v>
      </c>
      <c r="H27" s="159">
        <v>27.136765999999998</v>
      </c>
      <c r="I27" s="159">
        <v>10.345166000000001</v>
      </c>
      <c r="J27" s="159">
        <v>35.310705999999996</v>
      </c>
      <c r="K27" s="159">
        <v>19.30078</v>
      </c>
      <c r="L27" s="159">
        <v>3.5616000000000003</v>
      </c>
      <c r="M27" s="159">
        <v>41.938178000000001</v>
      </c>
      <c r="N27" s="159">
        <v>40.074694000000001</v>
      </c>
      <c r="O27" s="159">
        <v>1.3631199999999954</v>
      </c>
      <c r="P27" s="159">
        <v>-2.5694920000000012</v>
      </c>
      <c r="Q27" s="159">
        <v>-26.212883999999999</v>
      </c>
      <c r="R27" s="159">
        <v>3.6764540000000014</v>
      </c>
      <c r="S27" s="159">
        <v>29.157019999999999</v>
      </c>
      <c r="T27" s="159">
        <v>70.294210000000007</v>
      </c>
      <c r="U27" s="159">
        <v>23.60331</v>
      </c>
      <c r="V27" s="159">
        <v>16.8</v>
      </c>
      <c r="W27" s="159">
        <v>35.028100000000002</v>
      </c>
      <c r="X27" s="159">
        <v>13.62645</v>
      </c>
      <c r="Y27" s="159">
        <v>32.747109999999999</v>
      </c>
      <c r="Z27" s="159">
        <v>39.133879999999998</v>
      </c>
      <c r="AA27" s="159">
        <v>90.902479999999997</v>
      </c>
      <c r="AB27" s="159">
        <v>33.758679999999998</v>
      </c>
      <c r="AC27" s="159">
        <v>33.699169999999995</v>
      </c>
      <c r="AD27" s="159">
        <v>29.79214</v>
      </c>
      <c r="AE27" s="159">
        <v>43.080640000000002</v>
      </c>
      <c r="AF27" s="159">
        <v>88.700450000000004</v>
      </c>
      <c r="AG27" s="159">
        <v>43.635820000000002</v>
      </c>
      <c r="AH27" s="159">
        <v>17.01784</v>
      </c>
      <c r="AI27" s="10">
        <v>26.498860000000001</v>
      </c>
      <c r="AJ27" s="10">
        <v>22.988139999999998</v>
      </c>
      <c r="AK27" s="10">
        <v>25.348419999999997</v>
      </c>
      <c r="AL27" s="10">
        <v>1.8474620000000004</v>
      </c>
      <c r="AM27" s="10">
        <v>30.190056000000002</v>
      </c>
      <c r="AN27" s="169"/>
      <c r="AO27" s="169"/>
      <c r="AP27" s="169"/>
      <c r="AQ27" s="169"/>
      <c r="AR27" s="169"/>
      <c r="AS27" s="169"/>
      <c r="AT27" s="169"/>
      <c r="AU27" s="169"/>
      <c r="AV27" s="169"/>
      <c r="AW27" s="169"/>
      <c r="AX27" s="169"/>
      <c r="AY27" s="169"/>
    </row>
    <row r="28" spans="1:51" ht="15" x14ac:dyDescent="0.25">
      <c r="A28" s="234">
        <f>YampaRiverInflow.TotalOutflow!A28</f>
        <v>44682</v>
      </c>
      <c r="B28" s="113"/>
      <c r="C28" s="113"/>
      <c r="D28" s="113">
        <v>28.905000000000001</v>
      </c>
      <c r="E28" s="159">
        <v>10.639998</v>
      </c>
      <c r="F28" s="159">
        <v>-44.029232</v>
      </c>
      <c r="G28" s="159">
        <v>-35.628662000000006</v>
      </c>
      <c r="H28" s="159">
        <v>13.395087999999999</v>
      </c>
      <c r="I28" s="159">
        <v>14.373129999999998</v>
      </c>
      <c r="J28" s="159">
        <v>12.015425999999998</v>
      </c>
      <c r="K28" s="159">
        <v>20.550333999999999</v>
      </c>
      <c r="L28" s="159">
        <v>18.579722</v>
      </c>
      <c r="M28" s="159">
        <v>24.659790000000001</v>
      </c>
      <c r="N28" s="159">
        <v>21.803582000000002</v>
      </c>
      <c r="O28" s="159">
        <v>0.19014400000000023</v>
      </c>
      <c r="P28" s="159">
        <v>-5.5054859999999994</v>
      </c>
      <c r="Q28" s="159">
        <v>-26.211384000000006</v>
      </c>
      <c r="R28" s="159">
        <v>7.738929999999999</v>
      </c>
      <c r="S28" s="159">
        <v>15.471069999999999</v>
      </c>
      <c r="T28" s="159">
        <v>41.137190000000004</v>
      </c>
      <c r="U28" s="159">
        <v>13.289260000000001</v>
      </c>
      <c r="V28" s="159">
        <v>27.570250000000001</v>
      </c>
      <c r="W28" s="159">
        <v>34.690910000000002</v>
      </c>
      <c r="X28" s="159">
        <v>21.163640000000001</v>
      </c>
      <c r="Y28" s="159">
        <v>23.543800000000001</v>
      </c>
      <c r="Z28" s="159">
        <v>34.333880000000001</v>
      </c>
      <c r="AA28" s="159">
        <v>67.140500000000003</v>
      </c>
      <c r="AB28" s="159">
        <v>34.274380000000001</v>
      </c>
      <c r="AC28" s="159">
        <v>36.813220000000001</v>
      </c>
      <c r="AD28" s="159">
        <v>20.429749999999999</v>
      </c>
      <c r="AE28" s="159">
        <v>51.173209999999997</v>
      </c>
      <c r="AF28" s="159">
        <v>36.138489999999997</v>
      </c>
      <c r="AG28" s="159">
        <v>21.024139999999999</v>
      </c>
      <c r="AH28" s="159">
        <v>18.545120000000001</v>
      </c>
      <c r="AI28" s="10">
        <v>27.252549999999999</v>
      </c>
      <c r="AJ28" s="10">
        <v>27.252610000000001</v>
      </c>
      <c r="AK28" s="10">
        <v>28.958279999999998</v>
      </c>
      <c r="AL28" s="10">
        <v>-17.974883999999999</v>
      </c>
      <c r="AM28" s="10">
        <v>8.2502020000000016</v>
      </c>
      <c r="AN28" s="169"/>
      <c r="AO28" s="169"/>
      <c r="AP28" s="169"/>
      <c r="AQ28" s="169"/>
      <c r="AR28" s="169"/>
      <c r="AS28" s="169"/>
      <c r="AT28" s="169"/>
      <c r="AU28" s="169"/>
      <c r="AV28" s="169"/>
      <c r="AW28" s="169"/>
      <c r="AX28" s="169"/>
      <c r="AY28" s="169"/>
    </row>
    <row r="29" spans="1:51" ht="15" x14ac:dyDescent="0.25">
      <c r="A29" s="234">
        <f>YampaRiverInflow.TotalOutflow!A29</f>
        <v>44713</v>
      </c>
      <c r="B29" s="113"/>
      <c r="C29" s="113"/>
      <c r="D29" s="113">
        <v>25.827000000000002</v>
      </c>
      <c r="E29" s="159">
        <v>14.244779999999999</v>
      </c>
      <c r="F29" s="159">
        <v>-27.190472000000003</v>
      </c>
      <c r="G29" s="159">
        <v>-26.814078000000002</v>
      </c>
      <c r="H29" s="159">
        <v>4.3700580000000011</v>
      </c>
      <c r="I29" s="159">
        <v>17.001467999999996</v>
      </c>
      <c r="J29" s="159">
        <v>15.287422000000003</v>
      </c>
      <c r="K29" s="159">
        <v>10.805857999999999</v>
      </c>
      <c r="L29" s="159">
        <v>17.742493999999997</v>
      </c>
      <c r="M29" s="159">
        <v>3.4259199999999983</v>
      </c>
      <c r="N29" s="159">
        <v>8.1729199999999995</v>
      </c>
      <c r="O29" s="159">
        <v>12.473674000000001</v>
      </c>
      <c r="P29" s="159">
        <v>1.061094</v>
      </c>
      <c r="Q29" s="159">
        <v>22.368065999999995</v>
      </c>
      <c r="R29" s="159">
        <v>-1.3633040000000001</v>
      </c>
      <c r="S29" s="159">
        <v>31.73554</v>
      </c>
      <c r="T29" s="159">
        <v>15.272729999999999</v>
      </c>
      <c r="U29" s="159">
        <v>13.68595</v>
      </c>
      <c r="V29" s="159">
        <v>32.07273</v>
      </c>
      <c r="W29" s="159">
        <v>48.238019999999999</v>
      </c>
      <c r="X29" s="159">
        <v>6.5057900000000002</v>
      </c>
      <c r="Y29" s="159">
        <v>14.280989999999999</v>
      </c>
      <c r="Z29" s="159">
        <v>20.826450000000001</v>
      </c>
      <c r="AA29" s="159">
        <v>11.9405</v>
      </c>
      <c r="AB29" s="159">
        <v>14.67769</v>
      </c>
      <c r="AC29" s="159">
        <v>31.73554</v>
      </c>
      <c r="AD29" s="159">
        <v>13.4876</v>
      </c>
      <c r="AE29" s="159">
        <v>35.543419999999998</v>
      </c>
      <c r="AF29" s="159">
        <v>23.741799999999998</v>
      </c>
      <c r="AG29" s="159">
        <v>24.39593</v>
      </c>
      <c r="AH29" s="159">
        <v>22.730180000000001</v>
      </c>
      <c r="AI29" s="10">
        <v>25.189630000000001</v>
      </c>
      <c r="AJ29" s="10">
        <v>26.0823</v>
      </c>
      <c r="AK29" s="10">
        <v>25.58633</v>
      </c>
      <c r="AL29" s="10">
        <v>-10.634887999999998</v>
      </c>
      <c r="AM29" s="10">
        <v>9.8336339999999982</v>
      </c>
      <c r="AN29" s="169"/>
      <c r="AO29" s="169"/>
      <c r="AP29" s="169"/>
      <c r="AQ29" s="169"/>
      <c r="AR29" s="169"/>
      <c r="AS29" s="169"/>
      <c r="AT29" s="169"/>
      <c r="AU29" s="169"/>
      <c r="AV29" s="169"/>
      <c r="AW29" s="169"/>
      <c r="AX29" s="169"/>
      <c r="AY29" s="169"/>
    </row>
    <row r="30" spans="1:51" ht="15" x14ac:dyDescent="0.25">
      <c r="A30" s="234">
        <f>YampaRiverInflow.TotalOutflow!A30</f>
        <v>44743</v>
      </c>
      <c r="B30" s="113"/>
      <c r="C30" s="113"/>
      <c r="D30" s="113">
        <v>32.69</v>
      </c>
      <c r="E30" s="159">
        <v>4.3607659999999964</v>
      </c>
      <c r="F30" s="159">
        <v>-76.904696000000001</v>
      </c>
      <c r="G30" s="159">
        <v>-26.037152000000003</v>
      </c>
      <c r="H30" s="159">
        <v>-0.99219199999999907</v>
      </c>
      <c r="I30" s="159">
        <v>23.523871999999997</v>
      </c>
      <c r="J30" s="159">
        <v>10.508421999999999</v>
      </c>
      <c r="K30" s="159">
        <v>0.38218800000000192</v>
      </c>
      <c r="L30" s="159">
        <v>-2.4426239999999999</v>
      </c>
      <c r="M30" s="159">
        <v>-0.52760200000000035</v>
      </c>
      <c r="N30" s="159">
        <v>14.445949999999996</v>
      </c>
      <c r="O30" s="159">
        <v>-5.4029160000000003</v>
      </c>
      <c r="P30" s="159">
        <v>-9.1989860000000014</v>
      </c>
      <c r="Q30" s="159">
        <v>30.872809999999998</v>
      </c>
      <c r="R30" s="159">
        <v>7.8308159999999951</v>
      </c>
      <c r="S30" s="159">
        <v>31.933880000000002</v>
      </c>
      <c r="T30" s="159">
        <v>33.12397</v>
      </c>
      <c r="U30" s="159">
        <v>30.347110000000001</v>
      </c>
      <c r="V30" s="159">
        <v>21.12397</v>
      </c>
      <c r="W30" s="159">
        <v>19.953720000000001</v>
      </c>
      <c r="X30" s="159">
        <v>10.1157</v>
      </c>
      <c r="Y30" s="159">
        <v>17.2562</v>
      </c>
      <c r="Z30" s="159">
        <v>39.272730000000003</v>
      </c>
      <c r="AA30" s="159">
        <v>21.024789999999999</v>
      </c>
      <c r="AB30" s="159">
        <v>21.223140000000001</v>
      </c>
      <c r="AC30" s="159">
        <v>45.421489999999999</v>
      </c>
      <c r="AD30" s="159">
        <v>28.760330000000003</v>
      </c>
      <c r="AE30" s="159">
        <v>28.164830000000002</v>
      </c>
      <c r="AF30" s="159">
        <v>29.156560000000002</v>
      </c>
      <c r="AG30" s="159">
        <v>31.536360000000002</v>
      </c>
      <c r="AH30" s="159">
        <v>26.379669999999997</v>
      </c>
      <c r="AI30" s="10">
        <v>61.685449999999996</v>
      </c>
      <c r="AJ30" s="10">
        <v>29.156569999999999</v>
      </c>
      <c r="AK30" s="10">
        <v>33.520060000000001</v>
      </c>
      <c r="AL30" s="10">
        <v>-4.7430320000000004</v>
      </c>
      <c r="AM30" s="10">
        <v>16.804354</v>
      </c>
      <c r="AN30" s="169"/>
      <c r="AO30" s="169"/>
      <c r="AP30" s="169"/>
      <c r="AQ30" s="169"/>
      <c r="AR30" s="169"/>
      <c r="AS30" s="169"/>
      <c r="AT30" s="169"/>
      <c r="AU30" s="169"/>
      <c r="AV30" s="169"/>
      <c r="AW30" s="169"/>
      <c r="AX30" s="169"/>
      <c r="AY30" s="169"/>
    </row>
    <row r="31" spans="1:51" ht="15" x14ac:dyDescent="0.25">
      <c r="A31" s="234">
        <f>YampaRiverInflow.TotalOutflow!A31</f>
        <v>44774</v>
      </c>
      <c r="B31" s="113"/>
      <c r="C31" s="113"/>
      <c r="D31" s="113">
        <v>36.578000000000003</v>
      </c>
      <c r="E31" s="159">
        <v>-38.819428000000002</v>
      </c>
      <c r="F31" s="159">
        <v>4.0788000000000029</v>
      </c>
      <c r="G31" s="159">
        <v>-24.940789999999996</v>
      </c>
      <c r="H31" s="159">
        <v>11.508968000000001</v>
      </c>
      <c r="I31" s="159">
        <v>34.079854000000005</v>
      </c>
      <c r="J31" s="159">
        <v>13.724534</v>
      </c>
      <c r="K31" s="159">
        <v>22.184847999999999</v>
      </c>
      <c r="L31" s="159">
        <v>11.868864000000002</v>
      </c>
      <c r="M31" s="159">
        <v>15.498979999999996</v>
      </c>
      <c r="N31" s="159">
        <v>39.663323999999996</v>
      </c>
      <c r="O31" s="159">
        <v>-27.475497999999998</v>
      </c>
      <c r="P31" s="159">
        <v>-21.766008000000003</v>
      </c>
      <c r="Q31" s="159">
        <v>29.917686</v>
      </c>
      <c r="R31" s="159">
        <v>25.019824</v>
      </c>
      <c r="S31" s="159">
        <v>50.280989999999996</v>
      </c>
      <c r="T31" s="159">
        <v>20.826450000000001</v>
      </c>
      <c r="U31" s="159">
        <v>44.033059999999999</v>
      </c>
      <c r="V31" s="159">
        <v>23.404959999999999</v>
      </c>
      <c r="W31" s="159">
        <v>52.066120000000005</v>
      </c>
      <c r="X31" s="159">
        <v>17.851240000000001</v>
      </c>
      <c r="Y31" s="159">
        <v>42.049589999999995</v>
      </c>
      <c r="Z31" s="159">
        <v>50.578510000000001</v>
      </c>
      <c r="AA31" s="159">
        <v>28.36364</v>
      </c>
      <c r="AB31" s="159">
        <v>66.446280000000002</v>
      </c>
      <c r="AC31" s="159">
        <v>91.636359999999996</v>
      </c>
      <c r="AD31" s="159">
        <v>39.272730000000003</v>
      </c>
      <c r="AE31" s="159">
        <v>23.60284</v>
      </c>
      <c r="AF31" s="159">
        <v>91.04083</v>
      </c>
      <c r="AG31" s="159">
        <v>36.693379999999998</v>
      </c>
      <c r="AH31" s="159">
        <v>68.607789999999994</v>
      </c>
      <c r="AI31" s="10">
        <v>66.842500000000001</v>
      </c>
      <c r="AJ31" s="10">
        <v>41.057389999999998</v>
      </c>
      <c r="AK31" s="10">
        <v>44.429290000000002</v>
      </c>
      <c r="AL31" s="10">
        <v>-20.440944000000002</v>
      </c>
      <c r="AM31" s="10">
        <v>26.649618</v>
      </c>
      <c r="AN31" s="169"/>
      <c r="AO31" s="169"/>
      <c r="AP31" s="169"/>
      <c r="AQ31" s="169"/>
      <c r="AR31" s="169"/>
      <c r="AS31" s="169"/>
      <c r="AT31" s="169"/>
      <c r="AU31" s="169"/>
      <c r="AV31" s="169"/>
      <c r="AW31" s="169"/>
      <c r="AX31" s="169"/>
      <c r="AY31" s="169"/>
    </row>
    <row r="32" spans="1:51" ht="15" x14ac:dyDescent="0.25">
      <c r="A32" s="234">
        <f>YampaRiverInflow.TotalOutflow!A32</f>
        <v>44805</v>
      </c>
      <c r="B32" s="113"/>
      <c r="C32" s="113"/>
      <c r="D32" s="113">
        <v>34.392000000000003</v>
      </c>
      <c r="E32" s="159">
        <v>-21.287192000000001</v>
      </c>
      <c r="F32" s="159">
        <v>32.618159999999996</v>
      </c>
      <c r="G32" s="159">
        <v>1.7953199999999998</v>
      </c>
      <c r="H32" s="159">
        <v>31.247597999999996</v>
      </c>
      <c r="I32" s="159">
        <v>10.680847999999996</v>
      </c>
      <c r="J32" s="159">
        <v>16.744351999999999</v>
      </c>
      <c r="K32" s="159">
        <v>7.7189679999999967</v>
      </c>
      <c r="L32" s="159">
        <v>23.211606</v>
      </c>
      <c r="M32" s="159">
        <v>19.180725999999996</v>
      </c>
      <c r="N32" s="159">
        <v>38.334448000000002</v>
      </c>
      <c r="O32" s="159">
        <v>-11.254766</v>
      </c>
      <c r="P32" s="159">
        <v>-1.109622000000003</v>
      </c>
      <c r="Q32" s="159">
        <v>14.515779999999999</v>
      </c>
      <c r="R32" s="159">
        <v>21.008659999999999</v>
      </c>
      <c r="S32" s="159">
        <v>59.246279999999999</v>
      </c>
      <c r="T32" s="159">
        <v>36.099170000000001</v>
      </c>
      <c r="U32" s="159">
        <v>49.190080000000002</v>
      </c>
      <c r="V32" s="159">
        <v>39.133879999999998</v>
      </c>
      <c r="W32" s="159">
        <v>48.456199999999995</v>
      </c>
      <c r="X32" s="159">
        <v>103.95372</v>
      </c>
      <c r="Y32" s="159">
        <v>34.373550000000002</v>
      </c>
      <c r="Z32" s="159">
        <v>57.381819999999998</v>
      </c>
      <c r="AA32" s="159">
        <v>38.360330000000005</v>
      </c>
      <c r="AB32" s="159">
        <v>50.87603</v>
      </c>
      <c r="AC32" s="159">
        <v>33.83802</v>
      </c>
      <c r="AD32" s="159">
        <v>38.677690000000005</v>
      </c>
      <c r="AE32" s="159">
        <v>28.363289999999999</v>
      </c>
      <c r="AF32" s="159">
        <v>44.250949999999996</v>
      </c>
      <c r="AG32" s="159">
        <v>41.255660000000006</v>
      </c>
      <c r="AH32" s="159">
        <v>47.999720000000003</v>
      </c>
      <c r="AI32" s="10">
        <v>78.703759999999988</v>
      </c>
      <c r="AJ32" s="10">
        <v>38.875680000000003</v>
      </c>
      <c r="AK32" s="10">
        <v>32.726860000000002</v>
      </c>
      <c r="AL32" s="10">
        <v>-9.8468000000002581E-2</v>
      </c>
      <c r="AM32" s="10">
        <v>31.357489999999999</v>
      </c>
      <c r="AN32" s="169"/>
      <c r="AO32" s="169"/>
      <c r="AP32" s="169"/>
      <c r="AQ32" s="169"/>
      <c r="AR32" s="169"/>
      <c r="AS32" s="169"/>
      <c r="AT32" s="169"/>
      <c r="AU32" s="169"/>
      <c r="AV32" s="169"/>
      <c r="AW32" s="169"/>
      <c r="AX32" s="169"/>
      <c r="AY32" s="169"/>
    </row>
    <row r="33" spans="1:51" ht="15" x14ac:dyDescent="0.25">
      <c r="A33" s="234">
        <f>YampaRiverInflow.TotalOutflow!A33</f>
        <v>44835</v>
      </c>
      <c r="B33" s="113"/>
      <c r="C33" s="113"/>
      <c r="D33" s="113">
        <v>39.886000000000003</v>
      </c>
      <c r="E33" s="159">
        <v>14.638803999999997</v>
      </c>
      <c r="F33" s="159">
        <v>21.466443999999996</v>
      </c>
      <c r="G33" s="159">
        <v>16.894756000000001</v>
      </c>
      <c r="H33" s="159">
        <v>-7.0494780000000024</v>
      </c>
      <c r="I33" s="159">
        <v>28.589822000000002</v>
      </c>
      <c r="J33" s="159">
        <v>8.7653100000000013</v>
      </c>
      <c r="K33" s="159">
        <v>19.033143999999997</v>
      </c>
      <c r="L33" s="159">
        <v>24.070353999999998</v>
      </c>
      <c r="M33" s="159">
        <v>26.040343999999997</v>
      </c>
      <c r="N33" s="159">
        <v>13.166246000000003</v>
      </c>
      <c r="O33" s="159">
        <v>20.811032000000001</v>
      </c>
      <c r="P33" s="159">
        <v>15.392737999999998</v>
      </c>
      <c r="Q33" s="159">
        <v>31.104225999999993</v>
      </c>
      <c r="R33" s="159">
        <v>32.409004000000003</v>
      </c>
      <c r="S33" s="159">
        <v>36.495870000000004</v>
      </c>
      <c r="T33" s="159">
        <v>22.413220000000003</v>
      </c>
      <c r="U33" s="159">
        <v>37.884300000000003</v>
      </c>
      <c r="V33" s="159">
        <v>47.385120000000001</v>
      </c>
      <c r="W33" s="159">
        <v>23.34545</v>
      </c>
      <c r="X33" s="159">
        <v>20.647929999999999</v>
      </c>
      <c r="Y33" s="159">
        <v>30.664459999999998</v>
      </c>
      <c r="Z33" s="159">
        <v>41.077690000000004</v>
      </c>
      <c r="AA33" s="159">
        <v>31.060849999999999</v>
      </c>
      <c r="AB33" s="159">
        <v>69.758679999999998</v>
      </c>
      <c r="AC33" s="159">
        <v>20.94511</v>
      </c>
      <c r="AD33" s="159">
        <v>34.908660000000005</v>
      </c>
      <c r="AE33" s="159">
        <v>24.793029999999998</v>
      </c>
      <c r="AF33" s="159">
        <v>40.680699999999995</v>
      </c>
      <c r="AG33" s="159">
        <v>34.511849999999995</v>
      </c>
      <c r="AH33" s="159">
        <v>29.513770000000001</v>
      </c>
      <c r="AI33" s="10">
        <v>19.080719999999999</v>
      </c>
      <c r="AJ33" s="10">
        <v>42.445929999999997</v>
      </c>
      <c r="AK33" s="10">
        <v>56.012860000000003</v>
      </c>
      <c r="AL33" s="10">
        <v>42.068716000000002</v>
      </c>
      <c r="AM33" s="10">
        <v>-39.506182000000003</v>
      </c>
      <c r="AN33" s="169"/>
      <c r="AO33" s="169"/>
      <c r="AP33" s="169"/>
      <c r="AQ33" s="169"/>
      <c r="AR33" s="169"/>
      <c r="AS33" s="169"/>
      <c r="AT33" s="169"/>
      <c r="AU33" s="169"/>
      <c r="AV33" s="169"/>
      <c r="AW33" s="169"/>
      <c r="AX33" s="169"/>
      <c r="AY33" s="169"/>
    </row>
    <row r="34" spans="1:51" ht="15" x14ac:dyDescent="0.25">
      <c r="A34" s="234">
        <f>YampaRiverInflow.TotalOutflow!A34</f>
        <v>44866</v>
      </c>
      <c r="B34" s="113"/>
      <c r="C34" s="113"/>
      <c r="D34" s="113">
        <v>25.577000000000002</v>
      </c>
      <c r="E34" s="159">
        <v>6.753783999999996</v>
      </c>
      <c r="F34" s="159">
        <v>-7.6327240000000023</v>
      </c>
      <c r="G34" s="159">
        <v>19.806198000000002</v>
      </c>
      <c r="H34" s="159">
        <v>-15.417266000000001</v>
      </c>
      <c r="I34" s="159">
        <v>42.873334</v>
      </c>
      <c r="J34" s="159">
        <v>18.651169999999997</v>
      </c>
      <c r="K34" s="159">
        <v>25.675046000000002</v>
      </c>
      <c r="L34" s="159">
        <v>19.488983999999995</v>
      </c>
      <c r="M34" s="159">
        <v>17.507805999999995</v>
      </c>
      <c r="N34" s="159">
        <v>8.8944699999999983</v>
      </c>
      <c r="O34" s="159">
        <v>1.1222839999999996</v>
      </c>
      <c r="P34" s="159">
        <v>9.8448719999999987</v>
      </c>
      <c r="Q34" s="159">
        <v>28.013811999999998</v>
      </c>
      <c r="R34" s="159">
        <v>15.793877999999999</v>
      </c>
      <c r="S34" s="159">
        <v>24.595040000000001</v>
      </c>
      <c r="T34" s="159">
        <v>18.446279999999998</v>
      </c>
      <c r="U34" s="159">
        <v>36.495870000000004</v>
      </c>
      <c r="V34" s="159">
        <v>27.966939999999997</v>
      </c>
      <c r="W34" s="159">
        <v>25.487599999999997</v>
      </c>
      <c r="X34" s="159">
        <v>23.10744</v>
      </c>
      <c r="Y34" s="159">
        <v>22.472729999999999</v>
      </c>
      <c r="Z34" s="159">
        <v>35.166530000000002</v>
      </c>
      <c r="AA34" s="159">
        <v>20.925319999999999</v>
      </c>
      <c r="AB34" s="159">
        <v>16.066120000000002</v>
      </c>
      <c r="AC34" s="159">
        <v>25.54711</v>
      </c>
      <c r="AD34" s="159">
        <v>41.950060000000001</v>
      </c>
      <c r="AE34" s="159">
        <v>23.00787</v>
      </c>
      <c r="AF34" s="159">
        <v>14.39954</v>
      </c>
      <c r="AG34" s="159">
        <v>23.602700000000002</v>
      </c>
      <c r="AH34" s="159">
        <v>28.581400000000002</v>
      </c>
      <c r="AI34" s="10">
        <v>27.807869999999998</v>
      </c>
      <c r="AJ34" s="10">
        <v>24.69378</v>
      </c>
      <c r="AK34" s="10">
        <v>22.293890000000001</v>
      </c>
      <c r="AL34" s="10">
        <v>-3.1421840000000012</v>
      </c>
      <c r="AM34" s="10">
        <v>-44.165469999999999</v>
      </c>
      <c r="AN34" s="169"/>
      <c r="AO34" s="169"/>
      <c r="AP34" s="169"/>
      <c r="AQ34" s="169"/>
      <c r="AR34" s="169"/>
      <c r="AS34" s="169"/>
      <c r="AT34" s="169"/>
      <c r="AU34" s="169"/>
      <c r="AV34" s="169"/>
      <c r="AW34" s="169"/>
      <c r="AX34" s="169"/>
      <c r="AY34" s="169"/>
    </row>
    <row r="35" spans="1:51" ht="15" x14ac:dyDescent="0.25">
      <c r="A35" s="234">
        <f>YampaRiverInflow.TotalOutflow!A35</f>
        <v>44896</v>
      </c>
      <c r="B35" s="113"/>
      <c r="C35" s="113"/>
      <c r="D35" s="113">
        <v>27.497</v>
      </c>
      <c r="E35" s="159">
        <v>16.268739999999998</v>
      </c>
      <c r="F35" s="159">
        <v>6.4705519999999996</v>
      </c>
      <c r="G35" s="159">
        <v>17.637533999999999</v>
      </c>
      <c r="H35" s="159">
        <v>-3.9600340000000016</v>
      </c>
      <c r="I35" s="159">
        <v>24.396989999999999</v>
      </c>
      <c r="J35" s="159">
        <v>10.800360000000001</v>
      </c>
      <c r="K35" s="159">
        <v>21.260485999999997</v>
      </c>
      <c r="L35" s="159">
        <v>13.424811999999998</v>
      </c>
      <c r="M35" s="159">
        <v>8.4644880000000011</v>
      </c>
      <c r="N35" s="159">
        <v>2.3967059999999982</v>
      </c>
      <c r="O35" s="159">
        <v>-6.7709719999999995</v>
      </c>
      <c r="P35" s="159">
        <v>0.60159199999999691</v>
      </c>
      <c r="Q35" s="159">
        <v>44.223798000000002</v>
      </c>
      <c r="R35" s="159">
        <v>1.110544</v>
      </c>
      <c r="S35" s="159">
        <v>15.07438</v>
      </c>
      <c r="T35" s="159">
        <v>12.69421</v>
      </c>
      <c r="U35" s="159">
        <v>35.305790000000002</v>
      </c>
      <c r="V35" s="159">
        <v>29.355370000000001</v>
      </c>
      <c r="W35" s="159">
        <v>13.4876</v>
      </c>
      <c r="X35" s="159">
        <v>18.723970000000001</v>
      </c>
      <c r="Y35" s="159">
        <v>15.471069999999999</v>
      </c>
      <c r="Z35" s="159">
        <v>19.100490000000001</v>
      </c>
      <c r="AA35" s="159">
        <v>3.9664899999999998</v>
      </c>
      <c r="AB35" s="159">
        <v>23.801650000000002</v>
      </c>
      <c r="AC35" s="159">
        <v>57.520660000000007</v>
      </c>
      <c r="AD35" s="159">
        <v>23.99954</v>
      </c>
      <c r="AE35" s="159">
        <v>19.4375</v>
      </c>
      <c r="AF35" s="159">
        <v>33.916870000000003</v>
      </c>
      <c r="AG35" s="159">
        <v>31.734860000000001</v>
      </c>
      <c r="AH35" s="159">
        <v>22.7103</v>
      </c>
      <c r="AI35" s="10">
        <v>25.368259999999999</v>
      </c>
      <c r="AJ35" s="10">
        <v>31.6557</v>
      </c>
      <c r="AK35" s="10">
        <v>22.412740000000003</v>
      </c>
      <c r="AL35" s="10">
        <v>28.144819999999999</v>
      </c>
      <c r="AM35" s="10">
        <v>-12.281395999999999</v>
      </c>
      <c r="AN35" s="169"/>
      <c r="AO35" s="169"/>
      <c r="AP35" s="169"/>
      <c r="AQ35" s="169"/>
      <c r="AR35" s="169"/>
      <c r="AS35" s="169"/>
      <c r="AT35" s="169"/>
      <c r="AU35" s="169"/>
      <c r="AV35" s="169"/>
      <c r="AW35" s="169"/>
      <c r="AX35" s="169"/>
      <c r="AY35" s="169"/>
    </row>
    <row r="36" spans="1:51" ht="15" x14ac:dyDescent="0.25">
      <c r="A36" s="234">
        <f>YampaRiverInflow.TotalOutflow!A36</f>
        <v>44927</v>
      </c>
      <c r="B36" s="113"/>
      <c r="C36" s="113"/>
      <c r="D36" s="113">
        <v>35.625999999999998</v>
      </c>
      <c r="E36" s="159">
        <v>13.077360000000001</v>
      </c>
      <c r="F36" s="159">
        <v>19.310572000000001</v>
      </c>
      <c r="G36" s="159">
        <v>30.633921999999998</v>
      </c>
      <c r="H36" s="159">
        <v>-8.3519860000000001</v>
      </c>
      <c r="I36" s="159">
        <v>20.166415999999998</v>
      </c>
      <c r="J36" s="159">
        <v>-5.3256900000000025</v>
      </c>
      <c r="K36" s="159">
        <v>2.6823760000000001</v>
      </c>
      <c r="L36" s="159">
        <v>29.809785999999992</v>
      </c>
      <c r="M36" s="159">
        <v>0.14888199999999779</v>
      </c>
      <c r="N36" s="159">
        <v>188.36769600000002</v>
      </c>
      <c r="O36" s="159">
        <v>-19.261465999999999</v>
      </c>
      <c r="P36" s="159">
        <v>-11.55139</v>
      </c>
      <c r="Q36" s="159">
        <v>25.526097999999998</v>
      </c>
      <c r="R36" s="159">
        <v>1.3745679999999993</v>
      </c>
      <c r="S36" s="159">
        <v>21.421490000000002</v>
      </c>
      <c r="T36" s="159">
        <v>24.198349999999998</v>
      </c>
      <c r="U36" s="159">
        <v>42.049589999999995</v>
      </c>
      <c r="V36" s="159">
        <v>21.61983</v>
      </c>
      <c r="W36" s="159">
        <v>18.446279999999998</v>
      </c>
      <c r="X36" s="159">
        <v>23.206610000000001</v>
      </c>
      <c r="Y36" s="159">
        <v>20.033060000000003</v>
      </c>
      <c r="Z36" s="159">
        <v>101.09752</v>
      </c>
      <c r="AA36" s="159">
        <v>22.61157</v>
      </c>
      <c r="AB36" s="159">
        <v>23.206610000000001</v>
      </c>
      <c r="AC36" s="159">
        <v>42.247930000000004</v>
      </c>
      <c r="AD36" s="159">
        <v>34.11524</v>
      </c>
      <c r="AE36" s="159">
        <v>41.255679999999998</v>
      </c>
      <c r="AF36" s="159">
        <v>24.792830000000002</v>
      </c>
      <c r="AG36" s="159">
        <v>40.065640000000002</v>
      </c>
      <c r="AH36" s="159">
        <v>37.883839999999999</v>
      </c>
      <c r="AI36" s="10">
        <v>23.007810000000003</v>
      </c>
      <c r="AJ36" s="10">
        <v>30.743310000000001</v>
      </c>
      <c r="AK36" s="10">
        <v>-35.333798000000002</v>
      </c>
      <c r="AL36" s="10">
        <v>15.72175</v>
      </c>
      <c r="AM36" s="10">
        <v>-20.231422000000002</v>
      </c>
      <c r="AN36" s="169"/>
      <c r="AO36" s="169"/>
      <c r="AP36" s="169"/>
      <c r="AQ36" s="169"/>
      <c r="AR36" s="169"/>
      <c r="AS36" s="169"/>
      <c r="AT36" s="169"/>
      <c r="AU36" s="169"/>
      <c r="AV36" s="169"/>
      <c r="AW36" s="169"/>
      <c r="AX36" s="169"/>
      <c r="AY36" s="169"/>
    </row>
    <row r="37" spans="1:51" ht="15" x14ac:dyDescent="0.25">
      <c r="A37" s="234">
        <f>YampaRiverInflow.TotalOutflow!A37</f>
        <v>44958</v>
      </c>
      <c r="B37" s="113"/>
      <c r="C37" s="113"/>
      <c r="D37" s="113">
        <v>47.545999999999999</v>
      </c>
      <c r="E37" s="159">
        <v>9.201842000000001</v>
      </c>
      <c r="F37" s="159">
        <v>5.149061999999998</v>
      </c>
      <c r="G37" s="159">
        <v>31.733646</v>
      </c>
      <c r="H37" s="159">
        <v>-5.7021720000000027</v>
      </c>
      <c r="I37" s="159">
        <v>24.577362000000001</v>
      </c>
      <c r="J37" s="159">
        <v>5.5440619999999985</v>
      </c>
      <c r="K37" s="159">
        <v>2.5809760000000006</v>
      </c>
      <c r="L37" s="159">
        <v>19.033522000000001</v>
      </c>
      <c r="M37" s="159">
        <v>7.0302340000000001</v>
      </c>
      <c r="N37" s="159">
        <v>85.799055999999993</v>
      </c>
      <c r="O37" s="159">
        <v>-9.7793939999999999</v>
      </c>
      <c r="P37" s="159">
        <v>38.657699999999991</v>
      </c>
      <c r="Q37" s="159">
        <v>12.339405999999999</v>
      </c>
      <c r="R37" s="159">
        <v>23.60331</v>
      </c>
      <c r="S37" s="159">
        <v>17.2562</v>
      </c>
      <c r="T37" s="159">
        <v>16.066120000000002</v>
      </c>
      <c r="U37" s="159">
        <v>48.99174</v>
      </c>
      <c r="V37" s="159">
        <v>36.297519999999999</v>
      </c>
      <c r="W37" s="159">
        <v>25.745450000000002</v>
      </c>
      <c r="X37" s="159">
        <v>24.39669</v>
      </c>
      <c r="Y37" s="159">
        <v>35.66281</v>
      </c>
      <c r="Z37" s="159">
        <v>125.57355</v>
      </c>
      <c r="AA37" s="159">
        <v>20.429749999999999</v>
      </c>
      <c r="AB37" s="159">
        <v>29.355370000000001</v>
      </c>
      <c r="AC37" s="159">
        <v>90.644630000000006</v>
      </c>
      <c r="AD37" s="159">
        <v>38.478989999999996</v>
      </c>
      <c r="AE37" s="159">
        <v>35.16657</v>
      </c>
      <c r="AF37" s="159">
        <v>33.321769999999994</v>
      </c>
      <c r="AG37" s="159">
        <v>18.842610000000001</v>
      </c>
      <c r="AH37" s="159">
        <v>38.875690000000006</v>
      </c>
      <c r="AI37" s="10">
        <v>32.449240000000003</v>
      </c>
      <c r="AJ37" s="10">
        <v>39.450900000000004</v>
      </c>
      <c r="AK37" s="10">
        <v>-35.678773999999997</v>
      </c>
      <c r="AL37" s="10">
        <v>36.358820000000009</v>
      </c>
      <c r="AM37" s="10">
        <v>10.028786</v>
      </c>
      <c r="AN37" s="169"/>
      <c r="AO37" s="169"/>
      <c r="AP37" s="169"/>
      <c r="AQ37" s="169"/>
      <c r="AR37" s="169"/>
      <c r="AS37" s="169"/>
      <c r="AT37" s="169"/>
      <c r="AU37" s="169"/>
      <c r="AV37" s="169"/>
      <c r="AW37" s="169"/>
      <c r="AX37" s="169"/>
      <c r="AY37" s="169"/>
    </row>
    <row r="38" spans="1:51" ht="15" x14ac:dyDescent="0.25">
      <c r="A38" s="234">
        <f>YampaRiverInflow.TotalOutflow!A38</f>
        <v>44986</v>
      </c>
      <c r="B38" s="113"/>
      <c r="C38" s="113"/>
      <c r="D38" s="113">
        <v>58.646000000000001</v>
      </c>
      <c r="E38" s="159">
        <v>11.779536</v>
      </c>
      <c r="F38" s="159">
        <v>64.980252000000007</v>
      </c>
      <c r="G38" s="159">
        <v>40.112389999999998</v>
      </c>
      <c r="H38" s="159">
        <v>-5.6985580000000011</v>
      </c>
      <c r="I38" s="159">
        <v>30.219604</v>
      </c>
      <c r="J38" s="159">
        <v>24.668741999999998</v>
      </c>
      <c r="K38" s="159">
        <v>25.485123999999995</v>
      </c>
      <c r="L38" s="159">
        <v>37.985829999999993</v>
      </c>
      <c r="M38" s="159">
        <v>23.852601999999997</v>
      </c>
      <c r="N38" s="159">
        <v>33.571293999999995</v>
      </c>
      <c r="O38" s="159">
        <v>18.785719999999998</v>
      </c>
      <c r="P38" s="159">
        <v>66.418819999999997</v>
      </c>
      <c r="Q38" s="159">
        <v>7.6782579999999996</v>
      </c>
      <c r="R38" s="159">
        <v>63.272730000000003</v>
      </c>
      <c r="S38" s="159">
        <v>48.99174</v>
      </c>
      <c r="T38" s="159">
        <v>19.834709999999998</v>
      </c>
      <c r="U38" s="159">
        <v>54.009920000000001</v>
      </c>
      <c r="V38" s="159">
        <v>55.160330000000002</v>
      </c>
      <c r="W38" s="159">
        <v>23.22645</v>
      </c>
      <c r="X38" s="159">
        <v>42.842980000000004</v>
      </c>
      <c r="Y38" s="159">
        <v>27.59008</v>
      </c>
      <c r="Z38" s="159">
        <v>69.104129999999998</v>
      </c>
      <c r="AA38" s="159">
        <v>49.190080000000002</v>
      </c>
      <c r="AB38" s="159">
        <v>44.628099999999996</v>
      </c>
      <c r="AC38" s="159">
        <v>82.373550000000009</v>
      </c>
      <c r="AD38" s="159">
        <v>74.04258999999999</v>
      </c>
      <c r="AE38" s="159">
        <v>59.404600000000002</v>
      </c>
      <c r="AF38" s="159">
        <v>42.445689999999999</v>
      </c>
      <c r="AG38" s="159">
        <v>22.21454</v>
      </c>
      <c r="AH38" s="159">
        <v>58.769889999999997</v>
      </c>
      <c r="AI38" s="10">
        <v>31.517060000000001</v>
      </c>
      <c r="AJ38" s="10">
        <v>41.176480000000005</v>
      </c>
      <c r="AK38" s="10">
        <v>1.4208999999999996</v>
      </c>
      <c r="AL38" s="10">
        <v>53.899988000000008</v>
      </c>
      <c r="AM38" s="10">
        <v>48.854016000000001</v>
      </c>
      <c r="AN38" s="169"/>
      <c r="AO38" s="169"/>
      <c r="AP38" s="169"/>
      <c r="AQ38" s="169"/>
      <c r="AR38" s="169"/>
      <c r="AS38" s="169"/>
      <c r="AT38" s="169"/>
      <c r="AU38" s="169"/>
      <c r="AV38" s="169"/>
      <c r="AW38" s="169"/>
      <c r="AX38" s="169"/>
      <c r="AY38" s="169"/>
    </row>
    <row r="39" spans="1:51" ht="15" x14ac:dyDescent="0.25">
      <c r="A39" s="234">
        <f>YampaRiverInflow.TotalOutflow!A39</f>
        <v>45017</v>
      </c>
      <c r="B39" s="113"/>
      <c r="C39" s="113"/>
      <c r="D39" s="113">
        <v>32.994999999999997</v>
      </c>
      <c r="E39" s="159">
        <v>6.4497519999999966</v>
      </c>
      <c r="F39" s="159">
        <v>-1.6270880000000034</v>
      </c>
      <c r="G39" s="159">
        <v>27.136765999999998</v>
      </c>
      <c r="H39" s="159">
        <v>10.345166000000001</v>
      </c>
      <c r="I39" s="159">
        <v>35.310705999999996</v>
      </c>
      <c r="J39" s="159">
        <v>19.30078</v>
      </c>
      <c r="K39" s="159">
        <v>3.5616000000000003</v>
      </c>
      <c r="L39" s="159">
        <v>41.938178000000001</v>
      </c>
      <c r="M39" s="159">
        <v>40.074694000000001</v>
      </c>
      <c r="N39" s="159">
        <v>1.3631199999999954</v>
      </c>
      <c r="O39" s="159">
        <v>-2.5694920000000012</v>
      </c>
      <c r="P39" s="159">
        <v>-26.212883999999999</v>
      </c>
      <c r="Q39" s="159">
        <v>3.6764540000000014</v>
      </c>
      <c r="R39" s="159">
        <v>29.157019999999999</v>
      </c>
      <c r="S39" s="159">
        <v>70.294210000000007</v>
      </c>
      <c r="T39" s="159">
        <v>23.60331</v>
      </c>
      <c r="U39" s="159">
        <v>16.8</v>
      </c>
      <c r="V39" s="159">
        <v>35.028100000000002</v>
      </c>
      <c r="W39" s="159">
        <v>13.62645</v>
      </c>
      <c r="X39" s="159">
        <v>32.747109999999999</v>
      </c>
      <c r="Y39" s="159">
        <v>39.133879999999998</v>
      </c>
      <c r="Z39" s="159">
        <v>90.902479999999997</v>
      </c>
      <c r="AA39" s="159">
        <v>33.758679999999998</v>
      </c>
      <c r="AB39" s="159">
        <v>33.699169999999995</v>
      </c>
      <c r="AC39" s="159">
        <v>29.79214</v>
      </c>
      <c r="AD39" s="159">
        <v>43.080640000000002</v>
      </c>
      <c r="AE39" s="159">
        <v>88.700450000000004</v>
      </c>
      <c r="AF39" s="159">
        <v>43.635820000000002</v>
      </c>
      <c r="AG39" s="159">
        <v>17.01784</v>
      </c>
      <c r="AH39" s="159">
        <v>26.498860000000001</v>
      </c>
      <c r="AI39" s="10">
        <v>22.988139999999998</v>
      </c>
      <c r="AJ39" s="10">
        <v>25.348419999999997</v>
      </c>
      <c r="AK39" s="10">
        <v>1.8474620000000004</v>
      </c>
      <c r="AL39" s="10">
        <v>30.190056000000002</v>
      </c>
      <c r="AM39" s="10">
        <v>8.4134259999999994</v>
      </c>
      <c r="AN39" s="169"/>
      <c r="AO39" s="169"/>
      <c r="AP39" s="169"/>
      <c r="AQ39" s="169"/>
      <c r="AR39" s="169"/>
      <c r="AS39" s="169"/>
      <c r="AT39" s="169"/>
      <c r="AU39" s="169"/>
      <c r="AV39" s="169"/>
      <c r="AW39" s="169"/>
      <c r="AX39" s="169"/>
      <c r="AY39" s="169"/>
    </row>
    <row r="40" spans="1:51" ht="15" x14ac:dyDescent="0.25">
      <c r="A40" s="234">
        <f>YampaRiverInflow.TotalOutflow!A40</f>
        <v>45047</v>
      </c>
      <c r="B40" s="113"/>
      <c r="C40" s="113"/>
      <c r="D40" s="113">
        <v>28.905000000000001</v>
      </c>
      <c r="E40" s="159">
        <v>-44.029232</v>
      </c>
      <c r="F40" s="159">
        <v>-35.628662000000006</v>
      </c>
      <c r="G40" s="159">
        <v>13.395087999999999</v>
      </c>
      <c r="H40" s="159">
        <v>14.373129999999998</v>
      </c>
      <c r="I40" s="159">
        <v>12.015425999999998</v>
      </c>
      <c r="J40" s="159">
        <v>20.550333999999999</v>
      </c>
      <c r="K40" s="159">
        <v>18.579722</v>
      </c>
      <c r="L40" s="159">
        <v>24.659790000000001</v>
      </c>
      <c r="M40" s="159">
        <v>21.803582000000002</v>
      </c>
      <c r="N40" s="159">
        <v>0.19014400000000023</v>
      </c>
      <c r="O40" s="159">
        <v>-5.5054859999999994</v>
      </c>
      <c r="P40" s="159">
        <v>-26.211384000000006</v>
      </c>
      <c r="Q40" s="159">
        <v>7.738929999999999</v>
      </c>
      <c r="R40" s="159">
        <v>15.471069999999999</v>
      </c>
      <c r="S40" s="159">
        <v>41.137190000000004</v>
      </c>
      <c r="T40" s="159">
        <v>13.289260000000001</v>
      </c>
      <c r="U40" s="159">
        <v>27.570250000000001</v>
      </c>
      <c r="V40" s="159">
        <v>34.690910000000002</v>
      </c>
      <c r="W40" s="159">
        <v>21.163640000000001</v>
      </c>
      <c r="X40" s="159">
        <v>23.543800000000001</v>
      </c>
      <c r="Y40" s="159">
        <v>34.333880000000001</v>
      </c>
      <c r="Z40" s="159">
        <v>67.140500000000003</v>
      </c>
      <c r="AA40" s="159">
        <v>34.274380000000001</v>
      </c>
      <c r="AB40" s="159">
        <v>36.813220000000001</v>
      </c>
      <c r="AC40" s="159">
        <v>20.429749999999999</v>
      </c>
      <c r="AD40" s="159">
        <v>51.173209999999997</v>
      </c>
      <c r="AE40" s="159">
        <v>36.138489999999997</v>
      </c>
      <c r="AF40" s="159">
        <v>21.024139999999999</v>
      </c>
      <c r="AG40" s="159">
        <v>18.545120000000001</v>
      </c>
      <c r="AH40" s="159">
        <v>27.252549999999999</v>
      </c>
      <c r="AI40" s="10">
        <v>27.252610000000001</v>
      </c>
      <c r="AJ40" s="10">
        <v>28.958279999999998</v>
      </c>
      <c r="AK40" s="10">
        <v>-17.974883999999999</v>
      </c>
      <c r="AL40" s="10">
        <v>8.2502020000000016</v>
      </c>
      <c r="AM40" s="10">
        <v>11.781169999999998</v>
      </c>
      <c r="AN40" s="169"/>
      <c r="AO40" s="169"/>
      <c r="AP40" s="169"/>
      <c r="AQ40" s="169"/>
      <c r="AR40" s="169"/>
      <c r="AS40" s="169"/>
      <c r="AT40" s="169"/>
      <c r="AU40" s="169"/>
      <c r="AV40" s="169"/>
      <c r="AW40" s="169"/>
      <c r="AX40" s="169"/>
      <c r="AY40" s="169"/>
    </row>
    <row r="41" spans="1:51" ht="15" x14ac:dyDescent="0.25">
      <c r="A41" s="234">
        <f>YampaRiverInflow.TotalOutflow!A41</f>
        <v>45078</v>
      </c>
      <c r="B41" s="113"/>
      <c r="C41" s="113"/>
      <c r="D41" s="113">
        <v>25.827000000000002</v>
      </c>
      <c r="E41" s="159">
        <v>-27.190472000000003</v>
      </c>
      <c r="F41" s="159">
        <v>-26.814078000000002</v>
      </c>
      <c r="G41" s="159">
        <v>4.3700580000000011</v>
      </c>
      <c r="H41" s="159">
        <v>17.001467999999996</v>
      </c>
      <c r="I41" s="159">
        <v>15.287422000000003</v>
      </c>
      <c r="J41" s="159">
        <v>10.805857999999999</v>
      </c>
      <c r="K41" s="159">
        <v>17.742493999999997</v>
      </c>
      <c r="L41" s="159">
        <v>3.4259199999999983</v>
      </c>
      <c r="M41" s="159">
        <v>8.1729199999999995</v>
      </c>
      <c r="N41" s="159">
        <v>12.473674000000001</v>
      </c>
      <c r="O41" s="159">
        <v>1.061094</v>
      </c>
      <c r="P41" s="159">
        <v>22.368065999999995</v>
      </c>
      <c r="Q41" s="159">
        <v>-1.3633040000000001</v>
      </c>
      <c r="R41" s="159">
        <v>31.73554</v>
      </c>
      <c r="S41" s="159">
        <v>15.272729999999999</v>
      </c>
      <c r="T41" s="159">
        <v>13.68595</v>
      </c>
      <c r="U41" s="159">
        <v>32.07273</v>
      </c>
      <c r="V41" s="159">
        <v>48.238019999999999</v>
      </c>
      <c r="W41" s="159">
        <v>6.5057900000000002</v>
      </c>
      <c r="X41" s="159">
        <v>14.280989999999999</v>
      </c>
      <c r="Y41" s="159">
        <v>20.826450000000001</v>
      </c>
      <c r="Z41" s="159">
        <v>11.9405</v>
      </c>
      <c r="AA41" s="159">
        <v>14.67769</v>
      </c>
      <c r="AB41" s="159">
        <v>31.73554</v>
      </c>
      <c r="AC41" s="159">
        <v>13.4876</v>
      </c>
      <c r="AD41" s="159">
        <v>35.543419999999998</v>
      </c>
      <c r="AE41" s="159">
        <v>23.741799999999998</v>
      </c>
      <c r="AF41" s="159">
        <v>24.39593</v>
      </c>
      <c r="AG41" s="159">
        <v>22.730180000000001</v>
      </c>
      <c r="AH41" s="159">
        <v>25.189630000000001</v>
      </c>
      <c r="AI41" s="10">
        <v>26.0823</v>
      </c>
      <c r="AJ41" s="10">
        <v>25.58633</v>
      </c>
      <c r="AK41" s="10">
        <v>-10.634887999999998</v>
      </c>
      <c r="AL41" s="10">
        <v>9.8336339999999982</v>
      </c>
      <c r="AM41" s="10">
        <v>15.799028</v>
      </c>
      <c r="AN41" s="169"/>
      <c r="AO41" s="169"/>
      <c r="AP41" s="169"/>
      <c r="AQ41" s="169"/>
      <c r="AR41" s="169"/>
      <c r="AS41" s="169"/>
      <c r="AT41" s="169"/>
      <c r="AU41" s="169"/>
      <c r="AV41" s="169"/>
      <c r="AW41" s="169"/>
      <c r="AX41" s="169"/>
      <c r="AY41" s="169"/>
    </row>
    <row r="42" spans="1:51" ht="15" x14ac:dyDescent="0.25">
      <c r="A42" s="234">
        <f>YampaRiverInflow.TotalOutflow!A42</f>
        <v>45108</v>
      </c>
      <c r="B42" s="113"/>
      <c r="C42" s="113"/>
      <c r="D42" s="113">
        <v>32.69</v>
      </c>
      <c r="E42" s="159">
        <v>-76.904696000000001</v>
      </c>
      <c r="F42" s="159">
        <v>-26.037152000000003</v>
      </c>
      <c r="G42" s="159">
        <v>-0.99219199999999907</v>
      </c>
      <c r="H42" s="159">
        <v>23.523871999999997</v>
      </c>
      <c r="I42" s="159">
        <v>10.508421999999999</v>
      </c>
      <c r="J42" s="159">
        <v>0.38218800000000192</v>
      </c>
      <c r="K42" s="159">
        <v>-2.4426239999999999</v>
      </c>
      <c r="L42" s="159">
        <v>-0.52760200000000035</v>
      </c>
      <c r="M42" s="159">
        <v>14.445949999999996</v>
      </c>
      <c r="N42" s="159">
        <v>-5.4029160000000003</v>
      </c>
      <c r="O42" s="159">
        <v>-9.1989860000000014</v>
      </c>
      <c r="P42" s="159">
        <v>30.872809999999998</v>
      </c>
      <c r="Q42" s="159">
        <v>7.8308159999999951</v>
      </c>
      <c r="R42" s="159">
        <v>31.933880000000002</v>
      </c>
      <c r="S42" s="159">
        <v>33.12397</v>
      </c>
      <c r="T42" s="159">
        <v>30.347110000000001</v>
      </c>
      <c r="U42" s="159">
        <v>21.12397</v>
      </c>
      <c r="V42" s="159">
        <v>19.953720000000001</v>
      </c>
      <c r="W42" s="159">
        <v>10.1157</v>
      </c>
      <c r="X42" s="159">
        <v>17.2562</v>
      </c>
      <c r="Y42" s="159">
        <v>39.272730000000003</v>
      </c>
      <c r="Z42" s="159">
        <v>21.024789999999999</v>
      </c>
      <c r="AA42" s="159">
        <v>21.223140000000001</v>
      </c>
      <c r="AB42" s="159">
        <v>45.421489999999999</v>
      </c>
      <c r="AC42" s="159">
        <v>28.760330000000003</v>
      </c>
      <c r="AD42" s="159">
        <v>28.164830000000002</v>
      </c>
      <c r="AE42" s="159">
        <v>29.156560000000002</v>
      </c>
      <c r="AF42" s="159">
        <v>31.536360000000002</v>
      </c>
      <c r="AG42" s="159">
        <v>26.379669999999997</v>
      </c>
      <c r="AH42" s="159">
        <v>61.685449999999996</v>
      </c>
      <c r="AI42" s="10">
        <v>29.156569999999999</v>
      </c>
      <c r="AJ42" s="10">
        <v>33.520060000000001</v>
      </c>
      <c r="AK42" s="10">
        <v>-4.7430320000000004</v>
      </c>
      <c r="AL42" s="10">
        <v>16.804354</v>
      </c>
      <c r="AM42" s="10">
        <v>5.1790399999999934</v>
      </c>
      <c r="AN42" s="169"/>
      <c r="AO42" s="169"/>
      <c r="AP42" s="169"/>
      <c r="AQ42" s="169"/>
      <c r="AR42" s="169"/>
      <c r="AS42" s="169"/>
      <c r="AT42" s="169"/>
      <c r="AU42" s="169"/>
      <c r="AV42" s="169"/>
      <c r="AW42" s="169"/>
      <c r="AX42" s="169"/>
      <c r="AY42" s="169"/>
    </row>
    <row r="43" spans="1:51" ht="15" x14ac:dyDescent="0.25">
      <c r="A43" s="234">
        <f>YampaRiverInflow.TotalOutflow!A43</f>
        <v>45139</v>
      </c>
      <c r="B43" s="113"/>
      <c r="C43" s="113"/>
      <c r="D43" s="113">
        <v>36.578000000000003</v>
      </c>
      <c r="E43" s="159">
        <v>4.0788000000000029</v>
      </c>
      <c r="F43" s="159">
        <v>-24.940789999999996</v>
      </c>
      <c r="G43" s="159">
        <v>11.508968000000001</v>
      </c>
      <c r="H43" s="159">
        <v>34.079854000000005</v>
      </c>
      <c r="I43" s="159">
        <v>13.724534</v>
      </c>
      <c r="J43" s="159">
        <v>22.184847999999999</v>
      </c>
      <c r="K43" s="159">
        <v>11.868864000000002</v>
      </c>
      <c r="L43" s="159">
        <v>15.498979999999996</v>
      </c>
      <c r="M43" s="159">
        <v>39.663323999999996</v>
      </c>
      <c r="N43" s="159">
        <v>-27.475497999999998</v>
      </c>
      <c r="O43" s="159">
        <v>-21.766008000000003</v>
      </c>
      <c r="P43" s="159">
        <v>29.917686</v>
      </c>
      <c r="Q43" s="159">
        <v>25.019824</v>
      </c>
      <c r="R43" s="159">
        <v>50.280989999999996</v>
      </c>
      <c r="S43" s="159">
        <v>20.826450000000001</v>
      </c>
      <c r="T43" s="159">
        <v>44.033059999999999</v>
      </c>
      <c r="U43" s="159">
        <v>23.404959999999999</v>
      </c>
      <c r="V43" s="159">
        <v>52.066120000000005</v>
      </c>
      <c r="W43" s="159">
        <v>17.851240000000001</v>
      </c>
      <c r="X43" s="159">
        <v>42.049589999999995</v>
      </c>
      <c r="Y43" s="159">
        <v>50.578510000000001</v>
      </c>
      <c r="Z43" s="159">
        <v>28.36364</v>
      </c>
      <c r="AA43" s="159">
        <v>66.446280000000002</v>
      </c>
      <c r="AB43" s="159">
        <v>91.636359999999996</v>
      </c>
      <c r="AC43" s="159">
        <v>39.272730000000003</v>
      </c>
      <c r="AD43" s="159">
        <v>23.60284</v>
      </c>
      <c r="AE43" s="159">
        <v>91.04083</v>
      </c>
      <c r="AF43" s="159">
        <v>36.693379999999998</v>
      </c>
      <c r="AG43" s="159">
        <v>68.607789999999994</v>
      </c>
      <c r="AH43" s="159">
        <v>66.842500000000001</v>
      </c>
      <c r="AI43" s="10">
        <v>41.057389999999998</v>
      </c>
      <c r="AJ43" s="10">
        <v>44.429290000000002</v>
      </c>
      <c r="AK43" s="10">
        <v>-20.440944000000002</v>
      </c>
      <c r="AL43" s="10">
        <v>26.649618</v>
      </c>
      <c r="AM43" s="10">
        <v>-38.384042000000001</v>
      </c>
      <c r="AN43" s="169"/>
      <c r="AO43" s="169"/>
      <c r="AP43" s="169"/>
      <c r="AQ43" s="169"/>
      <c r="AR43" s="169"/>
      <c r="AS43" s="169"/>
      <c r="AT43" s="169"/>
      <c r="AU43" s="169"/>
      <c r="AV43" s="169"/>
      <c r="AW43" s="169"/>
      <c r="AX43" s="169"/>
      <c r="AY43" s="169"/>
    </row>
    <row r="44" spans="1:51" ht="15" x14ac:dyDescent="0.25">
      <c r="A44" s="234">
        <f>YampaRiverInflow.TotalOutflow!A44</f>
        <v>45170</v>
      </c>
      <c r="B44" s="113"/>
      <c r="C44" s="113"/>
      <c r="D44" s="113">
        <v>34.392000000000003</v>
      </c>
      <c r="E44" s="159">
        <v>32.618159999999996</v>
      </c>
      <c r="F44" s="159">
        <v>1.7953199999999998</v>
      </c>
      <c r="G44" s="159">
        <v>31.247597999999996</v>
      </c>
      <c r="H44" s="159">
        <v>10.680847999999996</v>
      </c>
      <c r="I44" s="159">
        <v>16.744351999999999</v>
      </c>
      <c r="J44" s="159">
        <v>7.7189679999999967</v>
      </c>
      <c r="K44" s="159">
        <v>23.211606</v>
      </c>
      <c r="L44" s="159">
        <v>19.180725999999996</v>
      </c>
      <c r="M44" s="159">
        <v>38.334448000000002</v>
      </c>
      <c r="N44" s="159">
        <v>-11.254766</v>
      </c>
      <c r="O44" s="159">
        <v>-1.109622000000003</v>
      </c>
      <c r="P44" s="159">
        <v>14.515779999999999</v>
      </c>
      <c r="Q44" s="159">
        <v>21.008659999999999</v>
      </c>
      <c r="R44" s="159">
        <v>59.246279999999999</v>
      </c>
      <c r="S44" s="159">
        <v>36.099170000000001</v>
      </c>
      <c r="T44" s="159">
        <v>49.190080000000002</v>
      </c>
      <c r="U44" s="159">
        <v>39.133879999999998</v>
      </c>
      <c r="V44" s="159">
        <v>48.456199999999995</v>
      </c>
      <c r="W44" s="159">
        <v>103.95372</v>
      </c>
      <c r="X44" s="159">
        <v>34.373550000000002</v>
      </c>
      <c r="Y44" s="159">
        <v>57.381819999999998</v>
      </c>
      <c r="Z44" s="159">
        <v>38.360330000000005</v>
      </c>
      <c r="AA44" s="159">
        <v>50.87603</v>
      </c>
      <c r="AB44" s="159">
        <v>33.83802</v>
      </c>
      <c r="AC44" s="159">
        <v>38.677690000000005</v>
      </c>
      <c r="AD44" s="159">
        <v>28.363289999999999</v>
      </c>
      <c r="AE44" s="159">
        <v>44.250949999999996</v>
      </c>
      <c r="AF44" s="159">
        <v>41.255660000000006</v>
      </c>
      <c r="AG44" s="159">
        <v>47.999720000000003</v>
      </c>
      <c r="AH44" s="159">
        <v>78.703759999999988</v>
      </c>
      <c r="AI44" s="10">
        <v>38.875680000000003</v>
      </c>
      <c r="AJ44" s="10">
        <v>32.726860000000002</v>
      </c>
      <c r="AK44" s="10">
        <v>-9.8468000000002581E-2</v>
      </c>
      <c r="AL44" s="10">
        <v>31.357489999999999</v>
      </c>
      <c r="AM44" s="10">
        <v>-20.597570000000001</v>
      </c>
      <c r="AN44" s="169"/>
      <c r="AO44" s="169"/>
      <c r="AP44" s="169"/>
      <c r="AQ44" s="169"/>
      <c r="AR44" s="169"/>
      <c r="AS44" s="169"/>
      <c r="AT44" s="169"/>
      <c r="AU44" s="169"/>
      <c r="AV44" s="169"/>
      <c r="AW44" s="169"/>
      <c r="AX44" s="169"/>
      <c r="AY44" s="169"/>
    </row>
    <row r="45" spans="1:51" ht="15" x14ac:dyDescent="0.25">
      <c r="A45" s="234">
        <f>YampaRiverInflow.TotalOutflow!A45</f>
        <v>45200</v>
      </c>
      <c r="B45" s="113"/>
      <c r="C45" s="113"/>
      <c r="D45" s="113">
        <v>39.886000000000003</v>
      </c>
      <c r="E45" s="159">
        <v>21.466443999999996</v>
      </c>
      <c r="F45" s="159">
        <v>16.894756000000001</v>
      </c>
      <c r="G45" s="159">
        <v>-7.0494780000000024</v>
      </c>
      <c r="H45" s="159">
        <v>28.589822000000002</v>
      </c>
      <c r="I45" s="159">
        <v>8.7653100000000013</v>
      </c>
      <c r="J45" s="159">
        <v>19.033143999999997</v>
      </c>
      <c r="K45" s="159">
        <v>24.070353999999998</v>
      </c>
      <c r="L45" s="159">
        <v>26.040343999999997</v>
      </c>
      <c r="M45" s="159">
        <v>13.166246000000003</v>
      </c>
      <c r="N45" s="159">
        <v>20.811032000000001</v>
      </c>
      <c r="O45" s="159">
        <v>15.392737999999998</v>
      </c>
      <c r="P45" s="159">
        <v>31.104225999999993</v>
      </c>
      <c r="Q45" s="159">
        <v>32.409004000000003</v>
      </c>
      <c r="R45" s="159">
        <v>36.495870000000004</v>
      </c>
      <c r="S45" s="159">
        <v>22.413220000000003</v>
      </c>
      <c r="T45" s="159">
        <v>37.884300000000003</v>
      </c>
      <c r="U45" s="159">
        <v>47.385120000000001</v>
      </c>
      <c r="V45" s="159">
        <v>23.34545</v>
      </c>
      <c r="W45" s="159">
        <v>20.647929999999999</v>
      </c>
      <c r="X45" s="159">
        <v>30.664459999999998</v>
      </c>
      <c r="Y45" s="159">
        <v>41.077690000000004</v>
      </c>
      <c r="Z45" s="159">
        <v>31.060849999999999</v>
      </c>
      <c r="AA45" s="159">
        <v>69.758679999999998</v>
      </c>
      <c r="AB45" s="159">
        <v>20.94511</v>
      </c>
      <c r="AC45" s="159">
        <v>34.908660000000005</v>
      </c>
      <c r="AD45" s="159">
        <v>24.793029999999998</v>
      </c>
      <c r="AE45" s="159">
        <v>40.680699999999995</v>
      </c>
      <c r="AF45" s="159">
        <v>34.511849999999995</v>
      </c>
      <c r="AG45" s="159">
        <v>29.513770000000001</v>
      </c>
      <c r="AH45" s="159">
        <v>19.080719999999999</v>
      </c>
      <c r="AI45" s="10">
        <v>42.445929999999997</v>
      </c>
      <c r="AJ45" s="10">
        <v>56.012860000000003</v>
      </c>
      <c r="AK45" s="10">
        <v>42.068716000000002</v>
      </c>
      <c r="AL45" s="10">
        <v>-39.506182000000003</v>
      </c>
      <c r="AM45" s="10">
        <v>16.431793999999996</v>
      </c>
      <c r="AN45" s="169"/>
      <c r="AO45" s="169"/>
      <c r="AP45" s="169"/>
      <c r="AQ45" s="169"/>
      <c r="AR45" s="169"/>
      <c r="AS45" s="169"/>
      <c r="AT45" s="169"/>
      <c r="AU45" s="169"/>
      <c r="AV45" s="169"/>
      <c r="AW45" s="169"/>
      <c r="AX45" s="169"/>
      <c r="AY45" s="169"/>
    </row>
    <row r="46" spans="1:51" ht="15" x14ac:dyDescent="0.25">
      <c r="A46" s="234">
        <f>YampaRiverInflow.TotalOutflow!A46</f>
        <v>45231</v>
      </c>
      <c r="B46" s="113"/>
      <c r="C46" s="113"/>
      <c r="D46" s="113">
        <v>25.577000000000002</v>
      </c>
      <c r="E46" s="159">
        <v>-7.6327240000000023</v>
      </c>
      <c r="F46" s="159">
        <v>19.806198000000002</v>
      </c>
      <c r="G46" s="159">
        <v>-15.417266000000001</v>
      </c>
      <c r="H46" s="159">
        <v>42.873334</v>
      </c>
      <c r="I46" s="159">
        <v>18.651169999999997</v>
      </c>
      <c r="J46" s="159">
        <v>25.675046000000002</v>
      </c>
      <c r="K46" s="159">
        <v>19.488983999999995</v>
      </c>
      <c r="L46" s="159">
        <v>17.507805999999995</v>
      </c>
      <c r="M46" s="159">
        <v>8.8944699999999983</v>
      </c>
      <c r="N46" s="159">
        <v>1.1222839999999996</v>
      </c>
      <c r="O46" s="159">
        <v>9.8448719999999987</v>
      </c>
      <c r="P46" s="159">
        <v>28.013811999999998</v>
      </c>
      <c r="Q46" s="159">
        <v>15.793877999999999</v>
      </c>
      <c r="R46" s="159">
        <v>24.595040000000001</v>
      </c>
      <c r="S46" s="159">
        <v>18.446279999999998</v>
      </c>
      <c r="T46" s="159">
        <v>36.495870000000004</v>
      </c>
      <c r="U46" s="159">
        <v>27.966939999999997</v>
      </c>
      <c r="V46" s="159">
        <v>25.487599999999997</v>
      </c>
      <c r="W46" s="159">
        <v>23.10744</v>
      </c>
      <c r="X46" s="159">
        <v>22.472729999999999</v>
      </c>
      <c r="Y46" s="159">
        <v>35.166530000000002</v>
      </c>
      <c r="Z46" s="159">
        <v>20.925319999999999</v>
      </c>
      <c r="AA46" s="159">
        <v>16.066120000000002</v>
      </c>
      <c r="AB46" s="159">
        <v>25.54711</v>
      </c>
      <c r="AC46" s="159">
        <v>41.950060000000001</v>
      </c>
      <c r="AD46" s="159">
        <v>23.00787</v>
      </c>
      <c r="AE46" s="159">
        <v>14.39954</v>
      </c>
      <c r="AF46" s="159">
        <v>23.602700000000002</v>
      </c>
      <c r="AG46" s="159">
        <v>28.581400000000002</v>
      </c>
      <c r="AH46" s="159">
        <v>27.807869999999998</v>
      </c>
      <c r="AI46" s="10">
        <v>24.69378</v>
      </c>
      <c r="AJ46" s="10">
        <v>22.293890000000001</v>
      </c>
      <c r="AK46" s="10">
        <v>-3.1421840000000012</v>
      </c>
      <c r="AL46" s="10">
        <v>-44.165469999999999</v>
      </c>
      <c r="AM46" s="10">
        <v>8.787177999999999</v>
      </c>
      <c r="AN46" s="169"/>
      <c r="AO46" s="169"/>
      <c r="AP46" s="169"/>
      <c r="AQ46" s="169"/>
      <c r="AR46" s="169"/>
      <c r="AS46" s="169"/>
      <c r="AT46" s="169"/>
      <c r="AU46" s="169"/>
      <c r="AV46" s="169"/>
      <c r="AW46" s="169"/>
      <c r="AX46" s="169"/>
      <c r="AY46" s="169"/>
    </row>
    <row r="47" spans="1:51" ht="15" x14ac:dyDescent="0.25">
      <c r="A47" s="234">
        <f>YampaRiverInflow.TotalOutflow!A47</f>
        <v>45261</v>
      </c>
      <c r="B47" s="113"/>
      <c r="C47" s="113"/>
      <c r="D47" s="113">
        <v>27.497</v>
      </c>
      <c r="E47" s="159">
        <v>6.4705519999999996</v>
      </c>
      <c r="F47" s="159">
        <v>17.637533999999999</v>
      </c>
      <c r="G47" s="159">
        <v>-3.9600340000000016</v>
      </c>
      <c r="H47" s="159">
        <v>24.396989999999999</v>
      </c>
      <c r="I47" s="159">
        <v>10.800360000000001</v>
      </c>
      <c r="J47" s="159">
        <v>21.260485999999997</v>
      </c>
      <c r="K47" s="159">
        <v>13.424811999999998</v>
      </c>
      <c r="L47" s="159">
        <v>8.4644880000000011</v>
      </c>
      <c r="M47" s="159">
        <v>2.3967059999999982</v>
      </c>
      <c r="N47" s="159">
        <v>-6.7709719999999995</v>
      </c>
      <c r="O47" s="159">
        <v>0.60159199999999691</v>
      </c>
      <c r="P47" s="159">
        <v>44.223798000000002</v>
      </c>
      <c r="Q47" s="159">
        <v>1.110544</v>
      </c>
      <c r="R47" s="159">
        <v>15.07438</v>
      </c>
      <c r="S47" s="159">
        <v>12.69421</v>
      </c>
      <c r="T47" s="159">
        <v>35.305790000000002</v>
      </c>
      <c r="U47" s="159">
        <v>29.355370000000001</v>
      </c>
      <c r="V47" s="159">
        <v>13.4876</v>
      </c>
      <c r="W47" s="159">
        <v>18.723970000000001</v>
      </c>
      <c r="X47" s="159">
        <v>15.471069999999999</v>
      </c>
      <c r="Y47" s="159">
        <v>19.100490000000001</v>
      </c>
      <c r="Z47" s="159">
        <v>3.9664899999999998</v>
      </c>
      <c r="AA47" s="159">
        <v>23.801650000000002</v>
      </c>
      <c r="AB47" s="159">
        <v>57.520660000000007</v>
      </c>
      <c r="AC47" s="159">
        <v>23.99954</v>
      </c>
      <c r="AD47" s="159">
        <v>19.4375</v>
      </c>
      <c r="AE47" s="159">
        <v>33.916870000000003</v>
      </c>
      <c r="AF47" s="159">
        <v>31.734860000000001</v>
      </c>
      <c r="AG47" s="159">
        <v>22.7103</v>
      </c>
      <c r="AH47" s="159">
        <v>25.368259999999999</v>
      </c>
      <c r="AI47" s="10">
        <v>31.6557</v>
      </c>
      <c r="AJ47" s="10">
        <v>22.412740000000003</v>
      </c>
      <c r="AK47" s="10">
        <v>28.144819999999999</v>
      </c>
      <c r="AL47" s="10">
        <v>-12.281395999999999</v>
      </c>
      <c r="AM47" s="10">
        <v>17.994698</v>
      </c>
      <c r="AN47" s="169"/>
      <c r="AO47" s="169"/>
      <c r="AP47" s="169"/>
      <c r="AQ47" s="169"/>
      <c r="AR47" s="169"/>
      <c r="AS47" s="169"/>
      <c r="AT47" s="169"/>
      <c r="AU47" s="169"/>
      <c r="AV47" s="169"/>
      <c r="AW47" s="169"/>
      <c r="AX47" s="169"/>
      <c r="AY47" s="169"/>
    </row>
    <row r="48" spans="1:51" ht="15" x14ac:dyDescent="0.25">
      <c r="A48" s="234">
        <f>YampaRiverInflow.TotalOutflow!A48</f>
        <v>45292</v>
      </c>
      <c r="B48" s="113"/>
      <c r="C48" s="113"/>
      <c r="D48" s="113">
        <v>35.625999999999998</v>
      </c>
      <c r="E48" s="159">
        <v>19.310572000000001</v>
      </c>
      <c r="F48" s="159">
        <v>30.633921999999998</v>
      </c>
      <c r="G48" s="159">
        <v>-8.3519860000000001</v>
      </c>
      <c r="H48" s="159">
        <v>20.166415999999998</v>
      </c>
      <c r="I48" s="159">
        <v>-5.3256900000000025</v>
      </c>
      <c r="J48" s="159">
        <v>2.6823760000000001</v>
      </c>
      <c r="K48" s="159">
        <v>29.809785999999992</v>
      </c>
      <c r="L48" s="159">
        <v>0.14888199999999779</v>
      </c>
      <c r="M48" s="159">
        <v>188.36769600000002</v>
      </c>
      <c r="N48" s="159">
        <v>-19.261465999999999</v>
      </c>
      <c r="O48" s="159">
        <v>-11.55139</v>
      </c>
      <c r="P48" s="159">
        <v>25.526097999999998</v>
      </c>
      <c r="Q48" s="159">
        <v>1.3745679999999993</v>
      </c>
      <c r="R48" s="159">
        <v>21.421490000000002</v>
      </c>
      <c r="S48" s="159">
        <v>24.198349999999998</v>
      </c>
      <c r="T48" s="159">
        <v>42.049589999999995</v>
      </c>
      <c r="U48" s="159">
        <v>21.61983</v>
      </c>
      <c r="V48" s="159">
        <v>18.446279999999998</v>
      </c>
      <c r="W48" s="159">
        <v>23.206610000000001</v>
      </c>
      <c r="X48" s="159">
        <v>20.033060000000003</v>
      </c>
      <c r="Y48" s="159">
        <v>101.09752</v>
      </c>
      <c r="Z48" s="159">
        <v>22.61157</v>
      </c>
      <c r="AA48" s="159">
        <v>23.206610000000001</v>
      </c>
      <c r="AB48" s="159">
        <v>42.247930000000004</v>
      </c>
      <c r="AC48" s="159">
        <v>34.11524</v>
      </c>
      <c r="AD48" s="159">
        <v>41.255679999999998</v>
      </c>
      <c r="AE48" s="159">
        <v>24.792830000000002</v>
      </c>
      <c r="AF48" s="159">
        <v>40.065640000000002</v>
      </c>
      <c r="AG48" s="159">
        <v>37.883839999999999</v>
      </c>
      <c r="AH48" s="159">
        <v>23.007810000000003</v>
      </c>
      <c r="AI48" s="10">
        <v>30.743310000000001</v>
      </c>
      <c r="AJ48" s="10">
        <v>-35.333798000000002</v>
      </c>
      <c r="AK48" s="10">
        <v>15.72175</v>
      </c>
      <c r="AL48" s="10">
        <v>-20.231422000000002</v>
      </c>
      <c r="AM48" s="10">
        <v>12.730970000000001</v>
      </c>
      <c r="AN48" s="169"/>
      <c r="AO48" s="169"/>
      <c r="AP48" s="169"/>
      <c r="AQ48" s="169"/>
      <c r="AR48" s="169"/>
      <c r="AS48" s="169"/>
      <c r="AT48" s="169"/>
      <c r="AU48" s="169"/>
      <c r="AV48" s="169"/>
      <c r="AW48" s="169"/>
      <c r="AX48" s="169"/>
      <c r="AY48" s="169"/>
    </row>
    <row r="49" spans="1:1005" ht="15" x14ac:dyDescent="0.25">
      <c r="A49" s="234">
        <f>YampaRiverInflow.TotalOutflow!A49</f>
        <v>45323</v>
      </c>
      <c r="B49" s="113"/>
      <c r="C49" s="113"/>
      <c r="D49" s="113">
        <v>47.545999999999999</v>
      </c>
      <c r="E49" s="159">
        <v>5.149061999999998</v>
      </c>
      <c r="F49" s="159">
        <v>31.733646</v>
      </c>
      <c r="G49" s="159">
        <v>-5.7021720000000027</v>
      </c>
      <c r="H49" s="159">
        <v>24.577362000000001</v>
      </c>
      <c r="I49" s="159">
        <v>5.5440619999999985</v>
      </c>
      <c r="J49" s="159">
        <v>2.5809760000000006</v>
      </c>
      <c r="K49" s="159">
        <v>19.033522000000001</v>
      </c>
      <c r="L49" s="159">
        <v>7.0302340000000001</v>
      </c>
      <c r="M49" s="159">
        <v>85.799055999999993</v>
      </c>
      <c r="N49" s="159">
        <v>-9.7793939999999999</v>
      </c>
      <c r="O49" s="159">
        <v>38.657699999999991</v>
      </c>
      <c r="P49" s="159">
        <v>12.339405999999999</v>
      </c>
      <c r="Q49" s="159">
        <v>23.60331</v>
      </c>
      <c r="R49" s="159">
        <v>17.2562</v>
      </c>
      <c r="S49" s="159">
        <v>16.066120000000002</v>
      </c>
      <c r="T49" s="159">
        <v>48.99174</v>
      </c>
      <c r="U49" s="159">
        <v>36.297519999999999</v>
      </c>
      <c r="V49" s="159">
        <v>25.745450000000002</v>
      </c>
      <c r="W49" s="159">
        <v>24.39669</v>
      </c>
      <c r="X49" s="159">
        <v>35.66281</v>
      </c>
      <c r="Y49" s="159">
        <v>125.57355</v>
      </c>
      <c r="Z49" s="159">
        <v>20.429749999999999</v>
      </c>
      <c r="AA49" s="159">
        <v>29.355370000000001</v>
      </c>
      <c r="AB49" s="159">
        <v>90.644630000000006</v>
      </c>
      <c r="AC49" s="159">
        <v>38.478989999999996</v>
      </c>
      <c r="AD49" s="159">
        <v>35.16657</v>
      </c>
      <c r="AE49" s="159">
        <v>33.321769999999994</v>
      </c>
      <c r="AF49" s="159">
        <v>18.842610000000001</v>
      </c>
      <c r="AG49" s="159">
        <v>38.875690000000006</v>
      </c>
      <c r="AH49" s="159">
        <v>32.449240000000003</v>
      </c>
      <c r="AI49" s="10">
        <v>39.450900000000004</v>
      </c>
      <c r="AJ49" s="10">
        <v>-35.678773999999997</v>
      </c>
      <c r="AK49" s="10">
        <v>36.358820000000009</v>
      </c>
      <c r="AL49" s="10">
        <v>10.028786</v>
      </c>
      <c r="AM49" s="10">
        <v>8.8950399999999981</v>
      </c>
      <c r="AN49" s="169"/>
      <c r="AO49" s="169"/>
      <c r="AP49" s="169"/>
      <c r="AQ49" s="169"/>
      <c r="AR49" s="169"/>
      <c r="AS49" s="169"/>
      <c r="AT49" s="169"/>
      <c r="AU49" s="169"/>
      <c r="AV49" s="169"/>
      <c r="AW49" s="169"/>
      <c r="AX49" s="169"/>
      <c r="AY49" s="169"/>
    </row>
    <row r="50" spans="1:1005" ht="15" x14ac:dyDescent="0.25">
      <c r="A50" s="234">
        <f>YampaRiverInflow.TotalOutflow!A50</f>
        <v>45352</v>
      </c>
      <c r="B50" s="113"/>
      <c r="C50" s="113"/>
      <c r="D50" s="113">
        <v>58.646000000000001</v>
      </c>
      <c r="E50" s="159">
        <v>64.980252000000007</v>
      </c>
      <c r="F50" s="159">
        <v>40.112389999999998</v>
      </c>
      <c r="G50" s="159">
        <v>-5.6985580000000011</v>
      </c>
      <c r="H50" s="159">
        <v>30.219604</v>
      </c>
      <c r="I50" s="159">
        <v>24.668741999999998</v>
      </c>
      <c r="J50" s="159">
        <v>25.485123999999995</v>
      </c>
      <c r="K50" s="159">
        <v>37.985829999999993</v>
      </c>
      <c r="L50" s="159">
        <v>23.852601999999997</v>
      </c>
      <c r="M50" s="159">
        <v>33.571293999999995</v>
      </c>
      <c r="N50" s="159">
        <v>18.785719999999998</v>
      </c>
      <c r="O50" s="159">
        <v>66.418819999999997</v>
      </c>
      <c r="P50" s="159">
        <v>7.6782579999999996</v>
      </c>
      <c r="Q50" s="159">
        <v>63.272730000000003</v>
      </c>
      <c r="R50" s="159">
        <v>48.99174</v>
      </c>
      <c r="S50" s="159">
        <v>19.834709999999998</v>
      </c>
      <c r="T50" s="159">
        <v>54.009920000000001</v>
      </c>
      <c r="U50" s="159">
        <v>55.160330000000002</v>
      </c>
      <c r="V50" s="159">
        <v>23.22645</v>
      </c>
      <c r="W50" s="159">
        <v>42.842980000000004</v>
      </c>
      <c r="X50" s="159">
        <v>27.59008</v>
      </c>
      <c r="Y50" s="159">
        <v>69.104129999999998</v>
      </c>
      <c r="Z50" s="159">
        <v>49.190080000000002</v>
      </c>
      <c r="AA50" s="159">
        <v>44.628099999999996</v>
      </c>
      <c r="AB50" s="159">
        <v>82.373550000000009</v>
      </c>
      <c r="AC50" s="159">
        <v>74.04258999999999</v>
      </c>
      <c r="AD50" s="159">
        <v>59.404600000000002</v>
      </c>
      <c r="AE50" s="159">
        <v>42.445689999999999</v>
      </c>
      <c r="AF50" s="159">
        <v>22.21454</v>
      </c>
      <c r="AG50" s="159">
        <v>58.769889999999997</v>
      </c>
      <c r="AH50" s="159">
        <v>31.517060000000001</v>
      </c>
      <c r="AI50" s="10">
        <v>41.176480000000005</v>
      </c>
      <c r="AJ50" s="10">
        <v>1.4208999999999996</v>
      </c>
      <c r="AK50" s="10">
        <v>53.899988000000008</v>
      </c>
      <c r="AL50" s="10">
        <v>48.854016000000001</v>
      </c>
      <c r="AM50" s="10">
        <v>11.592746</v>
      </c>
      <c r="AN50" s="169"/>
      <c r="AO50" s="169"/>
      <c r="AP50" s="169"/>
      <c r="AQ50" s="169"/>
      <c r="AR50" s="169"/>
      <c r="AS50" s="169"/>
      <c r="AT50" s="169"/>
      <c r="AU50" s="169"/>
      <c r="AV50" s="169"/>
      <c r="AW50" s="169"/>
      <c r="AX50" s="169"/>
      <c r="AY50" s="169"/>
    </row>
    <row r="51" spans="1:1005" ht="15" x14ac:dyDescent="0.25">
      <c r="A51" s="234">
        <f>YampaRiverInflow.TotalOutflow!A51</f>
        <v>45383</v>
      </c>
      <c r="B51" s="113"/>
      <c r="C51" s="113"/>
      <c r="D51" s="113">
        <v>32.994999999999997</v>
      </c>
      <c r="E51" s="159">
        <v>-1.6270880000000034</v>
      </c>
      <c r="F51" s="159">
        <v>27.136765999999998</v>
      </c>
      <c r="G51" s="159">
        <v>10.345166000000001</v>
      </c>
      <c r="H51" s="159">
        <v>35.310705999999996</v>
      </c>
      <c r="I51" s="159">
        <v>19.30078</v>
      </c>
      <c r="J51" s="159">
        <v>3.5616000000000003</v>
      </c>
      <c r="K51" s="159">
        <v>41.938178000000001</v>
      </c>
      <c r="L51" s="159">
        <v>40.074694000000001</v>
      </c>
      <c r="M51" s="159">
        <v>1.3631199999999954</v>
      </c>
      <c r="N51" s="159">
        <v>-2.5694920000000012</v>
      </c>
      <c r="O51" s="159">
        <v>-26.212883999999999</v>
      </c>
      <c r="P51" s="159">
        <v>3.6764540000000014</v>
      </c>
      <c r="Q51" s="159">
        <v>29.157019999999999</v>
      </c>
      <c r="R51" s="159">
        <v>70.294210000000007</v>
      </c>
      <c r="S51" s="159">
        <v>23.60331</v>
      </c>
      <c r="T51" s="159">
        <v>16.8</v>
      </c>
      <c r="U51" s="159">
        <v>35.028100000000002</v>
      </c>
      <c r="V51" s="159">
        <v>13.62645</v>
      </c>
      <c r="W51" s="159">
        <v>32.747109999999999</v>
      </c>
      <c r="X51" s="159">
        <v>39.133879999999998</v>
      </c>
      <c r="Y51" s="159">
        <v>90.902479999999997</v>
      </c>
      <c r="Z51" s="159">
        <v>33.758679999999998</v>
      </c>
      <c r="AA51" s="159">
        <v>33.699169999999995</v>
      </c>
      <c r="AB51" s="159">
        <v>29.79214</v>
      </c>
      <c r="AC51" s="159">
        <v>43.080640000000002</v>
      </c>
      <c r="AD51" s="159">
        <v>88.700450000000004</v>
      </c>
      <c r="AE51" s="159">
        <v>43.635820000000002</v>
      </c>
      <c r="AF51" s="159">
        <v>17.01784</v>
      </c>
      <c r="AG51" s="159">
        <v>26.498860000000001</v>
      </c>
      <c r="AH51" s="159">
        <v>22.988139999999998</v>
      </c>
      <c r="AI51" s="10">
        <v>25.348419999999997</v>
      </c>
      <c r="AJ51" s="10">
        <v>1.8474620000000004</v>
      </c>
      <c r="AK51" s="10">
        <v>30.190056000000002</v>
      </c>
      <c r="AL51" s="10">
        <v>8.4134259999999994</v>
      </c>
      <c r="AM51" s="10">
        <v>6.4895579999999971</v>
      </c>
      <c r="AN51" s="169"/>
      <c r="AO51" s="169"/>
      <c r="AP51" s="169"/>
      <c r="AQ51" s="169"/>
      <c r="AR51" s="169"/>
      <c r="AS51" s="169"/>
      <c r="AT51" s="169"/>
      <c r="AU51" s="169"/>
      <c r="AV51" s="169"/>
      <c r="AW51" s="169"/>
      <c r="AX51" s="169"/>
      <c r="AY51" s="169"/>
    </row>
    <row r="52" spans="1:1005" ht="15" x14ac:dyDescent="0.25">
      <c r="A52" s="234">
        <f>YampaRiverInflow.TotalOutflow!A52</f>
        <v>45413</v>
      </c>
      <c r="B52" s="113"/>
      <c r="C52" s="113"/>
      <c r="D52" s="113">
        <v>28.905000000000001</v>
      </c>
      <c r="E52" s="159">
        <v>-35.628662000000006</v>
      </c>
      <c r="F52" s="159">
        <v>13.395087999999999</v>
      </c>
      <c r="G52" s="159">
        <v>14.373129999999998</v>
      </c>
      <c r="H52" s="159">
        <v>12.015425999999998</v>
      </c>
      <c r="I52" s="159">
        <v>20.550333999999999</v>
      </c>
      <c r="J52" s="159">
        <v>18.579722</v>
      </c>
      <c r="K52" s="159">
        <v>24.659790000000001</v>
      </c>
      <c r="L52" s="159">
        <v>21.803582000000002</v>
      </c>
      <c r="M52" s="159">
        <v>0.19014400000000023</v>
      </c>
      <c r="N52" s="159">
        <v>-5.5054859999999994</v>
      </c>
      <c r="O52" s="159">
        <v>-26.211384000000006</v>
      </c>
      <c r="P52" s="159">
        <v>7.738929999999999</v>
      </c>
      <c r="Q52" s="159">
        <v>15.471069999999999</v>
      </c>
      <c r="R52" s="159">
        <v>41.137190000000004</v>
      </c>
      <c r="S52" s="159">
        <v>13.289260000000001</v>
      </c>
      <c r="T52" s="159">
        <v>27.570250000000001</v>
      </c>
      <c r="U52" s="159">
        <v>34.690910000000002</v>
      </c>
      <c r="V52" s="159">
        <v>21.163640000000001</v>
      </c>
      <c r="W52" s="159">
        <v>23.543800000000001</v>
      </c>
      <c r="X52" s="159">
        <v>34.333880000000001</v>
      </c>
      <c r="Y52" s="159">
        <v>67.140500000000003</v>
      </c>
      <c r="Z52" s="159">
        <v>34.274380000000001</v>
      </c>
      <c r="AA52" s="159">
        <v>36.813220000000001</v>
      </c>
      <c r="AB52" s="159">
        <v>20.429749999999999</v>
      </c>
      <c r="AC52" s="159">
        <v>51.173209999999997</v>
      </c>
      <c r="AD52" s="159">
        <v>36.138489999999997</v>
      </c>
      <c r="AE52" s="159">
        <v>21.024139999999999</v>
      </c>
      <c r="AF52" s="159">
        <v>18.545120000000001</v>
      </c>
      <c r="AG52" s="159">
        <v>27.252549999999999</v>
      </c>
      <c r="AH52" s="159">
        <v>27.252610000000001</v>
      </c>
      <c r="AI52" s="10">
        <v>28.958279999999998</v>
      </c>
      <c r="AJ52" s="10">
        <v>-17.974883999999999</v>
      </c>
      <c r="AK52" s="10">
        <v>8.2502020000000016</v>
      </c>
      <c r="AL52" s="10">
        <v>11.781169999999998</v>
      </c>
      <c r="AM52" s="10">
        <v>-43.34975</v>
      </c>
      <c r="AN52" s="169"/>
      <c r="AO52" s="169"/>
      <c r="AP52" s="169"/>
      <c r="AQ52" s="169"/>
      <c r="AR52" s="169"/>
      <c r="AS52" s="169"/>
      <c r="AT52" s="169"/>
      <c r="AU52" s="169"/>
      <c r="AV52" s="169"/>
      <c r="AW52" s="169"/>
      <c r="AX52" s="169"/>
      <c r="AY52" s="169"/>
    </row>
    <row r="53" spans="1:1005" ht="15" x14ac:dyDescent="0.25">
      <c r="A53" s="234">
        <f>YampaRiverInflow.TotalOutflow!A53</f>
        <v>45444</v>
      </c>
      <c r="B53" s="113"/>
      <c r="C53" s="113"/>
      <c r="D53" s="113">
        <v>25.827000000000002</v>
      </c>
      <c r="E53" s="159">
        <v>-26.814078000000002</v>
      </c>
      <c r="F53" s="159">
        <v>4.3700580000000011</v>
      </c>
      <c r="G53" s="159">
        <v>17.001467999999996</v>
      </c>
      <c r="H53" s="159">
        <v>15.287422000000003</v>
      </c>
      <c r="I53" s="159">
        <v>10.805857999999999</v>
      </c>
      <c r="J53" s="159">
        <v>17.742493999999997</v>
      </c>
      <c r="K53" s="159">
        <v>3.4259199999999983</v>
      </c>
      <c r="L53" s="159">
        <v>8.1729199999999995</v>
      </c>
      <c r="M53" s="159">
        <v>12.473674000000001</v>
      </c>
      <c r="N53" s="159">
        <v>1.061094</v>
      </c>
      <c r="O53" s="159">
        <v>22.368065999999995</v>
      </c>
      <c r="P53" s="159">
        <v>-1.3633040000000001</v>
      </c>
      <c r="Q53" s="159">
        <v>31.73554</v>
      </c>
      <c r="R53" s="159">
        <v>15.272729999999999</v>
      </c>
      <c r="S53" s="159">
        <v>13.68595</v>
      </c>
      <c r="T53" s="159">
        <v>32.07273</v>
      </c>
      <c r="U53" s="159">
        <v>48.238019999999999</v>
      </c>
      <c r="V53" s="159">
        <v>6.5057900000000002</v>
      </c>
      <c r="W53" s="159">
        <v>14.280989999999999</v>
      </c>
      <c r="X53" s="159">
        <v>20.826450000000001</v>
      </c>
      <c r="Y53" s="159">
        <v>11.9405</v>
      </c>
      <c r="Z53" s="159">
        <v>14.67769</v>
      </c>
      <c r="AA53" s="159">
        <v>31.73554</v>
      </c>
      <c r="AB53" s="159">
        <v>13.4876</v>
      </c>
      <c r="AC53" s="159">
        <v>35.543419999999998</v>
      </c>
      <c r="AD53" s="159">
        <v>23.741799999999998</v>
      </c>
      <c r="AE53" s="159">
        <v>24.39593</v>
      </c>
      <c r="AF53" s="159">
        <v>22.730180000000001</v>
      </c>
      <c r="AG53" s="159">
        <v>25.189630000000001</v>
      </c>
      <c r="AH53" s="159">
        <v>26.0823</v>
      </c>
      <c r="AI53" s="10">
        <v>25.58633</v>
      </c>
      <c r="AJ53" s="10">
        <v>-10.634887999999998</v>
      </c>
      <c r="AK53" s="10">
        <v>9.8336339999999982</v>
      </c>
      <c r="AL53" s="10">
        <v>15.799028</v>
      </c>
      <c r="AM53" s="10">
        <v>-26.687349999999999</v>
      </c>
      <c r="AN53" s="169"/>
      <c r="AO53" s="169"/>
      <c r="AP53" s="169"/>
      <c r="AQ53" s="169"/>
      <c r="AR53" s="169"/>
      <c r="AS53" s="169"/>
      <c r="AT53" s="169"/>
      <c r="AU53" s="169"/>
      <c r="AV53" s="169"/>
      <c r="AW53" s="169"/>
      <c r="AX53" s="169"/>
      <c r="AY53" s="169"/>
    </row>
    <row r="54" spans="1:1005" ht="15" x14ac:dyDescent="0.25">
      <c r="A54" s="234">
        <f>YampaRiverInflow.TotalOutflow!A54</f>
        <v>45474</v>
      </c>
      <c r="B54" s="113"/>
      <c r="C54" s="113"/>
      <c r="D54" s="113">
        <v>32.69</v>
      </c>
      <c r="E54" s="159">
        <v>-26.037152000000003</v>
      </c>
      <c r="F54" s="159">
        <v>-0.99219199999999907</v>
      </c>
      <c r="G54" s="159">
        <v>23.523871999999997</v>
      </c>
      <c r="H54" s="159">
        <v>10.508421999999999</v>
      </c>
      <c r="I54" s="159">
        <v>0.38218800000000192</v>
      </c>
      <c r="J54" s="159">
        <v>-2.4426239999999999</v>
      </c>
      <c r="K54" s="159">
        <v>-0.52760200000000035</v>
      </c>
      <c r="L54" s="159">
        <v>14.445949999999996</v>
      </c>
      <c r="M54" s="159">
        <v>-5.4029160000000003</v>
      </c>
      <c r="N54" s="159">
        <v>-9.1989860000000014</v>
      </c>
      <c r="O54" s="159">
        <v>30.872809999999998</v>
      </c>
      <c r="P54" s="159">
        <v>7.8308159999999951</v>
      </c>
      <c r="Q54" s="159">
        <v>31.933880000000002</v>
      </c>
      <c r="R54" s="159">
        <v>33.12397</v>
      </c>
      <c r="S54" s="159">
        <v>30.347110000000001</v>
      </c>
      <c r="T54" s="159">
        <v>21.12397</v>
      </c>
      <c r="U54" s="159">
        <v>19.953720000000001</v>
      </c>
      <c r="V54" s="159">
        <v>10.1157</v>
      </c>
      <c r="W54" s="159">
        <v>17.2562</v>
      </c>
      <c r="X54" s="159">
        <v>39.272730000000003</v>
      </c>
      <c r="Y54" s="159">
        <v>21.024789999999999</v>
      </c>
      <c r="Z54" s="159">
        <v>21.223140000000001</v>
      </c>
      <c r="AA54" s="159">
        <v>45.421489999999999</v>
      </c>
      <c r="AB54" s="159">
        <v>28.760330000000003</v>
      </c>
      <c r="AC54" s="159">
        <v>28.164830000000002</v>
      </c>
      <c r="AD54" s="159">
        <v>29.156560000000002</v>
      </c>
      <c r="AE54" s="159">
        <v>31.536360000000002</v>
      </c>
      <c r="AF54" s="159">
        <v>26.379669999999997</v>
      </c>
      <c r="AG54" s="159">
        <v>61.685449999999996</v>
      </c>
      <c r="AH54" s="159">
        <v>29.156569999999999</v>
      </c>
      <c r="AI54" s="10">
        <v>33.520060000000001</v>
      </c>
      <c r="AJ54" s="10">
        <v>-4.7430320000000004</v>
      </c>
      <c r="AK54" s="10">
        <v>16.804354</v>
      </c>
      <c r="AL54" s="10">
        <v>5.1790399999999934</v>
      </c>
      <c r="AM54" s="10">
        <v>-76.626987999999997</v>
      </c>
      <c r="AN54" s="169"/>
      <c r="AO54" s="169"/>
      <c r="AP54" s="169"/>
      <c r="AQ54" s="169"/>
      <c r="AR54" s="169"/>
      <c r="AS54" s="169"/>
      <c r="AT54" s="169"/>
      <c r="AU54" s="169"/>
      <c r="AV54" s="169"/>
      <c r="AW54" s="169"/>
      <c r="AX54" s="169"/>
      <c r="AY54" s="169"/>
    </row>
    <row r="55" spans="1:1005" ht="15" x14ac:dyDescent="0.25">
      <c r="A55" s="234">
        <f>YampaRiverInflow.TotalOutflow!A55</f>
        <v>45505</v>
      </c>
      <c r="B55" s="113"/>
      <c r="C55" s="113"/>
      <c r="D55" s="113">
        <v>36.578000000000003</v>
      </c>
      <c r="E55" s="159">
        <v>-24.940789999999996</v>
      </c>
      <c r="F55" s="159">
        <v>11.508968000000001</v>
      </c>
      <c r="G55" s="159">
        <v>34.079854000000005</v>
      </c>
      <c r="H55" s="159">
        <v>13.724534</v>
      </c>
      <c r="I55" s="159">
        <v>22.184847999999999</v>
      </c>
      <c r="J55" s="159">
        <v>11.868864000000002</v>
      </c>
      <c r="K55" s="159">
        <v>15.498979999999996</v>
      </c>
      <c r="L55" s="159">
        <v>39.663323999999996</v>
      </c>
      <c r="M55" s="159">
        <v>-27.475497999999998</v>
      </c>
      <c r="N55" s="159">
        <v>-21.766008000000003</v>
      </c>
      <c r="O55" s="159">
        <v>29.917686</v>
      </c>
      <c r="P55" s="159">
        <v>25.019824</v>
      </c>
      <c r="Q55" s="159">
        <v>50.280989999999996</v>
      </c>
      <c r="R55" s="159">
        <v>20.826450000000001</v>
      </c>
      <c r="S55" s="159">
        <v>44.033059999999999</v>
      </c>
      <c r="T55" s="159">
        <v>23.404959999999999</v>
      </c>
      <c r="U55" s="159">
        <v>52.066120000000005</v>
      </c>
      <c r="V55" s="159">
        <v>17.851240000000001</v>
      </c>
      <c r="W55" s="159">
        <v>42.049589999999995</v>
      </c>
      <c r="X55" s="159">
        <v>50.578510000000001</v>
      </c>
      <c r="Y55" s="159">
        <v>28.36364</v>
      </c>
      <c r="Z55" s="159">
        <v>66.446280000000002</v>
      </c>
      <c r="AA55" s="159">
        <v>91.636359999999996</v>
      </c>
      <c r="AB55" s="159">
        <v>39.272730000000003</v>
      </c>
      <c r="AC55" s="159">
        <v>23.60284</v>
      </c>
      <c r="AD55" s="159">
        <v>91.04083</v>
      </c>
      <c r="AE55" s="159">
        <v>36.693379999999998</v>
      </c>
      <c r="AF55" s="159">
        <v>68.607789999999994</v>
      </c>
      <c r="AG55" s="159">
        <v>66.842500000000001</v>
      </c>
      <c r="AH55" s="159">
        <v>41.057389999999998</v>
      </c>
      <c r="AI55" s="10">
        <v>44.429290000000002</v>
      </c>
      <c r="AJ55" s="10">
        <v>-20.440944000000002</v>
      </c>
      <c r="AK55" s="10">
        <v>26.649618</v>
      </c>
      <c r="AL55" s="10">
        <v>-38.384042000000001</v>
      </c>
      <c r="AM55" s="10">
        <v>3.944417999999998</v>
      </c>
      <c r="AN55" s="169"/>
      <c r="AO55" s="169"/>
      <c r="AP55" s="169"/>
      <c r="AQ55" s="169"/>
      <c r="AR55" s="169"/>
      <c r="AS55" s="169"/>
      <c r="AT55" s="169"/>
      <c r="AU55" s="169"/>
      <c r="AV55" s="169"/>
      <c r="AW55" s="169"/>
      <c r="AX55" s="169"/>
      <c r="AY55" s="169"/>
    </row>
    <row r="56" spans="1:1005" ht="15" x14ac:dyDescent="0.25">
      <c r="A56" s="234">
        <f>YampaRiverInflow.TotalOutflow!A56</f>
        <v>45536</v>
      </c>
      <c r="B56" s="113"/>
      <c r="C56" s="113"/>
      <c r="D56" s="113">
        <v>34.392000000000003</v>
      </c>
      <c r="E56" s="159">
        <v>1.7953199999999998</v>
      </c>
      <c r="F56" s="159">
        <v>31.247597999999996</v>
      </c>
      <c r="G56" s="159">
        <v>10.680847999999996</v>
      </c>
      <c r="H56" s="159">
        <v>16.744351999999999</v>
      </c>
      <c r="I56" s="159">
        <v>7.7189679999999967</v>
      </c>
      <c r="J56" s="159">
        <v>23.211606</v>
      </c>
      <c r="K56" s="159">
        <v>19.180725999999996</v>
      </c>
      <c r="L56" s="159">
        <v>38.334448000000002</v>
      </c>
      <c r="M56" s="159">
        <v>-11.254766</v>
      </c>
      <c r="N56" s="159">
        <v>-1.109622000000003</v>
      </c>
      <c r="O56" s="159">
        <v>14.515779999999999</v>
      </c>
      <c r="P56" s="159">
        <v>21.008659999999999</v>
      </c>
      <c r="Q56" s="159">
        <v>59.246279999999999</v>
      </c>
      <c r="R56" s="159">
        <v>36.099170000000001</v>
      </c>
      <c r="S56" s="159">
        <v>49.190080000000002</v>
      </c>
      <c r="T56" s="159">
        <v>39.133879999999998</v>
      </c>
      <c r="U56" s="159">
        <v>48.456199999999995</v>
      </c>
      <c r="V56" s="159">
        <v>103.95372</v>
      </c>
      <c r="W56" s="159">
        <v>34.373550000000002</v>
      </c>
      <c r="X56" s="159">
        <v>57.381819999999998</v>
      </c>
      <c r="Y56" s="159">
        <v>38.360330000000005</v>
      </c>
      <c r="Z56" s="159">
        <v>50.87603</v>
      </c>
      <c r="AA56" s="159">
        <v>33.83802</v>
      </c>
      <c r="AB56" s="159">
        <v>38.677690000000005</v>
      </c>
      <c r="AC56" s="159">
        <v>28.363289999999999</v>
      </c>
      <c r="AD56" s="159">
        <v>44.250949999999996</v>
      </c>
      <c r="AE56" s="159">
        <v>41.255660000000006</v>
      </c>
      <c r="AF56" s="159">
        <v>47.999720000000003</v>
      </c>
      <c r="AG56" s="159">
        <v>78.703759999999988</v>
      </c>
      <c r="AH56" s="159">
        <v>38.875680000000003</v>
      </c>
      <c r="AI56" s="10">
        <v>32.726860000000002</v>
      </c>
      <c r="AJ56" s="10">
        <v>-9.8468000000002581E-2</v>
      </c>
      <c r="AK56" s="10">
        <v>31.357489999999999</v>
      </c>
      <c r="AL56" s="10">
        <v>-20.597570000000001</v>
      </c>
      <c r="AM56" s="10">
        <v>32.537457999999994</v>
      </c>
      <c r="AN56" s="169"/>
      <c r="AO56" s="169"/>
      <c r="AP56" s="169"/>
      <c r="AQ56" s="169"/>
      <c r="AR56" s="169"/>
      <c r="AS56" s="169"/>
      <c r="AT56" s="169"/>
      <c r="AU56" s="169"/>
      <c r="AV56" s="169"/>
      <c r="AW56" s="169"/>
      <c r="AX56" s="169"/>
      <c r="AY56" s="169"/>
    </row>
    <row r="57" spans="1:1005" ht="15" x14ac:dyDescent="0.25">
      <c r="A57" s="234">
        <f>YampaRiverInflow.TotalOutflow!A57</f>
        <v>45566</v>
      </c>
      <c r="B57" s="113"/>
      <c r="C57" s="113"/>
      <c r="D57" s="113">
        <v>39.886000000000003</v>
      </c>
      <c r="E57" s="159">
        <v>16.894756000000001</v>
      </c>
      <c r="F57" s="159">
        <v>-7.0494780000000024</v>
      </c>
      <c r="G57" s="159">
        <v>28.589822000000002</v>
      </c>
      <c r="H57" s="159">
        <v>8.7653100000000013</v>
      </c>
      <c r="I57" s="159">
        <v>19.033143999999997</v>
      </c>
      <c r="J57" s="159">
        <v>24.070353999999998</v>
      </c>
      <c r="K57" s="159">
        <v>26.040343999999997</v>
      </c>
      <c r="L57" s="159">
        <v>13.166246000000003</v>
      </c>
      <c r="M57" s="159">
        <v>20.811032000000001</v>
      </c>
      <c r="N57" s="159">
        <v>15.392737999999998</v>
      </c>
      <c r="O57" s="159">
        <v>31.104225999999993</v>
      </c>
      <c r="P57" s="159">
        <v>32.409004000000003</v>
      </c>
      <c r="Q57" s="159">
        <v>36.495870000000004</v>
      </c>
      <c r="R57" s="159">
        <v>22.413220000000003</v>
      </c>
      <c r="S57" s="159">
        <v>37.884300000000003</v>
      </c>
      <c r="T57" s="159">
        <v>47.385120000000001</v>
      </c>
      <c r="U57" s="159">
        <v>23.34545</v>
      </c>
      <c r="V57" s="159">
        <v>20.647929999999999</v>
      </c>
      <c r="W57" s="159">
        <v>30.664459999999998</v>
      </c>
      <c r="X57" s="159">
        <v>41.077690000000004</v>
      </c>
      <c r="Y57" s="159">
        <v>31.060849999999999</v>
      </c>
      <c r="Z57" s="159">
        <v>69.758679999999998</v>
      </c>
      <c r="AA57" s="159">
        <v>20.94511</v>
      </c>
      <c r="AB57" s="159">
        <v>34.908660000000005</v>
      </c>
      <c r="AC57" s="159">
        <v>24.793029999999998</v>
      </c>
      <c r="AD57" s="159">
        <v>40.680699999999995</v>
      </c>
      <c r="AE57" s="159">
        <v>34.511849999999995</v>
      </c>
      <c r="AF57" s="159">
        <v>29.513770000000001</v>
      </c>
      <c r="AG57" s="159">
        <v>19.080719999999999</v>
      </c>
      <c r="AH57" s="159">
        <v>42.445929999999997</v>
      </c>
      <c r="AI57" s="10">
        <v>56.012860000000003</v>
      </c>
      <c r="AJ57" s="10">
        <v>42.068716000000002</v>
      </c>
      <c r="AK57" s="10">
        <v>-39.506182000000003</v>
      </c>
      <c r="AL57" s="10">
        <v>16.431793999999996</v>
      </c>
      <c r="AM57" s="10">
        <v>21.307351999999995</v>
      </c>
      <c r="AN57" s="169"/>
      <c r="AO57" s="169"/>
      <c r="AP57" s="169"/>
      <c r="AQ57" s="169"/>
      <c r="AR57" s="169"/>
      <c r="AS57" s="169"/>
      <c r="AT57" s="169"/>
      <c r="AU57" s="169"/>
      <c r="AV57" s="169"/>
      <c r="AW57" s="169"/>
      <c r="AX57" s="169"/>
      <c r="AY57" s="169"/>
    </row>
    <row r="58" spans="1:1005" ht="15" x14ac:dyDescent="0.25">
      <c r="A58" s="234">
        <f>YampaRiverInflow.TotalOutflow!A58</f>
        <v>45597</v>
      </c>
      <c r="B58" s="113"/>
      <c r="C58" s="113"/>
      <c r="D58" s="113">
        <v>25.577000000000002</v>
      </c>
      <c r="E58" s="159">
        <v>19.806198000000002</v>
      </c>
      <c r="F58" s="159">
        <v>-15.417266000000001</v>
      </c>
      <c r="G58" s="159">
        <v>42.873334</v>
      </c>
      <c r="H58" s="159">
        <v>18.651169999999997</v>
      </c>
      <c r="I58" s="159">
        <v>25.675046000000002</v>
      </c>
      <c r="J58" s="159">
        <v>19.488983999999995</v>
      </c>
      <c r="K58" s="159">
        <v>17.507805999999995</v>
      </c>
      <c r="L58" s="159">
        <v>8.8944699999999983</v>
      </c>
      <c r="M58" s="159">
        <v>1.1222839999999996</v>
      </c>
      <c r="N58" s="159">
        <v>9.8448719999999987</v>
      </c>
      <c r="O58" s="159">
        <v>28.013811999999998</v>
      </c>
      <c r="P58" s="159">
        <v>15.793877999999999</v>
      </c>
      <c r="Q58" s="159">
        <v>24.595040000000001</v>
      </c>
      <c r="R58" s="159">
        <v>18.446279999999998</v>
      </c>
      <c r="S58" s="159">
        <v>36.495870000000004</v>
      </c>
      <c r="T58" s="159">
        <v>27.966939999999997</v>
      </c>
      <c r="U58" s="159">
        <v>25.487599999999997</v>
      </c>
      <c r="V58" s="159">
        <v>23.10744</v>
      </c>
      <c r="W58" s="159">
        <v>22.472729999999999</v>
      </c>
      <c r="X58" s="159">
        <v>35.166530000000002</v>
      </c>
      <c r="Y58" s="159">
        <v>20.925319999999999</v>
      </c>
      <c r="Z58" s="159">
        <v>16.066120000000002</v>
      </c>
      <c r="AA58" s="159">
        <v>25.54711</v>
      </c>
      <c r="AB58" s="159">
        <v>41.950060000000001</v>
      </c>
      <c r="AC58" s="159">
        <v>23.00787</v>
      </c>
      <c r="AD58" s="159">
        <v>14.39954</v>
      </c>
      <c r="AE58" s="159">
        <v>23.602700000000002</v>
      </c>
      <c r="AF58" s="159">
        <v>28.581400000000002</v>
      </c>
      <c r="AG58" s="159">
        <v>27.807869999999998</v>
      </c>
      <c r="AH58" s="159">
        <v>24.69378</v>
      </c>
      <c r="AI58" s="10">
        <v>22.293890000000001</v>
      </c>
      <c r="AJ58" s="10">
        <v>-3.1421840000000012</v>
      </c>
      <c r="AK58" s="10">
        <v>-44.165469999999999</v>
      </c>
      <c r="AL58" s="10">
        <v>8.787177999999999</v>
      </c>
      <c r="AM58" s="10">
        <v>-7.608582000000002</v>
      </c>
      <c r="AN58" s="169"/>
      <c r="AO58" s="169"/>
      <c r="AP58" s="169"/>
      <c r="AQ58" s="169"/>
      <c r="AR58" s="169"/>
      <c r="AS58" s="169"/>
      <c r="AT58" s="169"/>
      <c r="AU58" s="169"/>
      <c r="AV58" s="169"/>
      <c r="AW58" s="169"/>
      <c r="AX58" s="169"/>
      <c r="AY58" s="169"/>
    </row>
    <row r="59" spans="1:1005" ht="15" x14ac:dyDescent="0.25">
      <c r="A59" s="234">
        <f>YampaRiverInflow.TotalOutflow!A59</f>
        <v>45627</v>
      </c>
      <c r="B59" s="113"/>
      <c r="C59" s="113"/>
      <c r="D59" s="113">
        <v>27.497</v>
      </c>
      <c r="E59" s="159">
        <v>17.637533999999999</v>
      </c>
      <c r="F59" s="159">
        <v>-3.9600340000000016</v>
      </c>
      <c r="G59" s="159">
        <v>24.396989999999999</v>
      </c>
      <c r="H59" s="159">
        <v>10.800360000000001</v>
      </c>
      <c r="I59" s="159">
        <v>21.260485999999997</v>
      </c>
      <c r="J59" s="159">
        <v>13.424811999999998</v>
      </c>
      <c r="K59" s="159">
        <v>8.4644880000000011</v>
      </c>
      <c r="L59" s="159">
        <v>2.3967059999999982</v>
      </c>
      <c r="M59" s="159">
        <v>-6.7709719999999995</v>
      </c>
      <c r="N59" s="159">
        <v>0.60159199999999691</v>
      </c>
      <c r="O59" s="159">
        <v>44.223798000000002</v>
      </c>
      <c r="P59" s="159">
        <v>1.110544</v>
      </c>
      <c r="Q59" s="159">
        <v>15.07438</v>
      </c>
      <c r="R59" s="159">
        <v>12.69421</v>
      </c>
      <c r="S59" s="159">
        <v>35.305790000000002</v>
      </c>
      <c r="T59" s="159">
        <v>29.355370000000001</v>
      </c>
      <c r="U59" s="159">
        <v>13.4876</v>
      </c>
      <c r="V59" s="159">
        <v>18.723970000000001</v>
      </c>
      <c r="W59" s="159">
        <v>15.471069999999999</v>
      </c>
      <c r="X59" s="159">
        <v>19.100490000000001</v>
      </c>
      <c r="Y59" s="159">
        <v>3.9664899999999998</v>
      </c>
      <c r="Z59" s="159">
        <v>23.801650000000002</v>
      </c>
      <c r="AA59" s="159">
        <v>57.520660000000007</v>
      </c>
      <c r="AB59" s="159">
        <v>23.99954</v>
      </c>
      <c r="AC59" s="159">
        <v>19.4375</v>
      </c>
      <c r="AD59" s="159">
        <v>33.916870000000003</v>
      </c>
      <c r="AE59" s="159">
        <v>31.734860000000001</v>
      </c>
      <c r="AF59" s="159">
        <v>22.7103</v>
      </c>
      <c r="AG59" s="159">
        <v>25.368259999999999</v>
      </c>
      <c r="AH59" s="159">
        <v>31.6557</v>
      </c>
      <c r="AI59" s="10">
        <v>22.412740000000003</v>
      </c>
      <c r="AJ59" s="10">
        <v>28.144819999999999</v>
      </c>
      <c r="AK59" s="10">
        <v>-12.281395999999999</v>
      </c>
      <c r="AL59" s="10">
        <v>17.994698</v>
      </c>
      <c r="AM59" s="10">
        <v>6.4737880000000008</v>
      </c>
      <c r="AN59" s="169"/>
      <c r="AO59" s="169"/>
      <c r="AP59" s="169"/>
      <c r="AQ59" s="169"/>
      <c r="AR59" s="169"/>
      <c r="AS59" s="169"/>
      <c r="AT59" s="169"/>
      <c r="AU59" s="169"/>
      <c r="AV59" s="169"/>
      <c r="AW59" s="169"/>
      <c r="AX59" s="169"/>
      <c r="AY59" s="169"/>
    </row>
    <row r="60" spans="1:1005" ht="15" x14ac:dyDescent="0.25">
      <c r="A60" s="234">
        <f>YampaRiverInflow.TotalOutflow!A60</f>
        <v>45658</v>
      </c>
      <c r="B60" s="113"/>
      <c r="C60" s="113"/>
      <c r="D60" s="113">
        <v>35.625999999999998</v>
      </c>
      <c r="E60" s="159">
        <v>30.633921999999998</v>
      </c>
      <c r="F60" s="159">
        <v>-8.3519860000000001</v>
      </c>
      <c r="G60" s="159">
        <v>20.166415999999998</v>
      </c>
      <c r="H60" s="159">
        <v>-5.3256900000000025</v>
      </c>
      <c r="I60" s="159">
        <v>2.6823760000000001</v>
      </c>
      <c r="J60" s="159">
        <v>29.809785999999992</v>
      </c>
      <c r="K60" s="159">
        <v>0.14888199999999779</v>
      </c>
      <c r="L60" s="159">
        <v>188.36769600000002</v>
      </c>
      <c r="M60" s="159">
        <v>-19.261465999999999</v>
      </c>
      <c r="N60" s="159">
        <v>-11.55139</v>
      </c>
      <c r="O60" s="159">
        <v>25.526097999999998</v>
      </c>
      <c r="P60" s="159">
        <v>1.3745679999999993</v>
      </c>
      <c r="Q60" s="159">
        <v>21.421490000000002</v>
      </c>
      <c r="R60" s="159">
        <v>24.198349999999998</v>
      </c>
      <c r="S60" s="159">
        <v>42.049589999999995</v>
      </c>
      <c r="T60" s="159">
        <v>21.61983</v>
      </c>
      <c r="U60" s="159">
        <v>18.446279999999998</v>
      </c>
      <c r="V60" s="159">
        <v>23.206610000000001</v>
      </c>
      <c r="W60" s="159">
        <v>20.033060000000003</v>
      </c>
      <c r="X60" s="159">
        <v>101.09752</v>
      </c>
      <c r="Y60" s="159">
        <v>22.61157</v>
      </c>
      <c r="Z60" s="159">
        <v>23.206610000000001</v>
      </c>
      <c r="AA60" s="159">
        <v>42.247930000000004</v>
      </c>
      <c r="AB60" s="159">
        <v>34.11524</v>
      </c>
      <c r="AC60" s="159">
        <v>41.255679999999998</v>
      </c>
      <c r="AD60" s="159">
        <v>24.792830000000002</v>
      </c>
      <c r="AE60" s="159">
        <v>40.065640000000002</v>
      </c>
      <c r="AF60" s="159">
        <v>37.883839999999999</v>
      </c>
      <c r="AG60" s="159">
        <v>23.007810000000003</v>
      </c>
      <c r="AH60" s="159">
        <v>30.743310000000001</v>
      </c>
      <c r="AI60" s="10">
        <v>-35.333798000000002</v>
      </c>
      <c r="AJ60" s="10">
        <v>15.72175</v>
      </c>
      <c r="AK60" s="10">
        <v>-20.231422000000002</v>
      </c>
      <c r="AL60" s="10">
        <v>12.730970000000001</v>
      </c>
      <c r="AM60" s="10">
        <v>18.789630000000002</v>
      </c>
      <c r="AN60" s="169"/>
      <c r="AO60" s="169"/>
      <c r="AP60" s="169"/>
      <c r="AQ60" s="169"/>
      <c r="AR60" s="169"/>
      <c r="AS60" s="169"/>
      <c r="AT60" s="169"/>
      <c r="AU60" s="169"/>
      <c r="AV60" s="169"/>
      <c r="AW60" s="169"/>
      <c r="AX60" s="169"/>
      <c r="AY60" s="169"/>
    </row>
    <row r="61" spans="1:1005" ht="15" x14ac:dyDescent="0.25">
      <c r="A61" s="234">
        <f>YampaRiverInflow.TotalOutflow!A61</f>
        <v>45689</v>
      </c>
      <c r="B61" s="113"/>
      <c r="C61" s="113"/>
      <c r="D61" s="113">
        <v>47.545999999999999</v>
      </c>
      <c r="E61" s="159">
        <v>31.733646</v>
      </c>
      <c r="F61" s="159">
        <v>-5.7021720000000027</v>
      </c>
      <c r="G61" s="159">
        <v>24.577362000000001</v>
      </c>
      <c r="H61" s="159">
        <v>5.5440619999999985</v>
      </c>
      <c r="I61" s="159">
        <v>2.5809760000000006</v>
      </c>
      <c r="J61" s="159">
        <v>19.033522000000001</v>
      </c>
      <c r="K61" s="159">
        <v>7.0302340000000001</v>
      </c>
      <c r="L61" s="159">
        <v>85.799055999999993</v>
      </c>
      <c r="M61" s="159">
        <v>-9.7793939999999999</v>
      </c>
      <c r="N61" s="159">
        <v>38.657699999999991</v>
      </c>
      <c r="O61" s="159">
        <v>12.339405999999999</v>
      </c>
      <c r="P61" s="159">
        <v>23.60331</v>
      </c>
      <c r="Q61" s="159">
        <v>17.2562</v>
      </c>
      <c r="R61" s="159">
        <v>16.066120000000002</v>
      </c>
      <c r="S61" s="159">
        <v>48.99174</v>
      </c>
      <c r="T61" s="159">
        <v>36.297519999999999</v>
      </c>
      <c r="U61" s="159">
        <v>25.745450000000002</v>
      </c>
      <c r="V61" s="159">
        <v>24.39669</v>
      </c>
      <c r="W61" s="159">
        <v>35.66281</v>
      </c>
      <c r="X61" s="159">
        <v>125.57355</v>
      </c>
      <c r="Y61" s="159">
        <v>20.429749999999999</v>
      </c>
      <c r="Z61" s="159">
        <v>29.355370000000001</v>
      </c>
      <c r="AA61" s="159">
        <v>90.644630000000006</v>
      </c>
      <c r="AB61" s="159">
        <v>38.478989999999996</v>
      </c>
      <c r="AC61" s="159">
        <v>35.16657</v>
      </c>
      <c r="AD61" s="159">
        <v>33.321769999999994</v>
      </c>
      <c r="AE61" s="159">
        <v>18.842610000000001</v>
      </c>
      <c r="AF61" s="159">
        <v>38.875690000000006</v>
      </c>
      <c r="AG61" s="159">
        <v>32.449240000000003</v>
      </c>
      <c r="AH61" s="159">
        <v>39.450900000000004</v>
      </c>
      <c r="AI61" s="10">
        <v>-35.678773999999997</v>
      </c>
      <c r="AJ61" s="10">
        <v>36.358820000000009</v>
      </c>
      <c r="AK61" s="10">
        <v>10.028786</v>
      </c>
      <c r="AL61" s="10">
        <v>8.8950399999999981</v>
      </c>
      <c r="AM61" s="10">
        <v>5.2061219999999997</v>
      </c>
      <c r="AN61" s="169"/>
      <c r="AO61" s="169"/>
      <c r="AP61" s="169"/>
      <c r="AQ61" s="169"/>
      <c r="AR61" s="169"/>
      <c r="AS61" s="169"/>
      <c r="AT61" s="169"/>
      <c r="AU61" s="169"/>
      <c r="AV61" s="169"/>
      <c r="AW61" s="169"/>
      <c r="AX61" s="169"/>
      <c r="AY61" s="169"/>
    </row>
    <row r="62" spans="1:1005" ht="15" x14ac:dyDescent="0.25">
      <c r="A62" s="234">
        <f>YampaRiverInflow.TotalOutflow!A62</f>
        <v>45717</v>
      </c>
      <c r="B62" s="113"/>
      <c r="C62" s="113"/>
      <c r="D62" s="113">
        <v>58.646000000000001</v>
      </c>
      <c r="E62" s="159">
        <v>40.112389999999998</v>
      </c>
      <c r="F62" s="159">
        <v>-5.6985580000000011</v>
      </c>
      <c r="G62" s="159">
        <v>30.219604</v>
      </c>
      <c r="H62" s="159">
        <v>24.668741999999998</v>
      </c>
      <c r="I62" s="159">
        <v>25.485123999999995</v>
      </c>
      <c r="J62" s="159">
        <v>37.985829999999993</v>
      </c>
      <c r="K62" s="159">
        <v>23.852601999999997</v>
      </c>
      <c r="L62" s="159">
        <v>33.571293999999995</v>
      </c>
      <c r="M62" s="159">
        <v>18.785719999999998</v>
      </c>
      <c r="N62" s="159">
        <v>66.418819999999997</v>
      </c>
      <c r="O62" s="159">
        <v>7.6782579999999996</v>
      </c>
      <c r="P62" s="159">
        <v>63.272730000000003</v>
      </c>
      <c r="Q62" s="159">
        <v>48.99174</v>
      </c>
      <c r="R62" s="159">
        <v>19.834709999999998</v>
      </c>
      <c r="S62" s="159">
        <v>54.009920000000001</v>
      </c>
      <c r="T62" s="159">
        <v>55.160330000000002</v>
      </c>
      <c r="U62" s="159">
        <v>23.22645</v>
      </c>
      <c r="V62" s="159">
        <v>42.842980000000004</v>
      </c>
      <c r="W62" s="159">
        <v>27.59008</v>
      </c>
      <c r="X62" s="159">
        <v>69.104129999999998</v>
      </c>
      <c r="Y62" s="159">
        <v>49.190080000000002</v>
      </c>
      <c r="Z62" s="159">
        <v>44.628099999999996</v>
      </c>
      <c r="AA62" s="159">
        <v>82.373550000000009</v>
      </c>
      <c r="AB62" s="159">
        <v>74.04258999999999</v>
      </c>
      <c r="AC62" s="159">
        <v>59.404600000000002</v>
      </c>
      <c r="AD62" s="159">
        <v>42.445689999999999</v>
      </c>
      <c r="AE62" s="159">
        <v>22.21454</v>
      </c>
      <c r="AF62" s="159">
        <v>58.769889999999997</v>
      </c>
      <c r="AG62" s="159">
        <v>31.517060000000001</v>
      </c>
      <c r="AH62" s="159">
        <v>41.176480000000005</v>
      </c>
      <c r="AI62" s="10">
        <v>1.4208999999999996</v>
      </c>
      <c r="AJ62" s="10">
        <v>53.899988000000008</v>
      </c>
      <c r="AK62" s="10">
        <v>48.854016000000001</v>
      </c>
      <c r="AL62" s="10">
        <v>11.592746</v>
      </c>
      <c r="AM62" s="10">
        <v>65.656910000000011</v>
      </c>
      <c r="AN62" s="169"/>
      <c r="AO62" s="169"/>
      <c r="AP62" s="169"/>
      <c r="AQ62" s="169"/>
      <c r="AR62" s="169"/>
      <c r="AS62" s="169"/>
      <c r="AT62" s="169"/>
      <c r="AU62" s="169"/>
      <c r="AV62" s="169"/>
      <c r="AW62" s="169"/>
      <c r="AX62" s="169"/>
      <c r="AY62" s="169"/>
    </row>
    <row r="63" spans="1:1005" ht="15" x14ac:dyDescent="0.25">
      <c r="A63" s="234">
        <f>YampaRiverInflow.TotalOutflow!A63</f>
        <v>45748</v>
      </c>
      <c r="B63" s="113"/>
      <c r="C63" s="113"/>
      <c r="D63" s="113">
        <v>32.994999999999997</v>
      </c>
      <c r="E63" s="159">
        <v>27.136765999999998</v>
      </c>
      <c r="F63" s="159">
        <v>10.345166000000001</v>
      </c>
      <c r="G63" s="159">
        <v>35.310705999999996</v>
      </c>
      <c r="H63" s="159">
        <v>19.30078</v>
      </c>
      <c r="I63" s="159">
        <v>3.5616000000000003</v>
      </c>
      <c r="J63" s="159">
        <v>41.938178000000001</v>
      </c>
      <c r="K63" s="159">
        <v>40.074694000000001</v>
      </c>
      <c r="L63" s="159">
        <v>1.3631199999999954</v>
      </c>
      <c r="M63" s="159">
        <v>-2.5694920000000012</v>
      </c>
      <c r="N63" s="159">
        <v>-26.212883999999999</v>
      </c>
      <c r="O63" s="159">
        <v>3.6764540000000014</v>
      </c>
      <c r="P63" s="159">
        <v>29.157019999999999</v>
      </c>
      <c r="Q63" s="159">
        <v>70.294210000000007</v>
      </c>
      <c r="R63" s="159">
        <v>23.60331</v>
      </c>
      <c r="S63" s="159">
        <v>16.8</v>
      </c>
      <c r="T63" s="159">
        <v>35.028100000000002</v>
      </c>
      <c r="U63" s="159">
        <v>13.62645</v>
      </c>
      <c r="V63" s="159">
        <v>32.747109999999999</v>
      </c>
      <c r="W63" s="159">
        <v>39.133879999999998</v>
      </c>
      <c r="X63" s="159">
        <v>90.902479999999997</v>
      </c>
      <c r="Y63" s="159">
        <v>33.758679999999998</v>
      </c>
      <c r="Z63" s="159">
        <v>33.699169999999995</v>
      </c>
      <c r="AA63" s="159">
        <v>29.79214</v>
      </c>
      <c r="AB63" s="159">
        <v>43.080640000000002</v>
      </c>
      <c r="AC63" s="159">
        <v>88.700450000000004</v>
      </c>
      <c r="AD63" s="159">
        <v>43.635820000000002</v>
      </c>
      <c r="AE63" s="159">
        <v>17.01784</v>
      </c>
      <c r="AF63" s="159">
        <v>26.498860000000001</v>
      </c>
      <c r="AG63" s="159">
        <v>22.988139999999998</v>
      </c>
      <c r="AH63" s="159">
        <v>25.348419999999997</v>
      </c>
      <c r="AI63" s="10">
        <v>1.8474620000000004</v>
      </c>
      <c r="AJ63" s="10">
        <v>30.190056000000002</v>
      </c>
      <c r="AK63" s="10">
        <v>8.4134259999999994</v>
      </c>
      <c r="AL63" s="10">
        <v>6.4895579999999971</v>
      </c>
      <c r="AM63" s="10">
        <v>-2.1714279999999997</v>
      </c>
      <c r="AN63" s="169"/>
      <c r="AO63" s="169"/>
      <c r="AP63" s="169"/>
      <c r="AQ63" s="169"/>
      <c r="AR63" s="169"/>
      <c r="AS63" s="169"/>
      <c r="AT63" s="169"/>
      <c r="AU63" s="169"/>
      <c r="AV63" s="169"/>
      <c r="AW63" s="169"/>
      <c r="AX63" s="169"/>
      <c r="AY63" s="169"/>
    </row>
    <row r="64" spans="1:1005" ht="15" x14ac:dyDescent="0.25">
      <c r="A64" s="234">
        <f>YampaRiverInflow.TotalOutflow!A64</f>
        <v>45778</v>
      </c>
      <c r="B64" s="113"/>
      <c r="C64" s="113"/>
      <c r="D64" s="113">
        <v>28.905000000000001</v>
      </c>
      <c r="E64" s="159">
        <v>13.395087999999999</v>
      </c>
      <c r="F64" s="159">
        <v>14.373129999999998</v>
      </c>
      <c r="G64" s="159">
        <v>12.015425999999998</v>
      </c>
      <c r="H64" s="159">
        <v>20.550333999999999</v>
      </c>
      <c r="I64" s="159">
        <v>18.579722</v>
      </c>
      <c r="J64" s="159">
        <v>24.659790000000001</v>
      </c>
      <c r="K64" s="159">
        <v>21.803582000000002</v>
      </c>
      <c r="L64" s="159">
        <v>0.19014400000000023</v>
      </c>
      <c r="M64" s="159">
        <v>-5.5054859999999994</v>
      </c>
      <c r="N64" s="159">
        <v>-26.211384000000006</v>
      </c>
      <c r="O64" s="159">
        <v>7.738929999999999</v>
      </c>
      <c r="P64" s="159">
        <v>15.471069999999999</v>
      </c>
      <c r="Q64" s="159">
        <v>41.137190000000004</v>
      </c>
      <c r="R64" s="159">
        <v>13.289260000000001</v>
      </c>
      <c r="S64" s="159">
        <v>27.570250000000001</v>
      </c>
      <c r="T64" s="159">
        <v>34.690910000000002</v>
      </c>
      <c r="U64" s="159">
        <v>21.163640000000001</v>
      </c>
      <c r="V64" s="159">
        <v>23.543800000000001</v>
      </c>
      <c r="W64" s="159">
        <v>34.333880000000001</v>
      </c>
      <c r="X64" s="159">
        <v>67.140500000000003</v>
      </c>
      <c r="Y64" s="159">
        <v>34.274380000000001</v>
      </c>
      <c r="Z64" s="159">
        <v>36.813220000000001</v>
      </c>
      <c r="AA64" s="159">
        <v>20.429749999999999</v>
      </c>
      <c r="AB64" s="159">
        <v>51.173209999999997</v>
      </c>
      <c r="AC64" s="159">
        <v>36.138489999999997</v>
      </c>
      <c r="AD64" s="159">
        <v>21.024139999999999</v>
      </c>
      <c r="AE64" s="159">
        <v>18.545120000000001</v>
      </c>
      <c r="AF64" s="159">
        <v>27.252549999999999</v>
      </c>
      <c r="AG64" s="159">
        <v>27.252610000000001</v>
      </c>
      <c r="AH64" s="159">
        <v>28.958279999999998</v>
      </c>
      <c r="AI64" s="10">
        <v>-17.974883999999999</v>
      </c>
      <c r="AJ64" s="10">
        <v>8.2502020000000016</v>
      </c>
      <c r="AK64" s="10">
        <v>11.781169999999998</v>
      </c>
      <c r="AL64" s="10">
        <v>-43.34975</v>
      </c>
      <c r="AM64" s="10">
        <v>-34.957054000000007</v>
      </c>
      <c r="AN64" s="169"/>
      <c r="AO64" s="169"/>
      <c r="AP64" s="169"/>
      <c r="AQ64" s="169"/>
      <c r="AR64" s="169"/>
      <c r="AS64" s="169"/>
      <c r="AT64" s="169"/>
      <c r="AU64" s="169"/>
      <c r="AV64" s="169"/>
      <c r="AW64" s="169"/>
      <c r="AX64" s="169"/>
      <c r="AY64" s="169"/>
      <c r="ALQ64" t="e">
        <v>#N/A</v>
      </c>
    </row>
    <row r="65" spans="1:1005" ht="15" x14ac:dyDescent="0.25">
      <c r="A65" s="234">
        <f>YampaRiverInflow.TotalOutflow!A65</f>
        <v>45809</v>
      </c>
      <c r="B65" s="113"/>
      <c r="C65" s="113"/>
      <c r="D65" s="113">
        <v>25.827000000000002</v>
      </c>
      <c r="E65" s="159">
        <v>4.3700580000000011</v>
      </c>
      <c r="F65" s="159">
        <v>17.001467999999996</v>
      </c>
      <c r="G65" s="159">
        <v>15.287422000000003</v>
      </c>
      <c r="H65" s="159">
        <v>10.805857999999999</v>
      </c>
      <c r="I65" s="159">
        <v>17.742493999999997</v>
      </c>
      <c r="J65" s="159">
        <v>3.4259199999999983</v>
      </c>
      <c r="K65" s="159">
        <v>8.1729199999999995</v>
      </c>
      <c r="L65" s="159">
        <v>12.473674000000001</v>
      </c>
      <c r="M65" s="159">
        <v>1.061094</v>
      </c>
      <c r="N65" s="159">
        <v>22.368065999999995</v>
      </c>
      <c r="O65" s="159">
        <v>-1.3633040000000001</v>
      </c>
      <c r="P65" s="159">
        <v>31.73554</v>
      </c>
      <c r="Q65" s="159">
        <v>15.272729999999999</v>
      </c>
      <c r="R65" s="159">
        <v>13.68595</v>
      </c>
      <c r="S65" s="159">
        <v>32.07273</v>
      </c>
      <c r="T65" s="159">
        <v>48.238019999999999</v>
      </c>
      <c r="U65" s="159">
        <v>6.5057900000000002</v>
      </c>
      <c r="V65" s="159">
        <v>14.280989999999999</v>
      </c>
      <c r="W65" s="159">
        <v>20.826450000000001</v>
      </c>
      <c r="X65" s="159">
        <v>11.9405</v>
      </c>
      <c r="Y65" s="159">
        <v>14.67769</v>
      </c>
      <c r="Z65" s="159">
        <v>31.73554</v>
      </c>
      <c r="AA65" s="159">
        <v>13.4876</v>
      </c>
      <c r="AB65" s="159">
        <v>35.543419999999998</v>
      </c>
      <c r="AC65" s="159">
        <v>23.741799999999998</v>
      </c>
      <c r="AD65" s="159">
        <v>24.39593</v>
      </c>
      <c r="AE65" s="159">
        <v>22.730180000000001</v>
      </c>
      <c r="AF65" s="159">
        <v>25.189630000000001</v>
      </c>
      <c r="AG65" s="159">
        <v>26.0823</v>
      </c>
      <c r="AH65" s="159">
        <v>25.58633</v>
      </c>
      <c r="AI65" s="10">
        <v>-10.634887999999998</v>
      </c>
      <c r="AJ65" s="10">
        <v>9.8336339999999982</v>
      </c>
      <c r="AK65" s="10">
        <v>15.799028</v>
      </c>
      <c r="AL65" s="10">
        <v>-26.687349999999999</v>
      </c>
      <c r="AM65" s="10">
        <v>-25.920556000000005</v>
      </c>
      <c r="AN65" s="169"/>
      <c r="AO65" s="169"/>
      <c r="AP65" s="169"/>
      <c r="AQ65" s="169"/>
      <c r="AR65" s="169"/>
      <c r="AS65" s="169"/>
      <c r="AT65" s="169"/>
      <c r="AU65" s="169"/>
      <c r="AV65" s="169"/>
      <c r="AW65" s="169"/>
      <c r="AX65" s="169"/>
      <c r="AY65" s="169"/>
      <c r="ALQ65" t="e">
        <v>#N/A</v>
      </c>
    </row>
    <row r="66" spans="1:1005" ht="15" x14ac:dyDescent="0.25">
      <c r="A66" s="234">
        <f>YampaRiverInflow.TotalOutflow!A66</f>
        <v>45839</v>
      </c>
      <c r="B66" s="113"/>
      <c r="C66" s="113"/>
      <c r="D66" s="113">
        <v>32.69</v>
      </c>
      <c r="E66" s="159">
        <v>-0.99219199999999907</v>
      </c>
      <c r="F66" s="159">
        <v>23.523871999999997</v>
      </c>
      <c r="G66" s="159">
        <v>10.508421999999999</v>
      </c>
      <c r="H66" s="159">
        <v>0.38218800000000192</v>
      </c>
      <c r="I66" s="159">
        <v>-2.4426239999999999</v>
      </c>
      <c r="J66" s="159">
        <v>-0.52760200000000035</v>
      </c>
      <c r="K66" s="159">
        <v>14.445949999999996</v>
      </c>
      <c r="L66" s="159">
        <v>-5.4029160000000003</v>
      </c>
      <c r="M66" s="159">
        <v>-9.1989860000000014</v>
      </c>
      <c r="N66" s="159">
        <v>30.872809999999998</v>
      </c>
      <c r="O66" s="159">
        <v>7.8308159999999951</v>
      </c>
      <c r="P66" s="159">
        <v>31.933880000000002</v>
      </c>
      <c r="Q66" s="159">
        <v>33.12397</v>
      </c>
      <c r="R66" s="159">
        <v>30.347110000000001</v>
      </c>
      <c r="S66" s="159">
        <v>21.12397</v>
      </c>
      <c r="T66" s="159">
        <v>19.953720000000001</v>
      </c>
      <c r="U66" s="159">
        <v>10.1157</v>
      </c>
      <c r="V66" s="159">
        <v>17.2562</v>
      </c>
      <c r="W66" s="159">
        <v>39.272730000000003</v>
      </c>
      <c r="X66" s="159">
        <v>21.024789999999999</v>
      </c>
      <c r="Y66" s="159">
        <v>21.223140000000001</v>
      </c>
      <c r="Z66" s="159">
        <v>45.421489999999999</v>
      </c>
      <c r="AA66" s="159">
        <v>28.760330000000003</v>
      </c>
      <c r="AB66" s="159">
        <v>28.164830000000002</v>
      </c>
      <c r="AC66" s="159">
        <v>29.156560000000002</v>
      </c>
      <c r="AD66" s="159">
        <v>31.536360000000002</v>
      </c>
      <c r="AE66" s="159">
        <v>26.379669999999997</v>
      </c>
      <c r="AF66" s="159">
        <v>61.685449999999996</v>
      </c>
      <c r="AG66" s="159">
        <v>29.156569999999999</v>
      </c>
      <c r="AH66" s="159">
        <v>33.520060000000001</v>
      </c>
      <c r="AI66" s="10">
        <v>-4.7430320000000004</v>
      </c>
      <c r="AJ66" s="10">
        <v>16.804354</v>
      </c>
      <c r="AK66" s="10">
        <v>5.1790399999999934</v>
      </c>
      <c r="AL66" s="10">
        <v>-76.626987999999997</v>
      </c>
      <c r="AM66" s="10">
        <v>-25.963596000000003</v>
      </c>
      <c r="AN66" s="169"/>
      <c r="AO66" s="169"/>
      <c r="AP66" s="169"/>
      <c r="AQ66" s="169"/>
      <c r="AR66" s="169"/>
      <c r="AS66" s="169"/>
      <c r="AT66" s="169"/>
      <c r="AU66" s="169"/>
      <c r="AV66" s="169"/>
      <c r="AW66" s="169"/>
      <c r="AX66" s="169"/>
      <c r="AY66" s="169"/>
      <c r="ALQ66" t="e">
        <v>#N/A</v>
      </c>
    </row>
    <row r="67" spans="1:1005" ht="15" x14ac:dyDescent="0.25">
      <c r="A67" s="234">
        <f>YampaRiverInflow.TotalOutflow!A67</f>
        <v>45870</v>
      </c>
      <c r="B67" s="113"/>
      <c r="C67" s="113"/>
      <c r="D67" s="113">
        <v>36.578000000000003</v>
      </c>
      <c r="E67" s="159">
        <v>11.508968000000001</v>
      </c>
      <c r="F67" s="159">
        <v>34.079854000000005</v>
      </c>
      <c r="G67" s="159">
        <v>13.724534</v>
      </c>
      <c r="H67" s="159">
        <v>22.184847999999999</v>
      </c>
      <c r="I67" s="159">
        <v>11.868864000000002</v>
      </c>
      <c r="J67" s="159">
        <v>15.498979999999996</v>
      </c>
      <c r="K67" s="159">
        <v>39.663323999999996</v>
      </c>
      <c r="L67" s="159">
        <v>-27.475497999999998</v>
      </c>
      <c r="M67" s="159">
        <v>-21.766008000000003</v>
      </c>
      <c r="N67" s="159">
        <v>29.917686</v>
      </c>
      <c r="O67" s="159">
        <v>25.019824</v>
      </c>
      <c r="P67" s="159">
        <v>50.280989999999996</v>
      </c>
      <c r="Q67" s="159">
        <v>20.826450000000001</v>
      </c>
      <c r="R67" s="159">
        <v>44.033059999999999</v>
      </c>
      <c r="S67" s="159">
        <v>23.404959999999999</v>
      </c>
      <c r="T67" s="159">
        <v>52.066120000000005</v>
      </c>
      <c r="U67" s="159">
        <v>17.851240000000001</v>
      </c>
      <c r="V67" s="159">
        <v>42.049589999999995</v>
      </c>
      <c r="W67" s="159">
        <v>50.578510000000001</v>
      </c>
      <c r="X67" s="159">
        <v>28.36364</v>
      </c>
      <c r="Y67" s="159">
        <v>66.446280000000002</v>
      </c>
      <c r="Z67" s="159">
        <v>91.636359999999996</v>
      </c>
      <c r="AA67" s="159">
        <v>39.272730000000003</v>
      </c>
      <c r="AB67" s="159">
        <v>23.60284</v>
      </c>
      <c r="AC67" s="159">
        <v>91.04083</v>
      </c>
      <c r="AD67" s="159">
        <v>36.693379999999998</v>
      </c>
      <c r="AE67" s="159">
        <v>68.607789999999994</v>
      </c>
      <c r="AF67" s="159">
        <v>66.842500000000001</v>
      </c>
      <c r="AG67" s="159">
        <v>41.057389999999998</v>
      </c>
      <c r="AH67" s="159">
        <v>44.429290000000002</v>
      </c>
      <c r="AI67" s="10">
        <v>-20.440944000000002</v>
      </c>
      <c r="AJ67" s="10">
        <v>26.649618</v>
      </c>
      <c r="AK67" s="10">
        <v>-38.384042000000001</v>
      </c>
      <c r="AL67" s="10">
        <v>3.944417999999998</v>
      </c>
      <c r="AM67" s="10">
        <v>-24.962649999999996</v>
      </c>
      <c r="AN67" s="169"/>
      <c r="AO67" s="169"/>
      <c r="AP67" s="169"/>
      <c r="AQ67" s="169"/>
      <c r="AR67" s="169"/>
      <c r="AS67" s="169"/>
      <c r="AT67" s="169"/>
      <c r="AU67" s="169"/>
      <c r="AV67" s="169"/>
      <c r="AW67" s="169"/>
      <c r="AX67" s="169"/>
      <c r="AY67" s="169"/>
      <c r="ALQ67" t="e">
        <v>#N/A</v>
      </c>
    </row>
    <row r="68" spans="1:1005" ht="15" x14ac:dyDescent="0.25">
      <c r="A68" s="234">
        <f>YampaRiverInflow.TotalOutflow!A68</f>
        <v>45901</v>
      </c>
      <c r="B68" s="113"/>
      <c r="C68" s="113"/>
      <c r="D68" s="113">
        <v>34.392000000000003</v>
      </c>
      <c r="E68" s="159">
        <v>31.247597999999996</v>
      </c>
      <c r="F68" s="159">
        <v>10.680847999999996</v>
      </c>
      <c r="G68" s="159">
        <v>16.744351999999999</v>
      </c>
      <c r="H68" s="159">
        <v>7.7189679999999967</v>
      </c>
      <c r="I68" s="159">
        <v>23.211606</v>
      </c>
      <c r="J68" s="159">
        <v>19.180725999999996</v>
      </c>
      <c r="K68" s="159">
        <v>38.334448000000002</v>
      </c>
      <c r="L68" s="159">
        <v>-11.254766</v>
      </c>
      <c r="M68" s="159">
        <v>-1.109622000000003</v>
      </c>
      <c r="N68" s="159">
        <v>14.515779999999999</v>
      </c>
      <c r="O68" s="159">
        <v>21.008659999999999</v>
      </c>
      <c r="P68" s="159">
        <v>59.246279999999999</v>
      </c>
      <c r="Q68" s="159">
        <v>36.099170000000001</v>
      </c>
      <c r="R68" s="159">
        <v>49.190080000000002</v>
      </c>
      <c r="S68" s="159">
        <v>39.133879999999998</v>
      </c>
      <c r="T68" s="159">
        <v>48.456199999999995</v>
      </c>
      <c r="U68" s="159">
        <v>103.95372</v>
      </c>
      <c r="V68" s="159">
        <v>34.373550000000002</v>
      </c>
      <c r="W68" s="159">
        <v>57.381819999999998</v>
      </c>
      <c r="X68" s="159">
        <v>38.360330000000005</v>
      </c>
      <c r="Y68" s="159">
        <v>50.87603</v>
      </c>
      <c r="Z68" s="159">
        <v>33.83802</v>
      </c>
      <c r="AA68" s="159">
        <v>38.677690000000005</v>
      </c>
      <c r="AB68" s="159">
        <v>28.363289999999999</v>
      </c>
      <c r="AC68" s="159">
        <v>44.250949999999996</v>
      </c>
      <c r="AD68" s="159">
        <v>41.255660000000006</v>
      </c>
      <c r="AE68" s="159">
        <v>47.999720000000003</v>
      </c>
      <c r="AF68" s="159">
        <v>78.703759999999988</v>
      </c>
      <c r="AG68" s="159">
        <v>38.875680000000003</v>
      </c>
      <c r="AH68" s="159">
        <v>32.726860000000002</v>
      </c>
      <c r="AI68" s="10">
        <v>-9.8468000000002581E-2</v>
      </c>
      <c r="AJ68" s="10">
        <v>31.357489999999999</v>
      </c>
      <c r="AK68" s="10">
        <v>-20.597570000000001</v>
      </c>
      <c r="AL68" s="10">
        <v>32.537457999999994</v>
      </c>
      <c r="AM68" s="10">
        <v>1.9679220000000004</v>
      </c>
      <c r="AN68" s="169"/>
      <c r="AO68" s="169"/>
      <c r="AP68" s="169"/>
      <c r="AQ68" s="169"/>
      <c r="AR68" s="169"/>
      <c r="AS68" s="169"/>
      <c r="AT68" s="169"/>
      <c r="AU68" s="169"/>
      <c r="AV68" s="169"/>
      <c r="AW68" s="169"/>
      <c r="AX68" s="169"/>
      <c r="AY68" s="169"/>
      <c r="ALQ68" t="e">
        <v>#N/A</v>
      </c>
    </row>
    <row r="69" spans="1:1005" ht="15" x14ac:dyDescent="0.25">
      <c r="A69" s="234"/>
      <c r="B69" s="113"/>
      <c r="C69" s="113"/>
      <c r="D69" s="113"/>
      <c r="E69" s="159"/>
      <c r="F69" s="159"/>
      <c r="G69" s="159"/>
      <c r="H69" s="159"/>
      <c r="I69" s="159"/>
      <c r="J69" s="159"/>
      <c r="K69" s="159"/>
      <c r="L69" s="159"/>
      <c r="M69" s="159"/>
      <c r="N69" s="159"/>
      <c r="O69" s="159"/>
      <c r="P69" s="159"/>
      <c r="Q69" s="159"/>
      <c r="R69" s="159"/>
      <c r="S69" s="159"/>
      <c r="T69" s="159"/>
      <c r="U69" s="159"/>
      <c r="V69" s="159"/>
      <c r="W69" s="159"/>
      <c r="X69" s="159"/>
      <c r="Y69" s="159"/>
      <c r="Z69" s="159"/>
      <c r="AA69" s="159"/>
      <c r="AB69" s="159"/>
      <c r="AC69" s="159"/>
      <c r="AD69" s="159"/>
      <c r="AE69" s="159"/>
      <c r="AF69" s="159"/>
      <c r="AG69" s="159"/>
      <c r="AH69" s="159"/>
      <c r="AI69" s="10"/>
      <c r="AJ69" s="10"/>
      <c r="AK69" s="10"/>
      <c r="AL69" s="10"/>
      <c r="AM69" s="10"/>
      <c r="AN69" s="169"/>
      <c r="AO69" s="169"/>
      <c r="AP69" s="169"/>
      <c r="AQ69" s="169"/>
      <c r="AR69" s="169"/>
      <c r="AS69" s="169"/>
      <c r="AT69" s="169"/>
      <c r="AU69" s="169"/>
      <c r="AV69" s="169"/>
      <c r="AW69" s="169"/>
      <c r="AX69" s="169"/>
      <c r="AY69" s="169"/>
      <c r="ALQ69" t="e">
        <v>#N/A</v>
      </c>
    </row>
    <row r="70" spans="1:1005" ht="15" x14ac:dyDescent="0.25">
      <c r="A70" s="234"/>
      <c r="B70" s="113"/>
      <c r="C70" s="113"/>
      <c r="D70" s="113"/>
      <c r="E70" s="159"/>
      <c r="F70" s="159"/>
      <c r="G70" s="159"/>
      <c r="H70" s="159"/>
      <c r="I70" s="159"/>
      <c r="J70" s="159"/>
      <c r="K70" s="159"/>
      <c r="L70" s="159"/>
      <c r="M70" s="159"/>
      <c r="N70" s="159"/>
      <c r="O70" s="159"/>
      <c r="P70" s="159"/>
      <c r="Q70" s="159"/>
      <c r="R70" s="159"/>
      <c r="S70" s="159"/>
      <c r="T70" s="159"/>
      <c r="U70" s="159"/>
      <c r="V70" s="159"/>
      <c r="W70" s="159"/>
      <c r="X70" s="159"/>
      <c r="Y70" s="159"/>
      <c r="Z70" s="159"/>
      <c r="AA70" s="159"/>
      <c r="AB70" s="159"/>
      <c r="AC70" s="159"/>
      <c r="AD70" s="159"/>
      <c r="AE70" s="159"/>
      <c r="AF70" s="159"/>
      <c r="AG70" s="159"/>
      <c r="AH70" s="159"/>
      <c r="AI70" s="10"/>
      <c r="AJ70" s="10"/>
      <c r="AK70" s="10"/>
      <c r="AL70" s="10"/>
      <c r="AM70" s="10"/>
      <c r="AN70" s="169"/>
      <c r="AO70" s="169"/>
      <c r="AP70" s="169"/>
      <c r="AQ70" s="169"/>
      <c r="AR70" s="169"/>
      <c r="AS70" s="169"/>
      <c r="AT70" s="169"/>
      <c r="AU70" s="169"/>
      <c r="AV70" s="169"/>
      <c r="AW70" s="169"/>
      <c r="AX70" s="169"/>
      <c r="AY70" s="169"/>
      <c r="ALQ70" t="e">
        <v>#N/A</v>
      </c>
    </row>
    <row r="71" spans="1:1005" ht="15" x14ac:dyDescent="0.25">
      <c r="A71" s="234"/>
      <c r="B71" s="113"/>
      <c r="C71" s="113"/>
      <c r="D71" s="113"/>
      <c r="E71" s="159"/>
      <c r="F71" s="159"/>
      <c r="G71" s="159"/>
      <c r="H71" s="159"/>
      <c r="I71" s="159"/>
      <c r="J71" s="159"/>
      <c r="K71" s="159"/>
      <c r="L71" s="159"/>
      <c r="M71" s="159"/>
      <c r="N71" s="159"/>
      <c r="O71" s="159"/>
      <c r="P71" s="159"/>
      <c r="Q71" s="159"/>
      <c r="R71" s="159"/>
      <c r="S71" s="159"/>
      <c r="T71" s="159"/>
      <c r="U71" s="159"/>
      <c r="V71" s="159"/>
      <c r="W71" s="159"/>
      <c r="X71" s="159"/>
      <c r="Y71" s="159"/>
      <c r="Z71" s="159"/>
      <c r="AA71" s="159"/>
      <c r="AB71" s="159"/>
      <c r="AC71" s="159"/>
      <c r="AD71" s="159"/>
      <c r="AE71" s="159"/>
      <c r="AF71" s="159"/>
      <c r="AG71" s="159"/>
      <c r="AH71" s="159"/>
      <c r="AI71" s="10"/>
      <c r="AJ71" s="10"/>
      <c r="AK71" s="10"/>
      <c r="AL71" s="10"/>
      <c r="AM71" s="10"/>
      <c r="AN71" s="169"/>
      <c r="AO71" s="169"/>
      <c r="AP71" s="169"/>
      <c r="AQ71" s="169"/>
      <c r="AR71" s="169"/>
      <c r="AS71" s="169"/>
      <c r="AT71" s="169"/>
      <c r="AU71" s="169"/>
      <c r="AV71" s="169"/>
      <c r="AW71" s="169"/>
      <c r="AX71" s="169"/>
      <c r="AY71" s="169"/>
      <c r="ALQ71" t="e">
        <v>#N/A</v>
      </c>
    </row>
    <row r="72" spans="1:1005" ht="12.75" customHeight="1" x14ac:dyDescent="0.25">
      <c r="ALQ72" t="e">
        <v>#N/A</v>
      </c>
    </row>
  </sheetData>
  <mergeCells count="1">
    <mergeCell ref="B1:AH1"/>
  </mergeCell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8">
    <tabColor theme="8" tint="0.39997558519241921"/>
  </sheetPr>
  <dimension ref="A1:ALQ72"/>
  <sheetViews>
    <sheetView workbookViewId="0">
      <selection activeCell="B4" sqref="B4"/>
    </sheetView>
  </sheetViews>
  <sheetFormatPr defaultColWidth="18.7109375" defaultRowHeight="12.75" customHeight="1" x14ac:dyDescent="0.25"/>
  <cols>
    <col min="1" max="34" width="9.140625" style="216" customWidth="1"/>
    <col min="35" max="39" width="9.140625" style="235" customWidth="1"/>
    <col min="40" max="54" width="9.140625" style="216" customWidth="1"/>
    <col min="55" max="16384" width="18.7109375" style="216"/>
  </cols>
  <sheetData>
    <row r="1" spans="1:54" ht="15" x14ac:dyDescent="0.25">
      <c r="A1" s="97"/>
      <c r="B1" s="334"/>
      <c r="C1" s="334"/>
      <c r="D1" s="334"/>
      <c r="E1" s="334"/>
      <c r="F1" s="334"/>
      <c r="G1" s="334"/>
      <c r="H1" s="334"/>
      <c r="I1" s="334"/>
      <c r="J1" s="334"/>
      <c r="K1" s="334"/>
      <c r="L1" s="334"/>
      <c r="M1" s="334"/>
      <c r="N1" s="334"/>
      <c r="O1" s="334"/>
      <c r="P1" s="334"/>
      <c r="Q1" s="334"/>
      <c r="R1" s="334"/>
      <c r="S1" s="334"/>
      <c r="T1" s="334"/>
      <c r="U1" s="334"/>
      <c r="V1" s="334"/>
      <c r="W1" s="334"/>
      <c r="X1" s="334"/>
      <c r="Y1" s="334"/>
      <c r="Z1" s="334"/>
      <c r="AA1" s="334"/>
      <c r="AB1" s="334"/>
      <c r="AC1" s="334"/>
      <c r="AD1" s="334"/>
      <c r="AE1" s="334"/>
      <c r="AF1" s="334"/>
      <c r="AG1" s="334"/>
      <c r="AH1" s="334"/>
      <c r="AI1" s="265"/>
      <c r="AJ1" s="265"/>
      <c r="AK1" s="265"/>
      <c r="AL1" s="265"/>
      <c r="AM1" s="265"/>
    </row>
    <row r="2" spans="1:54" ht="15" x14ac:dyDescent="0.25">
      <c r="A2" s="97"/>
      <c r="B2" s="201" t="s">
        <v>53</v>
      </c>
      <c r="C2" s="201" t="s">
        <v>54</v>
      </c>
      <c r="D2" s="201" t="s">
        <v>55</v>
      </c>
      <c r="E2" s="201">
        <v>1981</v>
      </c>
      <c r="F2" s="201">
        <v>1982</v>
      </c>
      <c r="G2" s="201">
        <v>1983</v>
      </c>
      <c r="H2" s="201">
        <v>1984</v>
      </c>
      <c r="I2" s="201">
        <v>1985</v>
      </c>
      <c r="J2" s="201">
        <v>1986</v>
      </c>
      <c r="K2" s="201">
        <v>1987</v>
      </c>
      <c r="L2" s="201">
        <v>1988</v>
      </c>
      <c r="M2" s="201">
        <v>1989</v>
      </c>
      <c r="N2" s="201">
        <v>1990</v>
      </c>
      <c r="O2" s="201">
        <v>1991</v>
      </c>
      <c r="P2" s="201">
        <v>1992</v>
      </c>
      <c r="Q2" s="201">
        <v>1993</v>
      </c>
      <c r="R2" s="201">
        <v>1994</v>
      </c>
      <c r="S2" s="201">
        <v>1995</v>
      </c>
      <c r="T2" s="201">
        <v>1996</v>
      </c>
      <c r="U2" s="201">
        <v>1997</v>
      </c>
      <c r="V2" s="201">
        <v>1998</v>
      </c>
      <c r="W2" s="201">
        <v>1999</v>
      </c>
      <c r="X2" s="201">
        <v>2000</v>
      </c>
      <c r="Y2" s="201">
        <v>2001</v>
      </c>
      <c r="Z2" s="201">
        <v>2002</v>
      </c>
      <c r="AA2" s="201">
        <v>2003</v>
      </c>
      <c r="AB2" s="201">
        <v>2004</v>
      </c>
      <c r="AC2" s="201">
        <v>2005</v>
      </c>
      <c r="AD2" s="201">
        <v>2006</v>
      </c>
      <c r="AE2" s="232">
        <v>2007</v>
      </c>
      <c r="AF2" s="201">
        <v>2008</v>
      </c>
      <c r="AG2" s="201">
        <v>2009</v>
      </c>
      <c r="AH2" s="201">
        <v>2010</v>
      </c>
      <c r="AI2" s="246">
        <v>2011</v>
      </c>
      <c r="AJ2" s="246">
        <v>2012</v>
      </c>
      <c r="AK2" s="246">
        <v>2013</v>
      </c>
      <c r="AL2" s="246">
        <v>2014</v>
      </c>
      <c r="AM2" s="246">
        <v>2015</v>
      </c>
      <c r="AN2" s="246">
        <v>2016</v>
      </c>
      <c r="AO2" s="246">
        <v>2017</v>
      </c>
      <c r="AP2" s="246">
        <v>2018</v>
      </c>
      <c r="AQ2" s="246">
        <v>2019</v>
      </c>
      <c r="AR2" s="246">
        <v>2020</v>
      </c>
      <c r="AS2" s="246">
        <v>2021</v>
      </c>
      <c r="AT2" s="246">
        <v>2022</v>
      </c>
      <c r="AU2" s="246">
        <v>2023</v>
      </c>
      <c r="AV2" s="216">
        <v>2024</v>
      </c>
      <c r="AW2" s="216">
        <v>2025</v>
      </c>
      <c r="AX2" s="216">
        <v>2026</v>
      </c>
      <c r="AY2" s="216">
        <v>2027</v>
      </c>
      <c r="AZ2" s="216">
        <v>2028</v>
      </c>
      <c r="BA2" s="216">
        <v>2029</v>
      </c>
      <c r="BB2" s="216">
        <v>2030</v>
      </c>
    </row>
    <row r="3" spans="1:54" ht="15" x14ac:dyDescent="0.25">
      <c r="A3" s="98"/>
      <c r="B3" s="99" t="s">
        <v>71</v>
      </c>
      <c r="C3" s="99" t="s">
        <v>72</v>
      </c>
      <c r="D3" s="99" t="s">
        <v>73</v>
      </c>
      <c r="E3" s="99" t="s">
        <v>74</v>
      </c>
      <c r="F3" s="99" t="s">
        <v>75</v>
      </c>
      <c r="G3" s="99" t="s">
        <v>76</v>
      </c>
      <c r="H3" s="99" t="s">
        <v>77</v>
      </c>
      <c r="I3" s="99" t="s">
        <v>78</v>
      </c>
      <c r="J3" s="99" t="s">
        <v>79</v>
      </c>
      <c r="K3" s="99" t="s">
        <v>80</v>
      </c>
      <c r="L3" s="99" t="s">
        <v>81</v>
      </c>
      <c r="M3" s="99" t="s">
        <v>82</v>
      </c>
      <c r="N3" s="99" t="s">
        <v>83</v>
      </c>
      <c r="O3" s="99" t="s">
        <v>84</v>
      </c>
      <c r="P3" s="99" t="s">
        <v>85</v>
      </c>
      <c r="Q3" s="99" t="s">
        <v>86</v>
      </c>
      <c r="R3" s="99" t="s">
        <v>87</v>
      </c>
      <c r="S3" s="99" t="s">
        <v>88</v>
      </c>
      <c r="T3" s="99" t="s">
        <v>89</v>
      </c>
      <c r="U3" s="99" t="s">
        <v>90</v>
      </c>
      <c r="V3" s="99" t="s">
        <v>91</v>
      </c>
      <c r="W3" s="99" t="s">
        <v>92</v>
      </c>
      <c r="X3" s="99" t="s">
        <v>93</v>
      </c>
      <c r="Y3" s="99" t="s">
        <v>94</v>
      </c>
      <c r="Z3" s="99" t="s">
        <v>95</v>
      </c>
      <c r="AA3" s="99" t="s">
        <v>96</v>
      </c>
      <c r="AB3" s="99" t="s">
        <v>97</v>
      </c>
      <c r="AC3" s="99" t="s">
        <v>98</v>
      </c>
      <c r="AD3" s="99" t="s">
        <v>99</v>
      </c>
      <c r="AE3" s="99" t="s">
        <v>100</v>
      </c>
      <c r="AF3" s="99" t="s">
        <v>101</v>
      </c>
      <c r="AG3" s="99" t="s">
        <v>102</v>
      </c>
      <c r="AH3" s="99" t="s">
        <v>103</v>
      </c>
      <c r="AI3" s="99" t="s">
        <v>163</v>
      </c>
      <c r="AJ3" s="99" t="s">
        <v>168</v>
      </c>
      <c r="AK3" s="99" t="s">
        <v>169</v>
      </c>
      <c r="AL3" s="99" t="s">
        <v>170</v>
      </c>
      <c r="AM3" s="99" t="s">
        <v>171</v>
      </c>
      <c r="AN3" s="99" t="s">
        <v>172</v>
      </c>
      <c r="AO3" s="99" t="s">
        <v>173</v>
      </c>
      <c r="AP3" s="99" t="s">
        <v>174</v>
      </c>
      <c r="AQ3" s="99" t="s">
        <v>175</v>
      </c>
      <c r="AR3" s="99" t="s">
        <v>176</v>
      </c>
      <c r="AS3" s="99" t="s">
        <v>177</v>
      </c>
      <c r="AT3" s="99" t="s">
        <v>178</v>
      </c>
      <c r="AU3" s="99" t="s">
        <v>179</v>
      </c>
      <c r="AV3" s="216" t="s">
        <v>180</v>
      </c>
      <c r="AW3" s="216" t="s">
        <v>181</v>
      </c>
      <c r="AX3" s="216" t="s">
        <v>182</v>
      </c>
      <c r="AY3" s="216" t="s">
        <v>183</v>
      </c>
      <c r="AZ3" s="216" t="s">
        <v>184</v>
      </c>
      <c r="BA3" s="216" t="s">
        <v>185</v>
      </c>
      <c r="BB3" s="216" t="s">
        <v>186</v>
      </c>
    </row>
    <row r="4" spans="1:54" ht="15" x14ac:dyDescent="0.25">
      <c r="A4" s="191">
        <f>YampaRiverInflow.TotalOutflow!A4</f>
        <v>43952</v>
      </c>
      <c r="B4" s="165"/>
      <c r="C4" s="165"/>
      <c r="D4" s="165">
        <v>3.4889999999999999</v>
      </c>
      <c r="E4" s="235">
        <f ca="1">INDEX(INDIRECT("GainsAboveHoover"&amp;E$2+YEAR($A4)-YEAR($A$4)),MONTH($A4))</f>
        <v>60.791160000000005</v>
      </c>
      <c r="F4" s="235">
        <f t="shared" ref="F4:AI12" ca="1" si="0">INDEX(INDIRECT("GainsAboveHoover"&amp;F$2+YEAR($A4)-YEAR($A$4)),MONTH($A4))</f>
        <v>76.283210000000011</v>
      </c>
      <c r="G4" s="235">
        <f t="shared" ca="1" si="0"/>
        <v>160.22148999999999</v>
      </c>
      <c r="H4" s="235">
        <f t="shared" ca="1" si="0"/>
        <v>79.716399999999993</v>
      </c>
      <c r="I4" s="235">
        <f t="shared" ca="1" si="0"/>
        <v>34.539989999999996</v>
      </c>
      <c r="J4" s="235">
        <f t="shared" ca="1" si="0"/>
        <v>-75.702719999999999</v>
      </c>
      <c r="K4" s="235">
        <f t="shared" ca="1" si="0"/>
        <v>26.673189999999998</v>
      </c>
      <c r="L4" s="235">
        <f t="shared" ca="1" si="0"/>
        <v>47.744349999999997</v>
      </c>
      <c r="M4" s="235">
        <f t="shared" ca="1" si="0"/>
        <v>-46.262440000000005</v>
      </c>
      <c r="N4" s="235">
        <f t="shared" ca="1" si="0"/>
        <v>-30.300249999999998</v>
      </c>
      <c r="O4" s="235">
        <f t="shared" ca="1" si="0"/>
        <v>12.60849</v>
      </c>
      <c r="P4" s="235">
        <f t="shared" ca="1" si="0"/>
        <v>48.945730000000005</v>
      </c>
      <c r="Q4" s="235">
        <f t="shared" ca="1" si="0"/>
        <v>120.83439999999999</v>
      </c>
      <c r="R4" s="235">
        <f t="shared" ca="1" si="0"/>
        <v>43.791910000000001</v>
      </c>
      <c r="S4" s="235">
        <f t="shared" ca="1" si="0"/>
        <v>143.51311999999999</v>
      </c>
      <c r="T4" s="235">
        <f t="shared" ca="1" si="0"/>
        <v>14.462389999999999</v>
      </c>
      <c r="U4" s="235">
        <f t="shared" ca="1" si="0"/>
        <v>25.07938</v>
      </c>
      <c r="V4" s="235">
        <f t="shared" ca="1" si="0"/>
        <v>110.48378</v>
      </c>
      <c r="W4" s="235">
        <f t="shared" ca="1" si="0"/>
        <v>4.4198699999999995</v>
      </c>
      <c r="X4" s="235">
        <f t="shared" ca="1" si="0"/>
        <v>-9.4710400000000003</v>
      </c>
      <c r="Y4" s="235">
        <f t="shared" ca="1" si="0"/>
        <v>-11.55878</v>
      </c>
      <c r="Z4" s="235">
        <f t="shared" ca="1" si="0"/>
        <v>-20.12107</v>
      </c>
      <c r="AA4" s="235">
        <f t="shared" ca="1" si="0"/>
        <v>-6.2686999999999999</v>
      </c>
      <c r="AB4" s="235">
        <f t="shared" ca="1" si="0"/>
        <v>3.8273699999999997</v>
      </c>
      <c r="AC4" s="235">
        <f t="shared" ca="1" si="0"/>
        <v>135.48492000000002</v>
      </c>
      <c r="AD4" s="235">
        <f t="shared" ca="1" si="0"/>
        <v>-18.09918</v>
      </c>
      <c r="AE4" s="235">
        <f t="shared" ca="1" si="0"/>
        <v>-26.76895</v>
      </c>
      <c r="AF4" s="235">
        <f t="shared" ca="1" si="0"/>
        <v>12.218399999999999</v>
      </c>
      <c r="AG4" s="235">
        <f t="shared" ca="1" si="0"/>
        <v>8.8367199999999997</v>
      </c>
      <c r="AH4" s="235">
        <f t="shared" ca="1" si="0"/>
        <v>40.216769999999997</v>
      </c>
      <c r="AI4" s="235">
        <f t="shared" ca="1" si="0"/>
        <v>62.942929999999997</v>
      </c>
      <c r="AJ4" s="235">
        <f t="shared" ref="AJ4:AM19" ca="1" si="1">INDEX(INDIRECT("GainsAboveHoover"&amp;AJ$2+YEAR($A4)-YEAR($A$4)),MONTH($A4))</f>
        <v>-7.97098</v>
      </c>
      <c r="AK4" s="235">
        <f t="shared" ca="1" si="1"/>
        <v>-0.19831000000000001</v>
      </c>
      <c r="AL4" s="235">
        <f t="shared" ca="1" si="1"/>
        <v>-19.161000000000001</v>
      </c>
      <c r="AM4" s="235">
        <f t="shared" ca="1" si="1"/>
        <v>-13.035030000000001</v>
      </c>
      <c r="AN4" s="211"/>
      <c r="AO4" s="211"/>
      <c r="AP4" s="211"/>
      <c r="AQ4" s="211"/>
      <c r="AR4" s="211"/>
      <c r="AS4" s="211"/>
      <c r="AT4" s="211"/>
      <c r="AU4" s="211"/>
      <c r="AV4" s="211"/>
      <c r="AW4" s="211"/>
      <c r="AX4" s="211"/>
      <c r="AY4" s="211"/>
    </row>
    <row r="5" spans="1:54" ht="15" x14ac:dyDescent="0.25">
      <c r="A5" s="191">
        <f>YampaRiverInflow.TotalOutflow!A5</f>
        <v>43983</v>
      </c>
      <c r="B5" s="165"/>
      <c r="C5" s="165"/>
      <c r="D5" s="165">
        <v>-14.398</v>
      </c>
      <c r="E5" s="235">
        <v>36.933279999999996</v>
      </c>
      <c r="F5" s="235">
        <v>12.11844</v>
      </c>
      <c r="G5" s="235">
        <v>-24.413979999999999</v>
      </c>
      <c r="H5" s="235">
        <v>59.826749999999997</v>
      </c>
      <c r="I5" s="235">
        <v>109.47535999999999</v>
      </c>
      <c r="J5" s="235">
        <v>52.728230000000003</v>
      </c>
      <c r="K5" s="235">
        <v>39.237310000000001</v>
      </c>
      <c r="L5" s="235">
        <v>-5.3495100000000004</v>
      </c>
      <c r="M5" s="235">
        <v>-3.2524600000000001</v>
      </c>
      <c r="N5" s="235">
        <v>22.28257</v>
      </c>
      <c r="O5" s="235">
        <v>74.744810000000001</v>
      </c>
      <c r="P5" s="235">
        <v>-3.0993200000000001</v>
      </c>
      <c r="Q5" s="235">
        <v>7.29115</v>
      </c>
      <c r="R5" s="235">
        <v>-5.7815200000000004</v>
      </c>
      <c r="S5" s="235">
        <v>44.457190000000004</v>
      </c>
      <c r="T5" s="235">
        <v>6.8165200000000006</v>
      </c>
      <c r="U5" s="235">
        <v>-20.784119999999998</v>
      </c>
      <c r="V5" s="235">
        <v>54.98883</v>
      </c>
      <c r="W5" s="235">
        <v>15.635149999999999</v>
      </c>
      <c r="X5" s="235">
        <v>-4.4930099999999999</v>
      </c>
      <c r="Y5" s="235">
        <v>-44.942190000000004</v>
      </c>
      <c r="Z5" s="235">
        <v>-28.13184</v>
      </c>
      <c r="AA5" s="235">
        <v>-44.289410000000004</v>
      </c>
      <c r="AB5" s="235">
        <v>-35.671800000000005</v>
      </c>
      <c r="AC5" s="235">
        <v>27.88485</v>
      </c>
      <c r="AD5" s="235">
        <v>-19.299349999999997</v>
      </c>
      <c r="AE5" s="235">
        <v>-31.8673</v>
      </c>
      <c r="AF5" s="235">
        <v>12.303469999999999</v>
      </c>
      <c r="AG5" s="235">
        <v>-30.751990000000003</v>
      </c>
      <c r="AH5" s="235">
        <v>-8.8943600000000007</v>
      </c>
      <c r="AI5" s="252">
        <v>32.357529999999997</v>
      </c>
      <c r="AJ5" s="252">
        <v>-19.29664</v>
      </c>
      <c r="AK5" s="252">
        <v>-30.338090000000001</v>
      </c>
      <c r="AL5" s="252">
        <v>-26.509810000000002</v>
      </c>
      <c r="AM5" s="252">
        <v>-10.61144</v>
      </c>
      <c r="AN5" s="211"/>
      <c r="AO5" s="211"/>
      <c r="AP5" s="211"/>
      <c r="AQ5" s="211"/>
      <c r="AR5" s="211"/>
      <c r="AS5" s="211"/>
      <c r="AT5" s="211"/>
      <c r="AU5" s="211"/>
      <c r="AV5" s="211"/>
      <c r="AW5" s="211"/>
      <c r="AX5" s="211"/>
      <c r="AY5" s="211"/>
    </row>
    <row r="6" spans="1:54" ht="15" x14ac:dyDescent="0.25">
      <c r="A6" s="191">
        <f>YampaRiverInflow.TotalOutflow!A6</f>
        <v>44013</v>
      </c>
      <c r="B6" s="165"/>
      <c r="C6" s="165"/>
      <c r="D6" s="165">
        <v>16.077999999999999</v>
      </c>
      <c r="E6" s="235">
        <v>24.055679999999999</v>
      </c>
      <c r="F6" s="235">
        <v>43.604440000000004</v>
      </c>
      <c r="G6" s="235">
        <v>162.26229999999998</v>
      </c>
      <c r="H6" s="235">
        <v>263.92844000000002</v>
      </c>
      <c r="I6" s="235">
        <v>81.789079999999998</v>
      </c>
      <c r="J6" s="235">
        <v>-37.088639999999998</v>
      </c>
      <c r="K6" s="235">
        <v>41.058320000000002</v>
      </c>
      <c r="L6" s="235">
        <v>23.067810000000001</v>
      </c>
      <c r="M6" s="235">
        <v>96.231220000000008</v>
      </c>
      <c r="N6" s="235">
        <v>36.173430000000003</v>
      </c>
      <c r="O6" s="235">
        <v>14.53885</v>
      </c>
      <c r="P6" s="235">
        <v>48.365290000000002</v>
      </c>
      <c r="Q6" s="235">
        <v>13.52698</v>
      </c>
      <c r="R6" s="235">
        <v>41.234610000000004</v>
      </c>
      <c r="S6" s="235">
        <v>51.91695</v>
      </c>
      <c r="T6" s="235">
        <v>63.193040000000003</v>
      </c>
      <c r="U6" s="235">
        <v>38.002940000000002</v>
      </c>
      <c r="V6" s="235">
        <v>100.30158999999999</v>
      </c>
      <c r="W6" s="235">
        <v>89.86345</v>
      </c>
      <c r="X6" s="235">
        <v>-26.052589999999999</v>
      </c>
      <c r="Y6" s="235">
        <v>-16.813580000000002</v>
      </c>
      <c r="Z6" s="235">
        <v>9.49343</v>
      </c>
      <c r="AA6" s="235">
        <v>3.8433299999999999</v>
      </c>
      <c r="AB6" s="235">
        <v>-10.612440000000001</v>
      </c>
      <c r="AC6" s="235">
        <v>41.559800000000003</v>
      </c>
      <c r="AD6" s="235">
        <v>2.9969000000000001</v>
      </c>
      <c r="AE6" s="235">
        <v>6.9309099999999999</v>
      </c>
      <c r="AF6" s="235">
        <v>11.99058</v>
      </c>
      <c r="AG6" s="235">
        <v>-16.260439999999999</v>
      </c>
      <c r="AH6" s="235">
        <v>-22.835750000000001</v>
      </c>
      <c r="AI6" s="252">
        <v>21.93834</v>
      </c>
      <c r="AJ6" s="252">
        <v>36.23865</v>
      </c>
      <c r="AK6" s="252">
        <v>36.61777</v>
      </c>
      <c r="AL6" s="252">
        <v>9.9708400000000008</v>
      </c>
      <c r="AM6" s="252">
        <v>18.92069</v>
      </c>
      <c r="AN6" s="211"/>
      <c r="AO6" s="211"/>
      <c r="AP6" s="211"/>
      <c r="AQ6" s="211"/>
      <c r="AR6" s="211"/>
      <c r="AS6" s="211"/>
      <c r="AT6" s="211"/>
      <c r="AU6" s="211"/>
      <c r="AV6" s="211"/>
      <c r="AW6" s="211"/>
      <c r="AX6" s="211"/>
      <c r="AY6" s="211"/>
    </row>
    <row r="7" spans="1:54" ht="15" x14ac:dyDescent="0.25">
      <c r="A7" s="191">
        <f>YampaRiverInflow.TotalOutflow!A7</f>
        <v>44044</v>
      </c>
      <c r="B7" s="165"/>
      <c r="C7" s="165"/>
      <c r="D7" s="165">
        <v>33.622999999999998</v>
      </c>
      <c r="E7" s="235">
        <v>123.43659</v>
      </c>
      <c r="F7" s="235">
        <v>69.949160000000006</v>
      </c>
      <c r="G7" s="235">
        <v>173.46905999999998</v>
      </c>
      <c r="H7" s="235">
        <v>181.92004</v>
      </c>
      <c r="I7" s="235">
        <v>27.910540000000001</v>
      </c>
      <c r="J7" s="235">
        <v>47.18244</v>
      </c>
      <c r="K7" s="235">
        <v>96.179249999999996</v>
      </c>
      <c r="L7" s="235">
        <v>61.017019999999995</v>
      </c>
      <c r="M7" s="235">
        <v>51.164999999999999</v>
      </c>
      <c r="N7" s="235">
        <v>53.872199999999999</v>
      </c>
      <c r="O7" s="235">
        <v>72.455490000000012</v>
      </c>
      <c r="P7" s="235">
        <v>75.402380000000008</v>
      </c>
      <c r="Q7" s="235">
        <v>106.43533000000001</v>
      </c>
      <c r="R7" s="235">
        <v>67.57383999999999</v>
      </c>
      <c r="S7" s="235">
        <v>52.7256</v>
      </c>
      <c r="T7" s="235">
        <v>30.167000000000002</v>
      </c>
      <c r="U7" s="235">
        <v>95.579899999999995</v>
      </c>
      <c r="V7" s="235">
        <v>79.560249999999996</v>
      </c>
      <c r="W7" s="235">
        <v>70.709090000000003</v>
      </c>
      <c r="X7" s="235">
        <v>34.237900000000003</v>
      </c>
      <c r="Y7" s="235">
        <v>44.544559999999997</v>
      </c>
      <c r="Z7" s="235">
        <v>14.0466</v>
      </c>
      <c r="AA7" s="235">
        <v>56.732959999999999</v>
      </c>
      <c r="AB7" s="235">
        <v>22.905419999999999</v>
      </c>
      <c r="AC7" s="235">
        <v>62.430010000000003</v>
      </c>
      <c r="AD7" s="235">
        <v>21.733169999999998</v>
      </c>
      <c r="AE7" s="235">
        <v>32.04927</v>
      </c>
      <c r="AF7" s="235">
        <v>31.077919999999999</v>
      </c>
      <c r="AG7" s="235">
        <v>9.1049699999999998</v>
      </c>
      <c r="AH7" s="235">
        <v>11.513950000000001</v>
      </c>
      <c r="AI7" s="252">
        <v>35.979999999999997</v>
      </c>
      <c r="AJ7" s="252">
        <v>89.903379999999999</v>
      </c>
      <c r="AK7" s="252">
        <v>51.304139999999997</v>
      </c>
      <c r="AL7" s="252">
        <v>54.512869999999999</v>
      </c>
      <c r="AM7" s="252">
        <v>55.313870000000001</v>
      </c>
      <c r="AN7" s="211"/>
      <c r="AO7" s="211"/>
      <c r="AP7" s="211"/>
      <c r="AQ7" s="211"/>
      <c r="AR7" s="211"/>
      <c r="AS7" s="211"/>
      <c r="AT7" s="211"/>
      <c r="AU7" s="211"/>
      <c r="AV7" s="211"/>
      <c r="AW7" s="211"/>
      <c r="AX7" s="211"/>
      <c r="AY7" s="211"/>
    </row>
    <row r="8" spans="1:54" ht="15" x14ac:dyDescent="0.25">
      <c r="A8" s="191">
        <f>YampaRiverInflow.TotalOutflow!A8</f>
        <v>44075</v>
      </c>
      <c r="B8" s="165"/>
      <c r="C8" s="165"/>
      <c r="D8" s="165">
        <v>26.303999999999998</v>
      </c>
      <c r="E8" s="235">
        <v>71.600369999999998</v>
      </c>
      <c r="F8" s="235">
        <v>67.976089999999999</v>
      </c>
      <c r="G8" s="235">
        <v>58.039279999999998</v>
      </c>
      <c r="H8" s="235">
        <v>49.537279999999996</v>
      </c>
      <c r="I8" s="235">
        <v>48.147349999999996</v>
      </c>
      <c r="J8" s="235">
        <v>19.100849999999998</v>
      </c>
      <c r="K8" s="235">
        <v>44.182519999999997</v>
      </c>
      <c r="L8" s="235">
        <v>39.570800000000006</v>
      </c>
      <c r="M8" s="235">
        <v>60.816720000000004</v>
      </c>
      <c r="N8" s="235">
        <v>123.70398</v>
      </c>
      <c r="O8" s="235">
        <v>66.820329999999998</v>
      </c>
      <c r="P8" s="235">
        <v>67.131079999999997</v>
      </c>
      <c r="Q8" s="235">
        <v>74.204390000000004</v>
      </c>
      <c r="R8" s="235">
        <v>60.767949999999999</v>
      </c>
      <c r="S8" s="235">
        <v>44.842580000000005</v>
      </c>
      <c r="T8" s="235">
        <v>21.581499999999998</v>
      </c>
      <c r="U8" s="235">
        <v>40.702069999999999</v>
      </c>
      <c r="V8" s="235">
        <v>105.37634</v>
      </c>
      <c r="W8" s="235">
        <v>66.257890000000003</v>
      </c>
      <c r="X8" s="235">
        <v>1.6861700000000002</v>
      </c>
      <c r="Y8" s="235">
        <v>30.615169999999999</v>
      </c>
      <c r="Z8" s="235">
        <v>57.502429999999997</v>
      </c>
      <c r="AA8" s="235">
        <v>34.311339999999994</v>
      </c>
      <c r="AB8" s="235">
        <v>33.011309999999995</v>
      </c>
      <c r="AC8" s="235">
        <v>31.35323</v>
      </c>
      <c r="AD8" s="235">
        <v>-3.86361</v>
      </c>
      <c r="AE8" s="235">
        <v>15.656870000000001</v>
      </c>
      <c r="AF8" s="235">
        <v>22.814970000000002</v>
      </c>
      <c r="AG8" s="235">
        <v>11.3721</v>
      </c>
      <c r="AH8" s="235">
        <v>27.015340000000002</v>
      </c>
      <c r="AI8" s="252">
        <v>19.485970000000002</v>
      </c>
      <c r="AJ8" s="252">
        <v>51.889110000000002</v>
      </c>
      <c r="AK8" s="252">
        <v>69.938880000000012</v>
      </c>
      <c r="AL8" s="252">
        <v>85.735799999999998</v>
      </c>
      <c r="AM8" s="252">
        <v>28.291240000000002</v>
      </c>
      <c r="AN8" s="211"/>
      <c r="AO8" s="211"/>
      <c r="AP8" s="211"/>
      <c r="AQ8" s="211"/>
      <c r="AR8" s="211"/>
      <c r="AS8" s="211"/>
      <c r="AT8" s="211"/>
      <c r="AU8" s="211"/>
      <c r="AV8" s="211"/>
      <c r="AW8" s="211"/>
      <c r="AX8" s="211"/>
      <c r="AY8" s="211"/>
    </row>
    <row r="9" spans="1:54" ht="15" x14ac:dyDescent="0.25">
      <c r="A9" s="191">
        <f>YampaRiverInflow.TotalOutflow!A9</f>
        <v>44105</v>
      </c>
      <c r="B9" s="165"/>
      <c r="C9" s="165"/>
      <c r="D9" s="165">
        <v>26.123999999999999</v>
      </c>
      <c r="E9" s="235">
        <v>12.046950000000001</v>
      </c>
      <c r="F9" s="235">
        <v>44.708550000000002</v>
      </c>
      <c r="G9" s="235">
        <v>94.210949999999997</v>
      </c>
      <c r="H9" s="235">
        <v>62.611580000000004</v>
      </c>
      <c r="I9" s="235">
        <v>44.29318</v>
      </c>
      <c r="J9" s="235">
        <v>76.503590000000003</v>
      </c>
      <c r="K9" s="235">
        <v>31.99305</v>
      </c>
      <c r="L9" s="235">
        <v>68.755240000000001</v>
      </c>
      <c r="M9" s="235">
        <v>34.473959999999998</v>
      </c>
      <c r="N9" s="235">
        <v>-5.0724499999999999</v>
      </c>
      <c r="O9" s="235">
        <v>8.4032400000000003</v>
      </c>
      <c r="P9" s="235">
        <v>58.572089999999996</v>
      </c>
      <c r="Q9" s="235">
        <v>26.536560000000001</v>
      </c>
      <c r="R9" s="235">
        <v>30.619790000000002</v>
      </c>
      <c r="S9" s="235">
        <v>17.437549999999998</v>
      </c>
      <c r="T9" s="235">
        <v>-6.8582700000000001</v>
      </c>
      <c r="U9" s="235">
        <v>-5.2950000000000004E-2</v>
      </c>
      <c r="V9" s="235">
        <v>34.554230000000004</v>
      </c>
      <c r="W9" s="235">
        <v>-2.5649999999999999</v>
      </c>
      <c r="X9" s="235">
        <v>14.550549999999999</v>
      </c>
      <c r="Y9" s="235">
        <v>-9.9389500000000002</v>
      </c>
      <c r="Z9" s="235">
        <v>23.19021</v>
      </c>
      <c r="AA9" s="235">
        <v>-14.36961</v>
      </c>
      <c r="AB9" s="235">
        <v>71.068789999999993</v>
      </c>
      <c r="AC9" s="235">
        <v>6.2742899999999997</v>
      </c>
      <c r="AD9" s="235">
        <v>27.342230000000001</v>
      </c>
      <c r="AE9" s="235">
        <v>-0.23946999999999999</v>
      </c>
      <c r="AF9" s="235">
        <v>-2.2455599999999998</v>
      </c>
      <c r="AG9" s="235">
        <v>-16.214659999999999</v>
      </c>
      <c r="AH9" s="235">
        <v>31.133290000000002</v>
      </c>
      <c r="AI9" s="252">
        <v>10.062709999999999</v>
      </c>
      <c r="AJ9" s="252">
        <v>26.87743</v>
      </c>
      <c r="AK9" s="252">
        <v>16.168790000000001</v>
      </c>
      <c r="AL9" s="252">
        <v>10.55016</v>
      </c>
      <c r="AM9" s="252">
        <v>53.043779999999998</v>
      </c>
      <c r="AN9" s="211"/>
      <c r="AO9" s="211"/>
      <c r="AP9" s="211"/>
      <c r="AQ9" s="211"/>
      <c r="AR9" s="211"/>
      <c r="AS9" s="211"/>
      <c r="AT9" s="211"/>
      <c r="AU9" s="211"/>
      <c r="AV9" s="211"/>
      <c r="AW9" s="211"/>
      <c r="AX9" s="211"/>
      <c r="AY9" s="211"/>
    </row>
    <row r="10" spans="1:54" ht="15" x14ac:dyDescent="0.25">
      <c r="A10" s="191">
        <f>YampaRiverInflow.TotalOutflow!A10</f>
        <v>44136</v>
      </c>
      <c r="B10" s="165"/>
      <c r="C10" s="165"/>
      <c r="D10" s="165">
        <v>40.941000000000003</v>
      </c>
      <c r="E10" s="235">
        <v>68.222350000000006</v>
      </c>
      <c r="F10" s="235">
        <v>96.544960000000003</v>
      </c>
      <c r="G10" s="235">
        <v>74.925269999999998</v>
      </c>
      <c r="H10" s="235">
        <v>84.97354</v>
      </c>
      <c r="I10" s="235">
        <v>44.572330000000001</v>
      </c>
      <c r="J10" s="235">
        <v>61.21857</v>
      </c>
      <c r="K10" s="235">
        <v>61.653169999999996</v>
      </c>
      <c r="L10" s="235">
        <v>14.882989999999999</v>
      </c>
      <c r="M10" s="235">
        <v>-19.204990000000002</v>
      </c>
      <c r="N10" s="235">
        <v>-1.52424</v>
      </c>
      <c r="O10" s="235">
        <v>18.457650000000001</v>
      </c>
      <c r="P10" s="235">
        <v>34.945860000000003</v>
      </c>
      <c r="Q10" s="235">
        <v>47.466260000000005</v>
      </c>
      <c r="R10" s="235">
        <v>4.8053999999999997</v>
      </c>
      <c r="S10" s="235">
        <v>35.269769999999994</v>
      </c>
      <c r="T10" s="235">
        <v>42.339680000000001</v>
      </c>
      <c r="U10" s="235">
        <v>55.028739999999999</v>
      </c>
      <c r="V10" s="235">
        <v>49.55097</v>
      </c>
      <c r="W10" s="235">
        <v>12.85075</v>
      </c>
      <c r="X10" s="235">
        <v>-5.0983599999999996</v>
      </c>
      <c r="Y10" s="235">
        <v>3.7396100000000003</v>
      </c>
      <c r="Z10" s="235">
        <v>5.9197799999999994</v>
      </c>
      <c r="AA10" s="235">
        <v>13.224440000000001</v>
      </c>
      <c r="AB10" s="235">
        <v>88.19019999999999</v>
      </c>
      <c r="AC10" s="235">
        <v>3.3384200000000002</v>
      </c>
      <c r="AD10" s="235">
        <v>9.6611499999999992</v>
      </c>
      <c r="AE10" s="235">
        <v>28.934830000000002</v>
      </c>
      <c r="AF10" s="235">
        <v>23.146419999999999</v>
      </c>
      <c r="AG10" s="235">
        <v>6.9311699999999998</v>
      </c>
      <c r="AH10" s="235">
        <v>-18.565669999999997</v>
      </c>
      <c r="AI10" s="252">
        <v>6.0730000000000004</v>
      </c>
      <c r="AJ10" s="252">
        <v>25.847069999999999</v>
      </c>
      <c r="AK10" s="252">
        <v>73.871279999999999</v>
      </c>
      <c r="AL10" s="252">
        <v>16.733310000000003</v>
      </c>
      <c r="AM10" s="252">
        <v>13.000729999999999</v>
      </c>
      <c r="AN10" s="211"/>
      <c r="AO10" s="211"/>
      <c r="AP10" s="211"/>
      <c r="AQ10" s="211"/>
      <c r="AR10" s="211"/>
      <c r="AS10" s="211"/>
      <c r="AT10" s="211"/>
      <c r="AU10" s="211"/>
      <c r="AV10" s="211"/>
      <c r="AW10" s="211"/>
      <c r="AX10" s="211"/>
      <c r="AY10" s="211"/>
    </row>
    <row r="11" spans="1:54" ht="15" x14ac:dyDescent="0.25">
      <c r="A11" s="191">
        <f>YampaRiverInflow.TotalOutflow!A11</f>
        <v>44166</v>
      </c>
      <c r="B11" s="165"/>
      <c r="C11" s="165"/>
      <c r="D11" s="165">
        <v>31.451000000000001</v>
      </c>
      <c r="E11" s="235">
        <v>21.911330000000003</v>
      </c>
      <c r="F11" s="235">
        <v>119.91215</v>
      </c>
      <c r="G11" s="235">
        <v>105.89599000000001</v>
      </c>
      <c r="H11" s="235">
        <v>94.589410000000001</v>
      </c>
      <c r="I11" s="235">
        <v>51.131320000000002</v>
      </c>
      <c r="J11" s="235">
        <v>61.849769999999999</v>
      </c>
      <c r="K11" s="235">
        <v>34.074580000000005</v>
      </c>
      <c r="L11" s="235">
        <v>38.824640000000002</v>
      </c>
      <c r="M11" s="235">
        <v>35.952129999999997</v>
      </c>
      <c r="N11" s="235">
        <v>20.8627</v>
      </c>
      <c r="O11" s="235">
        <v>57.803160000000005</v>
      </c>
      <c r="P11" s="235">
        <v>92.029710000000009</v>
      </c>
      <c r="Q11" s="235">
        <v>54.482939999999999</v>
      </c>
      <c r="R11" s="235">
        <v>74.188720000000004</v>
      </c>
      <c r="S11" s="235">
        <v>20.86449</v>
      </c>
      <c r="T11" s="235">
        <v>23.802630000000001</v>
      </c>
      <c r="U11" s="235">
        <v>17.31991</v>
      </c>
      <c r="V11" s="235">
        <v>3.7025900000000003</v>
      </c>
      <c r="W11" s="235">
        <v>4.0086300000000001</v>
      </c>
      <c r="X11" s="235">
        <v>16.006059999999998</v>
      </c>
      <c r="Y11" s="235">
        <v>32.989669999999997</v>
      </c>
      <c r="Z11" s="235">
        <v>24.059549999999998</v>
      </c>
      <c r="AA11" s="235">
        <v>18.055310000000002</v>
      </c>
      <c r="AB11" s="235">
        <v>72.941210000000012</v>
      </c>
      <c r="AC11" s="235">
        <v>9.4193499999999997</v>
      </c>
      <c r="AD11" s="235">
        <v>-6.6252899999999997</v>
      </c>
      <c r="AE11" s="235">
        <v>25.260439999999999</v>
      </c>
      <c r="AF11" s="235">
        <v>20.1906</v>
      </c>
      <c r="AG11" s="235">
        <v>8.2487399999999997</v>
      </c>
      <c r="AH11" s="235">
        <v>198.80347</v>
      </c>
      <c r="AI11" s="252">
        <v>47.475259999999999</v>
      </c>
      <c r="AJ11" s="252">
        <v>29.025639999999999</v>
      </c>
      <c r="AK11" s="252">
        <v>23.17662</v>
      </c>
      <c r="AL11" s="252">
        <v>8.44069</v>
      </c>
      <c r="AM11" s="252">
        <v>14.2028</v>
      </c>
      <c r="AN11" s="211"/>
      <c r="AO11" s="211"/>
      <c r="AP11" s="211"/>
      <c r="AQ11" s="211"/>
      <c r="AR11" s="211"/>
      <c r="AS11" s="211"/>
      <c r="AT11" s="211"/>
      <c r="AU11" s="211"/>
      <c r="AV11" s="211"/>
      <c r="AW11" s="211"/>
      <c r="AX11" s="211"/>
      <c r="AY11" s="211"/>
    </row>
    <row r="12" spans="1:54" ht="15" x14ac:dyDescent="0.25">
      <c r="A12" s="191">
        <f>YampaRiverInflow.TotalOutflow!A12</f>
        <v>44197</v>
      </c>
      <c r="B12" s="165"/>
      <c r="C12" s="165"/>
      <c r="D12" s="165">
        <v>48.27</v>
      </c>
      <c r="E12" s="235">
        <v>40.936629999999994</v>
      </c>
      <c r="F12" s="235">
        <v>73.067050000000009</v>
      </c>
      <c r="G12" s="235">
        <v>67.109080000000006</v>
      </c>
      <c r="H12" s="235">
        <v>85.926450000000003</v>
      </c>
      <c r="I12" s="235">
        <v>22.962630000000001</v>
      </c>
      <c r="J12" s="235">
        <v>38.586370000000002</v>
      </c>
      <c r="K12" s="235">
        <v>50.149720000000002</v>
      </c>
      <c r="L12" s="235">
        <v>73.993719999999996</v>
      </c>
      <c r="M12" s="235">
        <v>66.085639999999998</v>
      </c>
      <c r="N12" s="235">
        <v>35.41386</v>
      </c>
      <c r="O12" s="235">
        <v>73.120070000000013</v>
      </c>
      <c r="P12" s="235">
        <v>216.50864000000001</v>
      </c>
      <c r="Q12" s="235">
        <v>75.599890000000002</v>
      </c>
      <c r="R12" s="235">
        <v>153.67762999999999</v>
      </c>
      <c r="S12" s="235">
        <v>19.93974</v>
      </c>
      <c r="T12" s="235">
        <v>50.25112</v>
      </c>
      <c r="U12" s="235">
        <v>51.307099999999998</v>
      </c>
      <c r="V12" s="235">
        <v>48.592469999999999</v>
      </c>
      <c r="W12" s="235">
        <v>21.595279999999999</v>
      </c>
      <c r="X12" s="235">
        <v>50.7896</v>
      </c>
      <c r="Y12" s="235">
        <v>15.387979999999999</v>
      </c>
      <c r="Z12" s="235">
        <v>33.643239999999999</v>
      </c>
      <c r="AA12" s="235">
        <v>8.7414400000000008</v>
      </c>
      <c r="AB12" s="235">
        <v>308.55319000000003</v>
      </c>
      <c r="AC12" s="235">
        <v>17.535499999999999</v>
      </c>
      <c r="AD12" s="235">
        <v>-4.3097500000000002</v>
      </c>
      <c r="AE12" s="235">
        <v>33.658019999999993</v>
      </c>
      <c r="AF12" s="235">
        <v>9.6820599999999999</v>
      </c>
      <c r="AG12" s="235">
        <v>57.667650000000002</v>
      </c>
      <c r="AH12" s="235">
        <v>40.798379999999995</v>
      </c>
      <c r="AI12" s="252">
        <v>20.18862</v>
      </c>
      <c r="AJ12" s="252">
        <v>17.98648</v>
      </c>
      <c r="AK12" s="252">
        <v>11.416129999999999</v>
      </c>
      <c r="AL12" s="252">
        <v>26.265250000000002</v>
      </c>
      <c r="AM12" s="252">
        <v>62.10371</v>
      </c>
      <c r="AN12" s="211"/>
      <c r="AO12" s="211"/>
      <c r="AP12" s="211"/>
      <c r="AQ12" s="211"/>
      <c r="AR12" s="211"/>
      <c r="AS12" s="211"/>
      <c r="AT12" s="211"/>
      <c r="AU12" s="211"/>
      <c r="AV12" s="211"/>
      <c r="AW12" s="211"/>
      <c r="AX12" s="211"/>
      <c r="AY12" s="211"/>
    </row>
    <row r="13" spans="1:54" ht="15" x14ac:dyDescent="0.25">
      <c r="A13" s="191">
        <f>YampaRiverInflow.TotalOutflow!A13</f>
        <v>44228</v>
      </c>
      <c r="B13" s="165"/>
      <c r="C13" s="165"/>
      <c r="D13" s="165">
        <v>43.753999999999998</v>
      </c>
      <c r="E13" s="235">
        <v>66.352500000000006</v>
      </c>
      <c r="F13" s="235">
        <v>72.912189999999995</v>
      </c>
      <c r="G13" s="235">
        <v>61.891629999999999</v>
      </c>
      <c r="H13" s="235">
        <v>81.362130000000008</v>
      </c>
      <c r="I13" s="235">
        <v>65.860690000000005</v>
      </c>
      <c r="J13" s="235">
        <v>96.742260000000002</v>
      </c>
      <c r="K13" s="235">
        <v>56.577669999999998</v>
      </c>
      <c r="L13" s="235">
        <v>76.689610000000002</v>
      </c>
      <c r="M13" s="235">
        <v>27.47861</v>
      </c>
      <c r="N13" s="235">
        <v>58.670389999999998</v>
      </c>
      <c r="O13" s="235">
        <v>103.05712</v>
      </c>
      <c r="P13" s="235">
        <v>217.21960000000001</v>
      </c>
      <c r="Q13" s="235">
        <v>68.652330000000006</v>
      </c>
      <c r="R13" s="235">
        <v>95.266850000000005</v>
      </c>
      <c r="S13" s="235">
        <v>30.53435</v>
      </c>
      <c r="T13" s="235">
        <v>0.87429999999999997</v>
      </c>
      <c r="U13" s="235">
        <v>79.516630000000006</v>
      </c>
      <c r="V13" s="235">
        <v>42.740839999999999</v>
      </c>
      <c r="W13" s="235">
        <v>27.866959999999999</v>
      </c>
      <c r="X13" s="235">
        <v>42.402940000000001</v>
      </c>
      <c r="Y13" s="235">
        <v>9.2639599999999991</v>
      </c>
      <c r="Z13" s="235">
        <v>42.885899999999999</v>
      </c>
      <c r="AA13" s="235">
        <v>23.858460000000001</v>
      </c>
      <c r="AB13" s="235">
        <v>198.39957999999999</v>
      </c>
      <c r="AC13" s="235">
        <v>14.859780000000001</v>
      </c>
      <c r="AD13" s="235">
        <v>22.055709999999998</v>
      </c>
      <c r="AE13" s="235">
        <v>46.185139999999997</v>
      </c>
      <c r="AF13" s="235">
        <v>33.257949999999994</v>
      </c>
      <c r="AG13" s="235">
        <v>61.041400000000003</v>
      </c>
      <c r="AH13" s="235">
        <v>40.438339999999997</v>
      </c>
      <c r="AI13" s="252">
        <v>24.008119999999998</v>
      </c>
      <c r="AJ13" s="252">
        <v>33.928449999999998</v>
      </c>
      <c r="AK13" s="252">
        <v>39.258580000000002</v>
      </c>
      <c r="AL13" s="252">
        <v>44.198879999999996</v>
      </c>
      <c r="AM13" s="252">
        <v>81.362470000000002</v>
      </c>
      <c r="AN13" s="211"/>
      <c r="AO13" s="211"/>
      <c r="AP13" s="211"/>
      <c r="AQ13" s="211"/>
      <c r="AR13" s="211"/>
      <c r="AS13" s="211"/>
      <c r="AT13" s="211"/>
      <c r="AU13" s="211"/>
      <c r="AV13" s="211"/>
      <c r="AW13" s="211"/>
      <c r="AX13" s="211"/>
      <c r="AY13" s="211"/>
    </row>
    <row r="14" spans="1:54" ht="15" x14ac:dyDescent="0.25">
      <c r="A14" s="191">
        <f>YampaRiverInflow.TotalOutflow!A14</f>
        <v>44256</v>
      </c>
      <c r="B14" s="165"/>
      <c r="C14" s="165"/>
      <c r="D14" s="165">
        <v>18.689</v>
      </c>
      <c r="E14" s="235">
        <v>51.192050000000002</v>
      </c>
      <c r="F14" s="235">
        <v>151.50628</v>
      </c>
      <c r="G14" s="235">
        <v>66.457669999999993</v>
      </c>
      <c r="H14" s="235">
        <v>78.140059999999991</v>
      </c>
      <c r="I14" s="235">
        <v>46.975250000000003</v>
      </c>
      <c r="J14" s="235">
        <v>33.411790000000003</v>
      </c>
      <c r="K14" s="235">
        <v>9.7218199999999992</v>
      </c>
      <c r="L14" s="235">
        <v>-6.2396000000000003</v>
      </c>
      <c r="M14" s="235">
        <v>11.97274</v>
      </c>
      <c r="N14" s="235">
        <v>69.191539999999989</v>
      </c>
      <c r="O14" s="235">
        <v>135.81139999999999</v>
      </c>
      <c r="P14" s="235">
        <v>231.93197000000001</v>
      </c>
      <c r="Q14" s="235">
        <v>51.73753</v>
      </c>
      <c r="R14" s="235">
        <v>184.00505999999999</v>
      </c>
      <c r="S14" s="235">
        <v>-49.657410000000006</v>
      </c>
      <c r="T14" s="235">
        <v>44.784990000000001</v>
      </c>
      <c r="U14" s="235">
        <v>91.549779999999998</v>
      </c>
      <c r="V14" s="235">
        <v>-1.9535199999999999</v>
      </c>
      <c r="W14" s="235">
        <v>-1.3108900000000001</v>
      </c>
      <c r="X14" s="235">
        <v>38.696649999999998</v>
      </c>
      <c r="Y14" s="235">
        <v>-25.373279999999998</v>
      </c>
      <c r="Z14" s="235">
        <v>13.9216</v>
      </c>
      <c r="AA14" s="235">
        <v>0.71389999999999998</v>
      </c>
      <c r="AB14" s="235">
        <v>113.0411</v>
      </c>
      <c r="AC14" s="235">
        <v>23.902099999999997</v>
      </c>
      <c r="AD14" s="235">
        <v>-3.2670700000000004</v>
      </c>
      <c r="AE14" s="235">
        <v>14.70945</v>
      </c>
      <c r="AF14" s="235">
        <v>-18.02298</v>
      </c>
      <c r="AG14" s="235">
        <v>19.158650000000002</v>
      </c>
      <c r="AH14" s="235">
        <v>22.104689999999998</v>
      </c>
      <c r="AI14" s="252">
        <v>14.295219999999999</v>
      </c>
      <c r="AJ14" s="252">
        <v>17.065750000000001</v>
      </c>
      <c r="AK14" s="252">
        <v>-8.489469999999999</v>
      </c>
      <c r="AL14" s="252">
        <v>9.3208599999999997</v>
      </c>
      <c r="AM14" s="252">
        <v>51.526900000000005</v>
      </c>
      <c r="AN14" s="211"/>
      <c r="AO14" s="211"/>
      <c r="AP14" s="211"/>
      <c r="AQ14" s="211"/>
      <c r="AR14" s="211"/>
      <c r="AS14" s="211"/>
      <c r="AT14" s="211"/>
      <c r="AU14" s="211"/>
      <c r="AV14" s="211"/>
      <c r="AW14" s="211"/>
      <c r="AX14" s="211"/>
      <c r="AY14" s="211"/>
    </row>
    <row r="15" spans="1:54" ht="15" x14ac:dyDescent="0.25">
      <c r="A15" s="191">
        <f>YampaRiverInflow.TotalOutflow!A15</f>
        <v>44287</v>
      </c>
      <c r="B15" s="165"/>
      <c r="C15" s="165"/>
      <c r="D15" s="165">
        <v>20.425000000000001</v>
      </c>
      <c r="E15" s="235">
        <v>38.499319999999997</v>
      </c>
      <c r="F15" s="235">
        <v>96.20026</v>
      </c>
      <c r="G15" s="235">
        <v>93.1066</v>
      </c>
      <c r="H15" s="235">
        <v>113.65612</v>
      </c>
      <c r="I15" s="235">
        <v>66.630200000000002</v>
      </c>
      <c r="J15" s="235">
        <v>71.963399999999993</v>
      </c>
      <c r="K15" s="235">
        <v>66.69935000000001</v>
      </c>
      <c r="L15" s="235">
        <v>32.739060000000002</v>
      </c>
      <c r="M15" s="235">
        <v>14.244879999999998</v>
      </c>
      <c r="N15" s="235">
        <v>31.657869999999999</v>
      </c>
      <c r="O15" s="235">
        <v>78.978619999999992</v>
      </c>
      <c r="P15" s="235">
        <v>163.68356</v>
      </c>
      <c r="Q15" s="235">
        <v>33.634209999999996</v>
      </c>
      <c r="R15" s="235">
        <v>85.047899999999998</v>
      </c>
      <c r="S15" s="235">
        <v>90.867329999999995</v>
      </c>
      <c r="T15" s="235">
        <v>42.873559999999998</v>
      </c>
      <c r="U15" s="235">
        <v>92.717320000000001</v>
      </c>
      <c r="V15" s="235">
        <v>-50.942349999999998</v>
      </c>
      <c r="W15" s="235">
        <v>-20.665459999999999</v>
      </c>
      <c r="X15" s="235">
        <v>-6.8614199999999999</v>
      </c>
      <c r="Y15" s="235">
        <v>-36.738260000000004</v>
      </c>
      <c r="Z15" s="235">
        <v>-5.1315900000000001</v>
      </c>
      <c r="AA15" s="235">
        <v>8.6379099999999998</v>
      </c>
      <c r="AB15" s="235">
        <v>92.931869999999989</v>
      </c>
      <c r="AC15" s="235">
        <v>8.7707999999999995</v>
      </c>
      <c r="AD15" s="235">
        <v>-11.025589999999999</v>
      </c>
      <c r="AE15" s="235">
        <v>-2.8896199999999999</v>
      </c>
      <c r="AF15" s="235">
        <v>-12.4717</v>
      </c>
      <c r="AG15" s="235">
        <v>37.547419999999995</v>
      </c>
      <c r="AH15" s="235">
        <v>73.938360000000003</v>
      </c>
      <c r="AI15" s="252">
        <v>23.613019999999999</v>
      </c>
      <c r="AJ15" s="252">
        <v>12.379110000000001</v>
      </c>
      <c r="AK15" s="252">
        <v>-15.7683</v>
      </c>
      <c r="AL15" s="252">
        <v>-8.9777900000000006</v>
      </c>
      <c r="AM15" s="252">
        <v>26.227169999999997</v>
      </c>
      <c r="AN15" s="211"/>
      <c r="AO15" s="211"/>
      <c r="AP15" s="211"/>
      <c r="AQ15" s="211"/>
      <c r="AR15" s="211"/>
      <c r="AS15" s="211"/>
      <c r="AT15" s="211"/>
      <c r="AU15" s="211"/>
      <c r="AV15" s="211"/>
      <c r="AW15" s="211"/>
      <c r="AX15" s="211"/>
      <c r="AY15" s="211"/>
    </row>
    <row r="16" spans="1:54" ht="15" x14ac:dyDescent="0.25">
      <c r="A16" s="191">
        <f>YampaRiverInflow.TotalOutflow!A16</f>
        <v>44317</v>
      </c>
      <c r="B16" s="165"/>
      <c r="C16" s="165"/>
      <c r="D16" s="165">
        <v>3.4889999999999999</v>
      </c>
      <c r="E16" s="235">
        <v>76.283210000000011</v>
      </c>
      <c r="F16" s="235">
        <v>160.22148999999999</v>
      </c>
      <c r="G16" s="235">
        <v>79.716399999999993</v>
      </c>
      <c r="H16" s="235">
        <v>34.539989999999996</v>
      </c>
      <c r="I16" s="235">
        <v>-75.702719999999999</v>
      </c>
      <c r="J16" s="235">
        <v>26.673189999999998</v>
      </c>
      <c r="K16" s="235">
        <v>47.744349999999997</v>
      </c>
      <c r="L16" s="235">
        <v>-46.262440000000005</v>
      </c>
      <c r="M16" s="235">
        <v>-30.300249999999998</v>
      </c>
      <c r="N16" s="235">
        <v>12.60849</v>
      </c>
      <c r="O16" s="235">
        <v>48.945730000000005</v>
      </c>
      <c r="P16" s="235">
        <v>120.83439999999999</v>
      </c>
      <c r="Q16" s="235">
        <v>43.791910000000001</v>
      </c>
      <c r="R16" s="235">
        <v>143.51311999999999</v>
      </c>
      <c r="S16" s="235">
        <v>14.462389999999999</v>
      </c>
      <c r="T16" s="235">
        <v>25.07938</v>
      </c>
      <c r="U16" s="235">
        <v>110.48378</v>
      </c>
      <c r="V16" s="235">
        <v>4.4198699999999995</v>
      </c>
      <c r="W16" s="235">
        <v>-9.4710400000000003</v>
      </c>
      <c r="X16" s="235">
        <v>-11.55878</v>
      </c>
      <c r="Y16" s="235">
        <v>-20.12107</v>
      </c>
      <c r="Z16" s="235">
        <v>-6.2686999999999999</v>
      </c>
      <c r="AA16" s="235">
        <v>3.8273699999999997</v>
      </c>
      <c r="AB16" s="235">
        <v>135.48492000000002</v>
      </c>
      <c r="AC16" s="235">
        <v>-18.09918</v>
      </c>
      <c r="AD16" s="235">
        <v>-26.76895</v>
      </c>
      <c r="AE16" s="235">
        <v>12.218399999999999</v>
      </c>
      <c r="AF16" s="235">
        <v>8.8367199999999997</v>
      </c>
      <c r="AG16" s="235">
        <v>40.216769999999997</v>
      </c>
      <c r="AH16" s="235">
        <v>62.942929999999997</v>
      </c>
      <c r="AI16" s="252">
        <v>-7.97098</v>
      </c>
      <c r="AJ16" s="252">
        <v>-0.19831000000000001</v>
      </c>
      <c r="AK16" s="252">
        <v>-19.161000000000001</v>
      </c>
      <c r="AL16" s="252">
        <v>-13.035030000000001</v>
      </c>
      <c r="AM16" s="252">
        <v>50.601709999999997</v>
      </c>
      <c r="AN16" s="211"/>
      <c r="AO16" s="211"/>
      <c r="AP16" s="211"/>
      <c r="AQ16" s="211"/>
      <c r="AR16" s="211"/>
      <c r="AS16" s="211"/>
      <c r="AT16" s="211"/>
      <c r="AU16" s="211"/>
      <c r="AV16" s="211"/>
      <c r="AW16" s="211"/>
      <c r="AX16" s="211"/>
      <c r="AY16" s="211"/>
    </row>
    <row r="17" spans="1:51" ht="15" x14ac:dyDescent="0.25">
      <c r="A17" s="191">
        <f>YampaRiverInflow.TotalOutflow!A17</f>
        <v>44348</v>
      </c>
      <c r="B17" s="165"/>
      <c r="C17" s="165"/>
      <c r="D17" s="165">
        <v>-14.398</v>
      </c>
      <c r="E17" s="235">
        <v>12.11844</v>
      </c>
      <c r="F17" s="235">
        <v>-24.413979999999999</v>
      </c>
      <c r="G17" s="235">
        <v>59.826749999999997</v>
      </c>
      <c r="H17" s="235">
        <v>109.47535999999999</v>
      </c>
      <c r="I17" s="235">
        <v>52.728230000000003</v>
      </c>
      <c r="J17" s="235">
        <v>39.237310000000001</v>
      </c>
      <c r="K17" s="235">
        <v>-5.3495100000000004</v>
      </c>
      <c r="L17" s="235">
        <v>-3.2524600000000001</v>
      </c>
      <c r="M17" s="235">
        <v>22.28257</v>
      </c>
      <c r="N17" s="235">
        <v>74.744810000000001</v>
      </c>
      <c r="O17" s="235">
        <v>-3.0993200000000001</v>
      </c>
      <c r="P17" s="235">
        <v>7.29115</v>
      </c>
      <c r="Q17" s="235">
        <v>-5.7815200000000004</v>
      </c>
      <c r="R17" s="235">
        <v>44.457190000000004</v>
      </c>
      <c r="S17" s="235">
        <v>6.8165200000000006</v>
      </c>
      <c r="T17" s="235">
        <v>-20.784119999999998</v>
      </c>
      <c r="U17" s="235">
        <v>54.98883</v>
      </c>
      <c r="V17" s="235">
        <v>15.635149999999999</v>
      </c>
      <c r="W17" s="235">
        <v>-4.4930099999999999</v>
      </c>
      <c r="X17" s="235">
        <v>-44.942190000000004</v>
      </c>
      <c r="Y17" s="235">
        <v>-28.13184</v>
      </c>
      <c r="Z17" s="235">
        <v>-44.289410000000004</v>
      </c>
      <c r="AA17" s="235">
        <v>-35.671800000000005</v>
      </c>
      <c r="AB17" s="235">
        <v>27.88485</v>
      </c>
      <c r="AC17" s="235">
        <v>-19.299349999999997</v>
      </c>
      <c r="AD17" s="235">
        <v>-31.8673</v>
      </c>
      <c r="AE17" s="235">
        <v>12.303469999999999</v>
      </c>
      <c r="AF17" s="235">
        <v>-30.751990000000003</v>
      </c>
      <c r="AG17" s="235">
        <v>-8.8943600000000007</v>
      </c>
      <c r="AH17" s="235">
        <v>32.357529999999997</v>
      </c>
      <c r="AI17" s="252">
        <v>-19.29664</v>
      </c>
      <c r="AJ17" s="252">
        <v>-30.338090000000001</v>
      </c>
      <c r="AK17" s="252">
        <v>-26.509810000000002</v>
      </c>
      <c r="AL17" s="252">
        <v>-10.61144</v>
      </c>
      <c r="AM17" s="252">
        <v>25.167849999999998</v>
      </c>
      <c r="AN17" s="211"/>
      <c r="AO17" s="211"/>
      <c r="AP17" s="211"/>
      <c r="AQ17" s="211"/>
      <c r="AR17" s="211"/>
      <c r="AS17" s="211"/>
      <c r="AT17" s="211"/>
      <c r="AU17" s="211"/>
      <c r="AV17" s="211"/>
      <c r="AW17" s="211"/>
      <c r="AX17" s="211"/>
      <c r="AY17" s="211"/>
    </row>
    <row r="18" spans="1:51" ht="15" x14ac:dyDescent="0.25">
      <c r="A18" s="191">
        <f>YampaRiverInflow.TotalOutflow!A18</f>
        <v>44378</v>
      </c>
      <c r="B18" s="165"/>
      <c r="C18" s="165"/>
      <c r="D18" s="165">
        <v>16.077999999999999</v>
      </c>
      <c r="E18" s="235">
        <v>43.604440000000004</v>
      </c>
      <c r="F18" s="235">
        <v>162.26229999999998</v>
      </c>
      <c r="G18" s="235">
        <v>263.92844000000002</v>
      </c>
      <c r="H18" s="235">
        <v>81.789079999999998</v>
      </c>
      <c r="I18" s="235">
        <v>-37.088639999999998</v>
      </c>
      <c r="J18" s="235">
        <v>41.058320000000002</v>
      </c>
      <c r="K18" s="235">
        <v>23.067810000000001</v>
      </c>
      <c r="L18" s="235">
        <v>96.231220000000008</v>
      </c>
      <c r="M18" s="235">
        <v>36.173430000000003</v>
      </c>
      <c r="N18" s="235">
        <v>14.53885</v>
      </c>
      <c r="O18" s="235">
        <v>48.365290000000002</v>
      </c>
      <c r="P18" s="235">
        <v>13.52698</v>
      </c>
      <c r="Q18" s="235">
        <v>41.234610000000004</v>
      </c>
      <c r="R18" s="235">
        <v>51.91695</v>
      </c>
      <c r="S18" s="235">
        <v>63.193040000000003</v>
      </c>
      <c r="T18" s="235">
        <v>38.002940000000002</v>
      </c>
      <c r="U18" s="235">
        <v>100.30158999999999</v>
      </c>
      <c r="V18" s="235">
        <v>89.86345</v>
      </c>
      <c r="W18" s="235">
        <v>-26.052589999999999</v>
      </c>
      <c r="X18" s="235">
        <v>-16.813580000000002</v>
      </c>
      <c r="Y18" s="235">
        <v>9.49343</v>
      </c>
      <c r="Z18" s="235">
        <v>3.8433299999999999</v>
      </c>
      <c r="AA18" s="235">
        <v>-10.612440000000001</v>
      </c>
      <c r="AB18" s="235">
        <v>41.559800000000003</v>
      </c>
      <c r="AC18" s="235">
        <v>2.9969000000000001</v>
      </c>
      <c r="AD18" s="235">
        <v>6.9309099999999999</v>
      </c>
      <c r="AE18" s="235">
        <v>11.99058</v>
      </c>
      <c r="AF18" s="235">
        <v>-16.260439999999999</v>
      </c>
      <c r="AG18" s="235">
        <v>-22.835750000000001</v>
      </c>
      <c r="AH18" s="235">
        <v>21.93834</v>
      </c>
      <c r="AI18" s="252">
        <v>36.23865</v>
      </c>
      <c r="AJ18" s="252">
        <v>36.61777</v>
      </c>
      <c r="AK18" s="252">
        <v>9.9708400000000008</v>
      </c>
      <c r="AL18" s="252">
        <v>18.92069</v>
      </c>
      <c r="AM18" s="252">
        <v>11.734999999999999</v>
      </c>
      <c r="AN18" s="211"/>
      <c r="AO18" s="211"/>
      <c r="AP18" s="211"/>
      <c r="AQ18" s="211"/>
      <c r="AR18" s="211"/>
      <c r="AS18" s="211"/>
      <c r="AT18" s="211"/>
      <c r="AU18" s="211"/>
      <c r="AV18" s="211"/>
      <c r="AW18" s="211"/>
      <c r="AX18" s="211"/>
      <c r="AY18" s="211"/>
    </row>
    <row r="19" spans="1:51" ht="15" x14ac:dyDescent="0.25">
      <c r="A19" s="191">
        <f>YampaRiverInflow.TotalOutflow!A19</f>
        <v>44409</v>
      </c>
      <c r="B19" s="165"/>
      <c r="C19" s="165"/>
      <c r="D19" s="165">
        <v>33.622999999999998</v>
      </c>
      <c r="E19" s="235">
        <v>69.949160000000006</v>
      </c>
      <c r="F19" s="235">
        <v>173.46905999999998</v>
      </c>
      <c r="G19" s="235">
        <v>181.92004</v>
      </c>
      <c r="H19" s="235">
        <v>27.910540000000001</v>
      </c>
      <c r="I19" s="235">
        <v>47.18244</v>
      </c>
      <c r="J19" s="235">
        <v>96.179249999999996</v>
      </c>
      <c r="K19" s="235">
        <v>61.017019999999995</v>
      </c>
      <c r="L19" s="235">
        <v>51.164999999999999</v>
      </c>
      <c r="M19" s="235">
        <v>53.872199999999999</v>
      </c>
      <c r="N19" s="235">
        <v>72.455490000000012</v>
      </c>
      <c r="O19" s="235">
        <v>75.402380000000008</v>
      </c>
      <c r="P19" s="235">
        <v>106.43533000000001</v>
      </c>
      <c r="Q19" s="235">
        <v>67.57383999999999</v>
      </c>
      <c r="R19" s="235">
        <v>52.7256</v>
      </c>
      <c r="S19" s="235">
        <v>30.167000000000002</v>
      </c>
      <c r="T19" s="235">
        <v>95.579899999999995</v>
      </c>
      <c r="U19" s="235">
        <v>79.560249999999996</v>
      </c>
      <c r="V19" s="235">
        <v>70.709090000000003</v>
      </c>
      <c r="W19" s="235">
        <v>34.237900000000003</v>
      </c>
      <c r="X19" s="235">
        <v>44.544559999999997</v>
      </c>
      <c r="Y19" s="235">
        <v>14.0466</v>
      </c>
      <c r="Z19" s="235">
        <v>56.732959999999999</v>
      </c>
      <c r="AA19" s="235">
        <v>22.905419999999999</v>
      </c>
      <c r="AB19" s="235">
        <v>62.430010000000003</v>
      </c>
      <c r="AC19" s="235">
        <v>21.733169999999998</v>
      </c>
      <c r="AD19" s="235">
        <v>32.04927</v>
      </c>
      <c r="AE19" s="235">
        <v>31.077919999999999</v>
      </c>
      <c r="AF19" s="235">
        <v>9.1049699999999998</v>
      </c>
      <c r="AG19" s="235">
        <v>11.513950000000001</v>
      </c>
      <c r="AH19" s="235">
        <v>35.979999999999997</v>
      </c>
      <c r="AI19" s="252">
        <v>89.903379999999999</v>
      </c>
      <c r="AJ19" s="252">
        <v>51.304139999999997</v>
      </c>
      <c r="AK19" s="252">
        <v>54.512869999999999</v>
      </c>
      <c r="AL19" s="252">
        <v>55.313870000000001</v>
      </c>
      <c r="AM19" s="252">
        <v>113.31216000000001</v>
      </c>
      <c r="AN19" s="211"/>
      <c r="AO19" s="211"/>
      <c r="AP19" s="211"/>
      <c r="AQ19" s="211"/>
      <c r="AR19" s="211"/>
      <c r="AS19" s="211"/>
      <c r="AT19" s="211"/>
      <c r="AU19" s="211"/>
      <c r="AV19" s="211"/>
      <c r="AW19" s="211"/>
      <c r="AX19" s="211"/>
      <c r="AY19" s="211"/>
    </row>
    <row r="20" spans="1:51" ht="15" x14ac:dyDescent="0.25">
      <c r="A20" s="191">
        <f>YampaRiverInflow.TotalOutflow!A20</f>
        <v>44440</v>
      </c>
      <c r="B20" s="165"/>
      <c r="C20" s="165"/>
      <c r="D20" s="165">
        <v>26.303999999999998</v>
      </c>
      <c r="E20" s="235">
        <v>67.976089999999999</v>
      </c>
      <c r="F20" s="235">
        <v>58.039279999999998</v>
      </c>
      <c r="G20" s="235">
        <v>49.537279999999996</v>
      </c>
      <c r="H20" s="235">
        <v>48.147349999999996</v>
      </c>
      <c r="I20" s="235">
        <v>19.100849999999998</v>
      </c>
      <c r="J20" s="235">
        <v>44.182519999999997</v>
      </c>
      <c r="K20" s="235">
        <v>39.570800000000006</v>
      </c>
      <c r="L20" s="235">
        <v>60.816720000000004</v>
      </c>
      <c r="M20" s="235">
        <v>123.70398</v>
      </c>
      <c r="N20" s="235">
        <v>66.820329999999998</v>
      </c>
      <c r="O20" s="235">
        <v>67.131079999999997</v>
      </c>
      <c r="P20" s="235">
        <v>74.204390000000004</v>
      </c>
      <c r="Q20" s="235">
        <v>60.767949999999999</v>
      </c>
      <c r="R20" s="235">
        <v>44.842580000000005</v>
      </c>
      <c r="S20" s="235">
        <v>21.581499999999998</v>
      </c>
      <c r="T20" s="235">
        <v>40.702069999999999</v>
      </c>
      <c r="U20" s="235">
        <v>105.37634</v>
      </c>
      <c r="V20" s="235">
        <v>66.257890000000003</v>
      </c>
      <c r="W20" s="235">
        <v>1.6861700000000002</v>
      </c>
      <c r="X20" s="235">
        <v>30.615169999999999</v>
      </c>
      <c r="Y20" s="235">
        <v>57.502429999999997</v>
      </c>
      <c r="Z20" s="235">
        <v>34.311339999999994</v>
      </c>
      <c r="AA20" s="235">
        <v>33.011309999999995</v>
      </c>
      <c r="AB20" s="235">
        <v>31.35323</v>
      </c>
      <c r="AC20" s="235">
        <v>-3.86361</v>
      </c>
      <c r="AD20" s="235">
        <v>15.656870000000001</v>
      </c>
      <c r="AE20" s="235">
        <v>22.814970000000002</v>
      </c>
      <c r="AF20" s="235">
        <v>11.3721</v>
      </c>
      <c r="AG20" s="235">
        <v>27.015340000000002</v>
      </c>
      <c r="AH20" s="235">
        <v>19.485970000000002</v>
      </c>
      <c r="AI20" s="252">
        <v>51.889110000000002</v>
      </c>
      <c r="AJ20" s="252">
        <v>69.938880000000012</v>
      </c>
      <c r="AK20" s="252">
        <v>85.735799999999998</v>
      </c>
      <c r="AL20" s="252">
        <v>28.291240000000002</v>
      </c>
      <c r="AM20" s="252">
        <v>61.583260000000003</v>
      </c>
      <c r="AN20" s="211"/>
      <c r="AO20" s="211"/>
      <c r="AP20" s="211"/>
      <c r="AQ20" s="211"/>
      <c r="AR20" s="211"/>
      <c r="AS20" s="211"/>
      <c r="AT20" s="211"/>
      <c r="AU20" s="211"/>
      <c r="AV20" s="211"/>
      <c r="AW20" s="211"/>
      <c r="AX20" s="211"/>
      <c r="AY20" s="211"/>
    </row>
    <row r="21" spans="1:51" ht="15" x14ac:dyDescent="0.25">
      <c r="A21" s="191">
        <f>YampaRiverInflow.TotalOutflow!A21</f>
        <v>44470</v>
      </c>
      <c r="B21" s="165"/>
      <c r="C21" s="165"/>
      <c r="D21" s="165">
        <v>26.123999999999999</v>
      </c>
      <c r="E21" s="235">
        <v>44.708550000000002</v>
      </c>
      <c r="F21" s="235">
        <v>94.210949999999997</v>
      </c>
      <c r="G21" s="235">
        <v>62.611580000000004</v>
      </c>
      <c r="H21" s="235">
        <v>44.29318</v>
      </c>
      <c r="I21" s="235">
        <v>76.503590000000003</v>
      </c>
      <c r="J21" s="235">
        <v>31.99305</v>
      </c>
      <c r="K21" s="235">
        <v>68.755240000000001</v>
      </c>
      <c r="L21" s="235">
        <v>34.473959999999998</v>
      </c>
      <c r="M21" s="235">
        <v>-5.0724499999999999</v>
      </c>
      <c r="N21" s="235">
        <v>8.4032400000000003</v>
      </c>
      <c r="O21" s="235">
        <v>58.572089999999996</v>
      </c>
      <c r="P21" s="235">
        <v>26.536560000000001</v>
      </c>
      <c r="Q21" s="235">
        <v>30.619790000000002</v>
      </c>
      <c r="R21" s="235">
        <v>17.437549999999998</v>
      </c>
      <c r="S21" s="235">
        <v>-6.8582700000000001</v>
      </c>
      <c r="T21" s="235">
        <v>-5.2950000000000004E-2</v>
      </c>
      <c r="U21" s="235">
        <v>34.554230000000004</v>
      </c>
      <c r="V21" s="235">
        <v>-2.5649999999999999</v>
      </c>
      <c r="W21" s="235">
        <v>14.550549999999999</v>
      </c>
      <c r="X21" s="235">
        <v>-9.9389500000000002</v>
      </c>
      <c r="Y21" s="235">
        <v>23.19021</v>
      </c>
      <c r="Z21" s="235">
        <v>-14.36961</v>
      </c>
      <c r="AA21" s="235">
        <v>71.068789999999993</v>
      </c>
      <c r="AB21" s="235">
        <v>6.2742899999999997</v>
      </c>
      <c r="AC21" s="235">
        <v>27.342230000000001</v>
      </c>
      <c r="AD21" s="235">
        <v>-0.23946999999999999</v>
      </c>
      <c r="AE21" s="235">
        <v>-2.2455599999999998</v>
      </c>
      <c r="AF21" s="235">
        <v>-16.214659999999999</v>
      </c>
      <c r="AG21" s="235">
        <v>31.133290000000002</v>
      </c>
      <c r="AH21" s="235">
        <v>10.062709999999999</v>
      </c>
      <c r="AI21" s="252">
        <v>26.87743</v>
      </c>
      <c r="AJ21" s="252">
        <v>16.168790000000001</v>
      </c>
      <c r="AK21" s="252">
        <v>10.55016</v>
      </c>
      <c r="AL21" s="252">
        <v>53.043779999999998</v>
      </c>
      <c r="AM21" s="252">
        <v>3.4746300000000003</v>
      </c>
      <c r="AN21" s="211"/>
      <c r="AO21" s="211"/>
      <c r="AP21" s="211"/>
      <c r="AQ21" s="211"/>
      <c r="AR21" s="211"/>
      <c r="AS21" s="211"/>
      <c r="AT21" s="211"/>
      <c r="AU21" s="211"/>
      <c r="AV21" s="211"/>
      <c r="AW21" s="211"/>
      <c r="AX21" s="211"/>
      <c r="AY21" s="211"/>
    </row>
    <row r="22" spans="1:51" ht="15" x14ac:dyDescent="0.25">
      <c r="A22" s="191">
        <f>YampaRiverInflow.TotalOutflow!A22</f>
        <v>44501</v>
      </c>
      <c r="B22" s="165"/>
      <c r="C22" s="165"/>
      <c r="D22" s="165">
        <v>40.941000000000003</v>
      </c>
      <c r="E22" s="235">
        <v>96.544960000000003</v>
      </c>
      <c r="F22" s="235">
        <v>74.925269999999998</v>
      </c>
      <c r="G22" s="235">
        <v>84.97354</v>
      </c>
      <c r="H22" s="235">
        <v>44.572330000000001</v>
      </c>
      <c r="I22" s="235">
        <v>61.21857</v>
      </c>
      <c r="J22" s="235">
        <v>61.653169999999996</v>
      </c>
      <c r="K22" s="235">
        <v>14.882989999999999</v>
      </c>
      <c r="L22" s="235">
        <v>-19.204990000000002</v>
      </c>
      <c r="M22" s="235">
        <v>-1.52424</v>
      </c>
      <c r="N22" s="235">
        <v>18.457650000000001</v>
      </c>
      <c r="O22" s="235">
        <v>34.945860000000003</v>
      </c>
      <c r="P22" s="235">
        <v>47.466260000000005</v>
      </c>
      <c r="Q22" s="235">
        <v>4.8053999999999997</v>
      </c>
      <c r="R22" s="235">
        <v>35.269769999999994</v>
      </c>
      <c r="S22" s="235">
        <v>42.339680000000001</v>
      </c>
      <c r="T22" s="235">
        <v>55.028739999999999</v>
      </c>
      <c r="U22" s="235">
        <v>49.55097</v>
      </c>
      <c r="V22" s="235">
        <v>12.85075</v>
      </c>
      <c r="W22" s="235">
        <v>-5.0983599999999996</v>
      </c>
      <c r="X22" s="235">
        <v>3.7396100000000003</v>
      </c>
      <c r="Y22" s="235">
        <v>5.9197799999999994</v>
      </c>
      <c r="Z22" s="235">
        <v>13.224440000000001</v>
      </c>
      <c r="AA22" s="235">
        <v>88.19019999999999</v>
      </c>
      <c r="AB22" s="235">
        <v>3.3384200000000002</v>
      </c>
      <c r="AC22" s="235">
        <v>9.6611499999999992</v>
      </c>
      <c r="AD22" s="235">
        <v>28.934830000000002</v>
      </c>
      <c r="AE22" s="235">
        <v>23.146419999999999</v>
      </c>
      <c r="AF22" s="235">
        <v>6.9311699999999998</v>
      </c>
      <c r="AG22" s="235">
        <v>-18.565669999999997</v>
      </c>
      <c r="AH22" s="235">
        <v>6.0730000000000004</v>
      </c>
      <c r="AI22" s="252">
        <v>25.847069999999999</v>
      </c>
      <c r="AJ22" s="252">
        <v>73.871279999999999</v>
      </c>
      <c r="AK22" s="252">
        <v>16.733310000000003</v>
      </c>
      <c r="AL22" s="252">
        <v>13.000729999999999</v>
      </c>
      <c r="AM22" s="252">
        <v>60.45805</v>
      </c>
      <c r="AN22" s="211"/>
      <c r="AO22" s="211"/>
      <c r="AP22" s="211"/>
      <c r="AQ22" s="211"/>
      <c r="AR22" s="211"/>
      <c r="AS22" s="211"/>
      <c r="AT22" s="211"/>
      <c r="AU22" s="211"/>
      <c r="AV22" s="211"/>
      <c r="AW22" s="211"/>
      <c r="AX22" s="211"/>
      <c r="AY22" s="211"/>
    </row>
    <row r="23" spans="1:51" ht="15" x14ac:dyDescent="0.25">
      <c r="A23" s="191">
        <f>YampaRiverInflow.TotalOutflow!A23</f>
        <v>44531</v>
      </c>
      <c r="B23" s="165"/>
      <c r="C23" s="165"/>
      <c r="D23" s="165">
        <v>31.451000000000001</v>
      </c>
      <c r="E23" s="235">
        <v>119.91215</v>
      </c>
      <c r="F23" s="235">
        <v>105.89599000000001</v>
      </c>
      <c r="G23" s="235">
        <v>94.589410000000001</v>
      </c>
      <c r="H23" s="235">
        <v>51.131320000000002</v>
      </c>
      <c r="I23" s="235">
        <v>61.849769999999999</v>
      </c>
      <c r="J23" s="235">
        <v>34.074580000000005</v>
      </c>
      <c r="K23" s="235">
        <v>38.824640000000002</v>
      </c>
      <c r="L23" s="235">
        <v>35.952129999999997</v>
      </c>
      <c r="M23" s="235">
        <v>20.8627</v>
      </c>
      <c r="N23" s="235">
        <v>57.803160000000005</v>
      </c>
      <c r="O23" s="235">
        <v>92.029710000000009</v>
      </c>
      <c r="P23" s="235">
        <v>54.482939999999999</v>
      </c>
      <c r="Q23" s="235">
        <v>74.188720000000004</v>
      </c>
      <c r="R23" s="235">
        <v>20.86449</v>
      </c>
      <c r="S23" s="235">
        <v>23.802630000000001</v>
      </c>
      <c r="T23" s="235">
        <v>17.31991</v>
      </c>
      <c r="U23" s="235">
        <v>3.7025900000000003</v>
      </c>
      <c r="V23" s="235">
        <v>4.0086300000000001</v>
      </c>
      <c r="W23" s="235">
        <v>16.006059999999998</v>
      </c>
      <c r="X23" s="235">
        <v>32.989669999999997</v>
      </c>
      <c r="Y23" s="235">
        <v>24.059549999999998</v>
      </c>
      <c r="Z23" s="235">
        <v>18.055310000000002</v>
      </c>
      <c r="AA23" s="235">
        <v>72.941210000000012</v>
      </c>
      <c r="AB23" s="235">
        <v>9.4193499999999997</v>
      </c>
      <c r="AC23" s="235">
        <v>-6.6252899999999997</v>
      </c>
      <c r="AD23" s="235">
        <v>25.260439999999999</v>
      </c>
      <c r="AE23" s="235">
        <v>20.1906</v>
      </c>
      <c r="AF23" s="235">
        <v>8.2487399999999997</v>
      </c>
      <c r="AG23" s="235">
        <v>198.80347</v>
      </c>
      <c r="AH23" s="235">
        <v>47.475259999999999</v>
      </c>
      <c r="AI23" s="252">
        <v>29.025639999999999</v>
      </c>
      <c r="AJ23" s="252">
        <v>23.17662</v>
      </c>
      <c r="AK23" s="252">
        <v>8.44069</v>
      </c>
      <c r="AL23" s="252">
        <v>14.2028</v>
      </c>
      <c r="AM23" s="252">
        <v>16.20814</v>
      </c>
      <c r="AN23" s="211"/>
      <c r="AO23" s="211"/>
      <c r="AP23" s="211"/>
      <c r="AQ23" s="211"/>
      <c r="AR23" s="211"/>
      <c r="AS23" s="211"/>
      <c r="AT23" s="211"/>
      <c r="AU23" s="211"/>
      <c r="AV23" s="211"/>
      <c r="AW23" s="211"/>
      <c r="AX23" s="211"/>
      <c r="AY23" s="211"/>
    </row>
    <row r="24" spans="1:51" ht="15" x14ac:dyDescent="0.25">
      <c r="A24" s="191">
        <f>YampaRiverInflow.TotalOutflow!A24</f>
        <v>44562</v>
      </c>
      <c r="B24" s="165"/>
      <c r="C24" s="165"/>
      <c r="D24" s="165">
        <v>48.27</v>
      </c>
      <c r="E24" s="235">
        <v>73.067050000000009</v>
      </c>
      <c r="F24" s="235">
        <v>67.109080000000006</v>
      </c>
      <c r="G24" s="235">
        <v>85.926450000000003</v>
      </c>
      <c r="H24" s="235">
        <v>22.962630000000001</v>
      </c>
      <c r="I24" s="235">
        <v>38.586370000000002</v>
      </c>
      <c r="J24" s="235">
        <v>50.149720000000002</v>
      </c>
      <c r="K24" s="235">
        <v>73.993719999999996</v>
      </c>
      <c r="L24" s="235">
        <v>66.085639999999998</v>
      </c>
      <c r="M24" s="235">
        <v>35.41386</v>
      </c>
      <c r="N24" s="235">
        <v>73.120070000000013</v>
      </c>
      <c r="O24" s="235">
        <v>216.50864000000001</v>
      </c>
      <c r="P24" s="235">
        <v>75.599890000000002</v>
      </c>
      <c r="Q24" s="235">
        <v>153.67762999999999</v>
      </c>
      <c r="R24" s="235">
        <v>19.93974</v>
      </c>
      <c r="S24" s="235">
        <v>50.25112</v>
      </c>
      <c r="T24" s="235">
        <v>51.307099999999998</v>
      </c>
      <c r="U24" s="235">
        <v>48.592469999999999</v>
      </c>
      <c r="V24" s="235">
        <v>21.595279999999999</v>
      </c>
      <c r="W24" s="235">
        <v>50.7896</v>
      </c>
      <c r="X24" s="235">
        <v>15.387979999999999</v>
      </c>
      <c r="Y24" s="235">
        <v>33.643239999999999</v>
      </c>
      <c r="Z24" s="235">
        <v>8.7414400000000008</v>
      </c>
      <c r="AA24" s="235">
        <v>308.55319000000003</v>
      </c>
      <c r="AB24" s="235">
        <v>17.535499999999999</v>
      </c>
      <c r="AC24" s="235">
        <v>-4.3097500000000002</v>
      </c>
      <c r="AD24" s="235">
        <v>33.658019999999993</v>
      </c>
      <c r="AE24" s="235">
        <v>9.6820599999999999</v>
      </c>
      <c r="AF24" s="235">
        <v>57.667650000000002</v>
      </c>
      <c r="AG24" s="235">
        <v>40.798379999999995</v>
      </c>
      <c r="AH24" s="235">
        <v>20.18862</v>
      </c>
      <c r="AI24" s="252">
        <v>17.98648</v>
      </c>
      <c r="AJ24" s="252">
        <v>11.416129999999999</v>
      </c>
      <c r="AK24" s="252">
        <v>26.265250000000002</v>
      </c>
      <c r="AL24" s="252">
        <v>62.10371</v>
      </c>
      <c r="AM24" s="252">
        <v>34.369769999999995</v>
      </c>
      <c r="AN24" s="211"/>
      <c r="AO24" s="211"/>
      <c r="AP24" s="211"/>
      <c r="AQ24" s="211"/>
      <c r="AR24" s="211"/>
      <c r="AS24" s="211"/>
      <c r="AT24" s="211"/>
      <c r="AU24" s="211"/>
      <c r="AV24" s="211"/>
      <c r="AW24" s="211"/>
      <c r="AX24" s="211"/>
      <c r="AY24" s="211"/>
    </row>
    <row r="25" spans="1:51" ht="15" x14ac:dyDescent="0.25">
      <c r="A25" s="191">
        <f>YampaRiverInflow.TotalOutflow!A25</f>
        <v>44593</v>
      </c>
      <c r="B25" s="165"/>
      <c r="C25" s="165"/>
      <c r="D25" s="165">
        <v>43.753999999999998</v>
      </c>
      <c r="E25" s="235">
        <v>72.912189999999995</v>
      </c>
      <c r="F25" s="235">
        <v>61.891629999999999</v>
      </c>
      <c r="G25" s="235">
        <v>81.362130000000008</v>
      </c>
      <c r="H25" s="235">
        <v>65.860690000000005</v>
      </c>
      <c r="I25" s="235">
        <v>96.742260000000002</v>
      </c>
      <c r="J25" s="235">
        <v>56.577669999999998</v>
      </c>
      <c r="K25" s="235">
        <v>76.689610000000002</v>
      </c>
      <c r="L25" s="235">
        <v>27.47861</v>
      </c>
      <c r="M25" s="235">
        <v>58.670389999999998</v>
      </c>
      <c r="N25" s="235">
        <v>103.05712</v>
      </c>
      <c r="O25" s="235">
        <v>217.21960000000001</v>
      </c>
      <c r="P25" s="235">
        <v>68.652330000000006</v>
      </c>
      <c r="Q25" s="235">
        <v>95.266850000000005</v>
      </c>
      <c r="R25" s="235">
        <v>30.53435</v>
      </c>
      <c r="S25" s="235">
        <v>0.87429999999999997</v>
      </c>
      <c r="T25" s="235">
        <v>79.516630000000006</v>
      </c>
      <c r="U25" s="235">
        <v>42.740839999999999</v>
      </c>
      <c r="V25" s="235">
        <v>27.866959999999999</v>
      </c>
      <c r="W25" s="235">
        <v>42.402940000000001</v>
      </c>
      <c r="X25" s="235">
        <v>9.2639599999999991</v>
      </c>
      <c r="Y25" s="235">
        <v>42.885899999999999</v>
      </c>
      <c r="Z25" s="235">
        <v>23.858460000000001</v>
      </c>
      <c r="AA25" s="235">
        <v>198.39957999999999</v>
      </c>
      <c r="AB25" s="235">
        <v>14.859780000000001</v>
      </c>
      <c r="AC25" s="235">
        <v>22.055709999999998</v>
      </c>
      <c r="AD25" s="235">
        <v>46.185139999999997</v>
      </c>
      <c r="AE25" s="235">
        <v>33.257949999999994</v>
      </c>
      <c r="AF25" s="235">
        <v>61.041400000000003</v>
      </c>
      <c r="AG25" s="235">
        <v>40.438339999999997</v>
      </c>
      <c r="AH25" s="235">
        <v>24.008119999999998</v>
      </c>
      <c r="AI25" s="252">
        <v>33.928449999999998</v>
      </c>
      <c r="AJ25" s="252">
        <v>39.258580000000002</v>
      </c>
      <c r="AK25" s="252">
        <v>44.198879999999996</v>
      </c>
      <c r="AL25" s="252">
        <v>81.362470000000002</v>
      </c>
      <c r="AM25" s="252">
        <v>51.700089999999996</v>
      </c>
      <c r="AN25" s="211"/>
      <c r="AO25" s="211"/>
      <c r="AP25" s="211"/>
      <c r="AQ25" s="211"/>
      <c r="AR25" s="211"/>
      <c r="AS25" s="211"/>
      <c r="AT25" s="211"/>
      <c r="AU25" s="211"/>
      <c r="AV25" s="211"/>
      <c r="AW25" s="211"/>
      <c r="AX25" s="211"/>
      <c r="AY25" s="211"/>
    </row>
    <row r="26" spans="1:51" ht="15" x14ac:dyDescent="0.25">
      <c r="A26" s="191">
        <f>YampaRiverInflow.TotalOutflow!A26</f>
        <v>44621</v>
      </c>
      <c r="B26" s="165"/>
      <c r="C26" s="165"/>
      <c r="D26" s="165">
        <v>18.689</v>
      </c>
      <c r="E26" s="235">
        <v>151.50628</v>
      </c>
      <c r="F26" s="235">
        <v>66.457669999999993</v>
      </c>
      <c r="G26" s="235">
        <v>78.140059999999991</v>
      </c>
      <c r="H26" s="235">
        <v>46.975250000000003</v>
      </c>
      <c r="I26" s="235">
        <v>33.411790000000003</v>
      </c>
      <c r="J26" s="235">
        <v>9.7218199999999992</v>
      </c>
      <c r="K26" s="235">
        <v>-6.2396000000000003</v>
      </c>
      <c r="L26" s="235">
        <v>11.97274</v>
      </c>
      <c r="M26" s="235">
        <v>69.191539999999989</v>
      </c>
      <c r="N26" s="235">
        <v>135.81139999999999</v>
      </c>
      <c r="O26" s="235">
        <v>231.93197000000001</v>
      </c>
      <c r="P26" s="235">
        <v>51.73753</v>
      </c>
      <c r="Q26" s="235">
        <v>184.00505999999999</v>
      </c>
      <c r="R26" s="235">
        <v>-49.657410000000006</v>
      </c>
      <c r="S26" s="235">
        <v>44.784990000000001</v>
      </c>
      <c r="T26" s="235">
        <v>91.549779999999998</v>
      </c>
      <c r="U26" s="235">
        <v>-1.9535199999999999</v>
      </c>
      <c r="V26" s="235">
        <v>-1.3108900000000001</v>
      </c>
      <c r="W26" s="235">
        <v>38.696649999999998</v>
      </c>
      <c r="X26" s="235">
        <v>-25.373279999999998</v>
      </c>
      <c r="Y26" s="235">
        <v>13.9216</v>
      </c>
      <c r="Z26" s="235">
        <v>0.71389999999999998</v>
      </c>
      <c r="AA26" s="235">
        <v>113.0411</v>
      </c>
      <c r="AB26" s="235">
        <v>23.902099999999997</v>
      </c>
      <c r="AC26" s="235">
        <v>-3.2670700000000004</v>
      </c>
      <c r="AD26" s="235">
        <v>14.70945</v>
      </c>
      <c r="AE26" s="235">
        <v>-18.02298</v>
      </c>
      <c r="AF26" s="235">
        <v>19.158650000000002</v>
      </c>
      <c r="AG26" s="235">
        <v>22.104689999999998</v>
      </c>
      <c r="AH26" s="235">
        <v>14.295219999999999</v>
      </c>
      <c r="AI26" s="252">
        <v>17.065750000000001</v>
      </c>
      <c r="AJ26" s="252">
        <v>-8.489469999999999</v>
      </c>
      <c r="AK26" s="252">
        <v>9.3208599999999997</v>
      </c>
      <c r="AL26" s="252">
        <v>51.526900000000005</v>
      </c>
      <c r="AM26" s="252">
        <v>43.174469999999999</v>
      </c>
      <c r="AN26" s="211"/>
      <c r="AO26" s="211"/>
      <c r="AP26" s="211"/>
      <c r="AQ26" s="211"/>
      <c r="AR26" s="211"/>
      <c r="AS26" s="211"/>
      <c r="AT26" s="211"/>
      <c r="AU26" s="211"/>
      <c r="AV26" s="211"/>
      <c r="AW26" s="211"/>
      <c r="AX26" s="211"/>
      <c r="AY26" s="211"/>
    </row>
    <row r="27" spans="1:51" ht="15" x14ac:dyDescent="0.25">
      <c r="A27" s="191">
        <f>YampaRiverInflow.TotalOutflow!A27</f>
        <v>44652</v>
      </c>
      <c r="B27" s="165"/>
      <c r="C27" s="165"/>
      <c r="D27" s="165">
        <v>20.425000000000001</v>
      </c>
      <c r="E27" s="235">
        <v>96.20026</v>
      </c>
      <c r="F27" s="235">
        <v>93.1066</v>
      </c>
      <c r="G27" s="235">
        <v>113.65612</v>
      </c>
      <c r="H27" s="235">
        <v>66.630200000000002</v>
      </c>
      <c r="I27" s="235">
        <v>71.963399999999993</v>
      </c>
      <c r="J27" s="235">
        <v>66.69935000000001</v>
      </c>
      <c r="K27" s="235">
        <v>32.739060000000002</v>
      </c>
      <c r="L27" s="235">
        <v>14.244879999999998</v>
      </c>
      <c r="M27" s="235">
        <v>31.657869999999999</v>
      </c>
      <c r="N27" s="235">
        <v>78.978619999999992</v>
      </c>
      <c r="O27" s="235">
        <v>163.68356</v>
      </c>
      <c r="P27" s="235">
        <v>33.634209999999996</v>
      </c>
      <c r="Q27" s="235">
        <v>85.047899999999998</v>
      </c>
      <c r="R27" s="235">
        <v>90.867329999999995</v>
      </c>
      <c r="S27" s="235">
        <v>42.873559999999998</v>
      </c>
      <c r="T27" s="235">
        <v>92.717320000000001</v>
      </c>
      <c r="U27" s="235">
        <v>-50.942349999999998</v>
      </c>
      <c r="V27" s="235">
        <v>-20.665459999999999</v>
      </c>
      <c r="W27" s="235">
        <v>-6.8614199999999999</v>
      </c>
      <c r="X27" s="235">
        <v>-36.738260000000004</v>
      </c>
      <c r="Y27" s="235">
        <v>-5.1315900000000001</v>
      </c>
      <c r="Z27" s="235">
        <v>8.6379099999999998</v>
      </c>
      <c r="AA27" s="235">
        <v>92.931869999999989</v>
      </c>
      <c r="AB27" s="235">
        <v>8.7707999999999995</v>
      </c>
      <c r="AC27" s="235">
        <v>-11.025589999999999</v>
      </c>
      <c r="AD27" s="235">
        <v>-2.8896199999999999</v>
      </c>
      <c r="AE27" s="235">
        <v>-12.4717</v>
      </c>
      <c r="AF27" s="235">
        <v>37.547419999999995</v>
      </c>
      <c r="AG27" s="235">
        <v>73.938360000000003</v>
      </c>
      <c r="AH27" s="235">
        <v>23.613019999999999</v>
      </c>
      <c r="AI27" s="252">
        <v>12.379110000000001</v>
      </c>
      <c r="AJ27" s="252">
        <v>-15.7683</v>
      </c>
      <c r="AK27" s="252">
        <v>-8.9777900000000006</v>
      </c>
      <c r="AL27" s="252">
        <v>26.227169999999997</v>
      </c>
      <c r="AM27" s="252">
        <v>28.672889999999999</v>
      </c>
      <c r="AN27" s="211"/>
      <c r="AO27" s="211"/>
      <c r="AP27" s="211"/>
      <c r="AQ27" s="211"/>
      <c r="AR27" s="211"/>
      <c r="AS27" s="211"/>
      <c r="AT27" s="211"/>
      <c r="AU27" s="211"/>
      <c r="AV27" s="211"/>
      <c r="AW27" s="211"/>
      <c r="AX27" s="211"/>
      <c r="AY27" s="211"/>
    </row>
    <row r="28" spans="1:51" ht="15" x14ac:dyDescent="0.25">
      <c r="A28" s="191">
        <f>YampaRiverInflow.TotalOutflow!A28</f>
        <v>44682</v>
      </c>
      <c r="B28" s="165"/>
      <c r="C28" s="165"/>
      <c r="D28" s="165">
        <v>3.4889999999999999</v>
      </c>
      <c r="E28" s="235">
        <v>160.22148999999999</v>
      </c>
      <c r="F28" s="235">
        <v>79.716399999999993</v>
      </c>
      <c r="G28" s="235">
        <v>34.539989999999996</v>
      </c>
      <c r="H28" s="235">
        <v>-75.702719999999999</v>
      </c>
      <c r="I28" s="235">
        <v>26.673189999999998</v>
      </c>
      <c r="J28" s="235">
        <v>47.744349999999997</v>
      </c>
      <c r="K28" s="235">
        <v>-46.262440000000005</v>
      </c>
      <c r="L28" s="235">
        <v>-30.300249999999998</v>
      </c>
      <c r="M28" s="235">
        <v>12.60849</v>
      </c>
      <c r="N28" s="235">
        <v>48.945730000000005</v>
      </c>
      <c r="O28" s="235">
        <v>120.83439999999999</v>
      </c>
      <c r="P28" s="235">
        <v>43.791910000000001</v>
      </c>
      <c r="Q28" s="235">
        <v>143.51311999999999</v>
      </c>
      <c r="R28" s="235">
        <v>14.462389999999999</v>
      </c>
      <c r="S28" s="235">
        <v>25.07938</v>
      </c>
      <c r="T28" s="235">
        <v>110.48378</v>
      </c>
      <c r="U28" s="235">
        <v>4.4198699999999995</v>
      </c>
      <c r="V28" s="235">
        <v>-9.4710400000000003</v>
      </c>
      <c r="W28" s="235">
        <v>-11.55878</v>
      </c>
      <c r="X28" s="235">
        <v>-20.12107</v>
      </c>
      <c r="Y28" s="235">
        <v>-6.2686999999999999</v>
      </c>
      <c r="Z28" s="235">
        <v>3.8273699999999997</v>
      </c>
      <c r="AA28" s="235">
        <v>135.48492000000002</v>
      </c>
      <c r="AB28" s="235">
        <v>-18.09918</v>
      </c>
      <c r="AC28" s="235">
        <v>-26.76895</v>
      </c>
      <c r="AD28" s="235">
        <v>12.218399999999999</v>
      </c>
      <c r="AE28" s="235">
        <v>8.8367199999999997</v>
      </c>
      <c r="AF28" s="235">
        <v>40.216769999999997</v>
      </c>
      <c r="AG28" s="235">
        <v>62.942929999999997</v>
      </c>
      <c r="AH28" s="235">
        <v>-7.97098</v>
      </c>
      <c r="AI28" s="252">
        <v>-0.19831000000000001</v>
      </c>
      <c r="AJ28" s="252">
        <v>-19.161000000000001</v>
      </c>
      <c r="AK28" s="252">
        <v>-13.035030000000001</v>
      </c>
      <c r="AL28" s="252">
        <v>50.601709999999997</v>
      </c>
      <c r="AM28" s="252">
        <v>65.539070000000009</v>
      </c>
      <c r="AN28" s="211"/>
      <c r="AO28" s="211"/>
      <c r="AP28" s="211"/>
      <c r="AQ28" s="211"/>
      <c r="AR28" s="211"/>
      <c r="AS28" s="211"/>
      <c r="AT28" s="211"/>
      <c r="AU28" s="211"/>
      <c r="AV28" s="211"/>
      <c r="AW28" s="211"/>
      <c r="AX28" s="211"/>
      <c r="AY28" s="211"/>
    </row>
    <row r="29" spans="1:51" ht="15" x14ac:dyDescent="0.25">
      <c r="A29" s="191">
        <f>YampaRiverInflow.TotalOutflow!A29</f>
        <v>44713</v>
      </c>
      <c r="B29" s="165"/>
      <c r="C29" s="165"/>
      <c r="D29" s="165">
        <v>-14.398</v>
      </c>
      <c r="E29" s="235">
        <v>-24.413979999999999</v>
      </c>
      <c r="F29" s="235">
        <v>59.826749999999997</v>
      </c>
      <c r="G29" s="235">
        <v>109.47535999999999</v>
      </c>
      <c r="H29" s="235">
        <v>52.728230000000003</v>
      </c>
      <c r="I29" s="235">
        <v>39.237310000000001</v>
      </c>
      <c r="J29" s="235">
        <v>-5.3495100000000004</v>
      </c>
      <c r="K29" s="235">
        <v>-3.2524600000000001</v>
      </c>
      <c r="L29" s="235">
        <v>22.28257</v>
      </c>
      <c r="M29" s="235">
        <v>74.744810000000001</v>
      </c>
      <c r="N29" s="235">
        <v>-3.0993200000000001</v>
      </c>
      <c r="O29" s="235">
        <v>7.29115</v>
      </c>
      <c r="P29" s="235">
        <v>-5.7815200000000004</v>
      </c>
      <c r="Q29" s="235">
        <v>44.457190000000004</v>
      </c>
      <c r="R29" s="235">
        <v>6.8165200000000006</v>
      </c>
      <c r="S29" s="235">
        <v>-20.784119999999998</v>
      </c>
      <c r="T29" s="235">
        <v>54.98883</v>
      </c>
      <c r="U29" s="235">
        <v>15.635149999999999</v>
      </c>
      <c r="V29" s="235">
        <v>-4.4930099999999999</v>
      </c>
      <c r="W29" s="235">
        <v>-44.942190000000004</v>
      </c>
      <c r="X29" s="235">
        <v>-28.13184</v>
      </c>
      <c r="Y29" s="235">
        <v>-44.289410000000004</v>
      </c>
      <c r="Z29" s="235">
        <v>-35.671800000000005</v>
      </c>
      <c r="AA29" s="235">
        <v>27.88485</v>
      </c>
      <c r="AB29" s="235">
        <v>-19.299349999999997</v>
      </c>
      <c r="AC29" s="235">
        <v>-31.8673</v>
      </c>
      <c r="AD29" s="235">
        <v>12.303469999999999</v>
      </c>
      <c r="AE29" s="235">
        <v>-30.751990000000003</v>
      </c>
      <c r="AF29" s="235">
        <v>-8.8943600000000007</v>
      </c>
      <c r="AG29" s="235">
        <v>32.357529999999997</v>
      </c>
      <c r="AH29" s="235">
        <v>-19.29664</v>
      </c>
      <c r="AI29" s="252">
        <v>-30.338090000000001</v>
      </c>
      <c r="AJ29" s="252">
        <v>-26.509810000000002</v>
      </c>
      <c r="AK29" s="252">
        <v>-10.61144</v>
      </c>
      <c r="AL29" s="252">
        <v>25.167849999999998</v>
      </c>
      <c r="AM29" s="252">
        <v>1.52935</v>
      </c>
      <c r="AN29" s="211"/>
      <c r="AO29" s="211"/>
      <c r="AP29" s="211"/>
      <c r="AQ29" s="211"/>
      <c r="AR29" s="211"/>
      <c r="AS29" s="211"/>
      <c r="AT29" s="211"/>
      <c r="AU29" s="211"/>
      <c r="AV29" s="211"/>
      <c r="AW29" s="211"/>
      <c r="AX29" s="211"/>
      <c r="AY29" s="211"/>
    </row>
    <row r="30" spans="1:51" ht="15" x14ac:dyDescent="0.25">
      <c r="A30" s="191">
        <f>YampaRiverInflow.TotalOutflow!A30</f>
        <v>44743</v>
      </c>
      <c r="B30" s="165"/>
      <c r="C30" s="165"/>
      <c r="D30" s="165">
        <v>16.077999999999999</v>
      </c>
      <c r="E30" s="235">
        <v>162.26229999999998</v>
      </c>
      <c r="F30" s="235">
        <v>263.92844000000002</v>
      </c>
      <c r="G30" s="235">
        <v>81.789079999999998</v>
      </c>
      <c r="H30" s="235">
        <v>-37.088639999999998</v>
      </c>
      <c r="I30" s="235">
        <v>41.058320000000002</v>
      </c>
      <c r="J30" s="235">
        <v>23.067810000000001</v>
      </c>
      <c r="K30" s="235">
        <v>96.231220000000008</v>
      </c>
      <c r="L30" s="235">
        <v>36.173430000000003</v>
      </c>
      <c r="M30" s="235">
        <v>14.53885</v>
      </c>
      <c r="N30" s="235">
        <v>48.365290000000002</v>
      </c>
      <c r="O30" s="235">
        <v>13.52698</v>
      </c>
      <c r="P30" s="235">
        <v>41.234610000000004</v>
      </c>
      <c r="Q30" s="235">
        <v>51.91695</v>
      </c>
      <c r="R30" s="235">
        <v>63.193040000000003</v>
      </c>
      <c r="S30" s="235">
        <v>38.002940000000002</v>
      </c>
      <c r="T30" s="235">
        <v>100.30158999999999</v>
      </c>
      <c r="U30" s="235">
        <v>89.86345</v>
      </c>
      <c r="V30" s="235">
        <v>-26.052589999999999</v>
      </c>
      <c r="W30" s="235">
        <v>-16.813580000000002</v>
      </c>
      <c r="X30" s="235">
        <v>9.49343</v>
      </c>
      <c r="Y30" s="235">
        <v>3.8433299999999999</v>
      </c>
      <c r="Z30" s="235">
        <v>-10.612440000000001</v>
      </c>
      <c r="AA30" s="235">
        <v>41.559800000000003</v>
      </c>
      <c r="AB30" s="235">
        <v>2.9969000000000001</v>
      </c>
      <c r="AC30" s="235">
        <v>6.9309099999999999</v>
      </c>
      <c r="AD30" s="235">
        <v>11.99058</v>
      </c>
      <c r="AE30" s="235">
        <v>-16.260439999999999</v>
      </c>
      <c r="AF30" s="235">
        <v>-22.835750000000001</v>
      </c>
      <c r="AG30" s="235">
        <v>21.93834</v>
      </c>
      <c r="AH30" s="235">
        <v>36.23865</v>
      </c>
      <c r="AI30" s="252">
        <v>36.61777</v>
      </c>
      <c r="AJ30" s="252">
        <v>9.9708400000000008</v>
      </c>
      <c r="AK30" s="252">
        <v>18.92069</v>
      </c>
      <c r="AL30" s="252">
        <v>11.734999999999999</v>
      </c>
      <c r="AM30" s="252">
        <v>32.128329999999998</v>
      </c>
      <c r="AN30" s="211"/>
      <c r="AO30" s="211"/>
      <c r="AP30" s="211"/>
      <c r="AQ30" s="211"/>
      <c r="AR30" s="211"/>
      <c r="AS30" s="211"/>
      <c r="AT30" s="211"/>
      <c r="AU30" s="211"/>
      <c r="AV30" s="211"/>
      <c r="AW30" s="211"/>
      <c r="AX30" s="211"/>
      <c r="AY30" s="211"/>
    </row>
    <row r="31" spans="1:51" ht="15" x14ac:dyDescent="0.25">
      <c r="A31" s="191">
        <f>YampaRiverInflow.TotalOutflow!A31</f>
        <v>44774</v>
      </c>
      <c r="B31" s="165"/>
      <c r="C31" s="165"/>
      <c r="D31" s="165">
        <v>33.622999999999998</v>
      </c>
      <c r="E31" s="235">
        <v>173.46905999999998</v>
      </c>
      <c r="F31" s="235">
        <v>181.92004</v>
      </c>
      <c r="G31" s="235">
        <v>27.910540000000001</v>
      </c>
      <c r="H31" s="235">
        <v>47.18244</v>
      </c>
      <c r="I31" s="235">
        <v>96.179249999999996</v>
      </c>
      <c r="J31" s="235">
        <v>61.017019999999995</v>
      </c>
      <c r="K31" s="235">
        <v>51.164999999999999</v>
      </c>
      <c r="L31" s="235">
        <v>53.872199999999999</v>
      </c>
      <c r="M31" s="235">
        <v>72.455490000000012</v>
      </c>
      <c r="N31" s="235">
        <v>75.402380000000008</v>
      </c>
      <c r="O31" s="235">
        <v>106.43533000000001</v>
      </c>
      <c r="P31" s="235">
        <v>67.57383999999999</v>
      </c>
      <c r="Q31" s="235">
        <v>52.7256</v>
      </c>
      <c r="R31" s="235">
        <v>30.167000000000002</v>
      </c>
      <c r="S31" s="235">
        <v>95.579899999999995</v>
      </c>
      <c r="T31" s="235">
        <v>79.560249999999996</v>
      </c>
      <c r="U31" s="235">
        <v>70.709090000000003</v>
      </c>
      <c r="V31" s="235">
        <v>34.237900000000003</v>
      </c>
      <c r="W31" s="235">
        <v>44.544559999999997</v>
      </c>
      <c r="X31" s="235">
        <v>14.0466</v>
      </c>
      <c r="Y31" s="235">
        <v>56.732959999999999</v>
      </c>
      <c r="Z31" s="235">
        <v>22.905419999999999</v>
      </c>
      <c r="AA31" s="235">
        <v>62.430010000000003</v>
      </c>
      <c r="AB31" s="235">
        <v>21.733169999999998</v>
      </c>
      <c r="AC31" s="235">
        <v>32.04927</v>
      </c>
      <c r="AD31" s="235">
        <v>31.077919999999999</v>
      </c>
      <c r="AE31" s="235">
        <v>9.1049699999999998</v>
      </c>
      <c r="AF31" s="235">
        <v>11.513950000000001</v>
      </c>
      <c r="AG31" s="235">
        <v>35.979999999999997</v>
      </c>
      <c r="AH31" s="235">
        <v>89.903379999999999</v>
      </c>
      <c r="AI31" s="252">
        <v>51.304139999999997</v>
      </c>
      <c r="AJ31" s="252">
        <v>54.512869999999999</v>
      </c>
      <c r="AK31" s="252">
        <v>55.313870000000001</v>
      </c>
      <c r="AL31" s="252">
        <v>113.31216000000001</v>
      </c>
      <c r="AM31" s="252">
        <v>58.910589999999999</v>
      </c>
      <c r="AN31" s="211"/>
      <c r="AO31" s="211"/>
      <c r="AP31" s="211"/>
      <c r="AQ31" s="211"/>
      <c r="AR31" s="211"/>
      <c r="AS31" s="211"/>
      <c r="AT31" s="211"/>
      <c r="AU31" s="211"/>
      <c r="AV31" s="211"/>
      <c r="AW31" s="211"/>
      <c r="AX31" s="211"/>
      <c r="AY31" s="211"/>
    </row>
    <row r="32" spans="1:51" ht="15" x14ac:dyDescent="0.25">
      <c r="A32" s="191">
        <f>YampaRiverInflow.TotalOutflow!A32</f>
        <v>44805</v>
      </c>
      <c r="B32" s="165"/>
      <c r="C32" s="165"/>
      <c r="D32" s="165">
        <v>26.303999999999998</v>
      </c>
      <c r="E32" s="235">
        <v>58.039279999999998</v>
      </c>
      <c r="F32" s="235">
        <v>49.537279999999996</v>
      </c>
      <c r="G32" s="235">
        <v>48.147349999999996</v>
      </c>
      <c r="H32" s="235">
        <v>19.100849999999998</v>
      </c>
      <c r="I32" s="235">
        <v>44.182519999999997</v>
      </c>
      <c r="J32" s="235">
        <v>39.570800000000006</v>
      </c>
      <c r="K32" s="235">
        <v>60.816720000000004</v>
      </c>
      <c r="L32" s="235">
        <v>123.70398</v>
      </c>
      <c r="M32" s="235">
        <v>66.820329999999998</v>
      </c>
      <c r="N32" s="235">
        <v>67.131079999999997</v>
      </c>
      <c r="O32" s="235">
        <v>74.204390000000004</v>
      </c>
      <c r="P32" s="235">
        <v>60.767949999999999</v>
      </c>
      <c r="Q32" s="235">
        <v>44.842580000000005</v>
      </c>
      <c r="R32" s="235">
        <v>21.581499999999998</v>
      </c>
      <c r="S32" s="235">
        <v>40.702069999999999</v>
      </c>
      <c r="T32" s="235">
        <v>105.37634</v>
      </c>
      <c r="U32" s="235">
        <v>66.257890000000003</v>
      </c>
      <c r="V32" s="235">
        <v>1.6861700000000002</v>
      </c>
      <c r="W32" s="235">
        <v>30.615169999999999</v>
      </c>
      <c r="X32" s="235">
        <v>57.502429999999997</v>
      </c>
      <c r="Y32" s="235">
        <v>34.311339999999994</v>
      </c>
      <c r="Z32" s="235">
        <v>33.011309999999995</v>
      </c>
      <c r="AA32" s="235">
        <v>31.35323</v>
      </c>
      <c r="AB32" s="235">
        <v>-3.86361</v>
      </c>
      <c r="AC32" s="235">
        <v>15.656870000000001</v>
      </c>
      <c r="AD32" s="235">
        <v>22.814970000000002</v>
      </c>
      <c r="AE32" s="235">
        <v>11.3721</v>
      </c>
      <c r="AF32" s="235">
        <v>27.015340000000002</v>
      </c>
      <c r="AG32" s="235">
        <v>19.485970000000002</v>
      </c>
      <c r="AH32" s="235">
        <v>51.889110000000002</v>
      </c>
      <c r="AI32" s="252">
        <v>69.938880000000012</v>
      </c>
      <c r="AJ32" s="252">
        <v>85.735799999999998</v>
      </c>
      <c r="AK32" s="252">
        <v>28.291240000000002</v>
      </c>
      <c r="AL32" s="252">
        <v>61.583260000000003</v>
      </c>
      <c r="AM32" s="252">
        <v>58.855499999999999</v>
      </c>
      <c r="AN32" s="211"/>
      <c r="AO32" s="211"/>
      <c r="AP32" s="211"/>
      <c r="AQ32" s="211"/>
      <c r="AR32" s="211"/>
      <c r="AS32" s="211"/>
      <c r="AT32" s="211"/>
      <c r="AU32" s="211"/>
      <c r="AV32" s="211"/>
      <c r="AW32" s="211"/>
      <c r="AX32" s="211"/>
      <c r="AY32" s="211"/>
    </row>
    <row r="33" spans="1:51" ht="15" x14ac:dyDescent="0.25">
      <c r="A33" s="191">
        <f>YampaRiverInflow.TotalOutflow!A33</f>
        <v>44835</v>
      </c>
      <c r="B33" s="165"/>
      <c r="C33" s="165"/>
      <c r="D33" s="165">
        <v>26.123999999999999</v>
      </c>
      <c r="E33" s="235">
        <v>94.210949999999997</v>
      </c>
      <c r="F33" s="235">
        <v>62.611580000000004</v>
      </c>
      <c r="G33" s="235">
        <v>44.29318</v>
      </c>
      <c r="H33" s="235">
        <v>76.503590000000003</v>
      </c>
      <c r="I33" s="235">
        <v>31.99305</v>
      </c>
      <c r="J33" s="235">
        <v>68.755240000000001</v>
      </c>
      <c r="K33" s="235">
        <v>34.473959999999998</v>
      </c>
      <c r="L33" s="235">
        <v>-5.0724499999999999</v>
      </c>
      <c r="M33" s="235">
        <v>8.4032400000000003</v>
      </c>
      <c r="N33" s="235">
        <v>58.572089999999996</v>
      </c>
      <c r="O33" s="235">
        <v>26.536560000000001</v>
      </c>
      <c r="P33" s="235">
        <v>30.619790000000002</v>
      </c>
      <c r="Q33" s="235">
        <v>17.437549999999998</v>
      </c>
      <c r="R33" s="235">
        <v>-6.8582700000000001</v>
      </c>
      <c r="S33" s="235">
        <v>-5.2950000000000004E-2</v>
      </c>
      <c r="T33" s="235">
        <v>34.554230000000004</v>
      </c>
      <c r="U33" s="235">
        <v>-2.5649999999999999</v>
      </c>
      <c r="V33" s="235">
        <v>14.550549999999999</v>
      </c>
      <c r="W33" s="235">
        <v>-9.9389500000000002</v>
      </c>
      <c r="X33" s="235">
        <v>23.19021</v>
      </c>
      <c r="Y33" s="235">
        <v>-14.36961</v>
      </c>
      <c r="Z33" s="235">
        <v>71.068789999999993</v>
      </c>
      <c r="AA33" s="235">
        <v>6.2742899999999997</v>
      </c>
      <c r="AB33" s="235">
        <v>27.342230000000001</v>
      </c>
      <c r="AC33" s="235">
        <v>-0.23946999999999999</v>
      </c>
      <c r="AD33" s="235">
        <v>-2.2455599999999998</v>
      </c>
      <c r="AE33" s="235">
        <v>-16.214659999999999</v>
      </c>
      <c r="AF33" s="235">
        <v>31.133290000000002</v>
      </c>
      <c r="AG33" s="235">
        <v>10.062709999999999</v>
      </c>
      <c r="AH33" s="235">
        <v>26.87743</v>
      </c>
      <c r="AI33" s="252">
        <v>16.168790000000001</v>
      </c>
      <c r="AJ33" s="252">
        <v>10.55016</v>
      </c>
      <c r="AK33" s="252">
        <v>53.043779999999998</v>
      </c>
      <c r="AL33" s="252">
        <v>3.4746300000000003</v>
      </c>
      <c r="AM33" s="252">
        <v>36.631749999999997</v>
      </c>
      <c r="AN33" s="211"/>
      <c r="AO33" s="211"/>
      <c r="AP33" s="211"/>
      <c r="AQ33" s="211"/>
      <c r="AR33" s="211"/>
      <c r="AS33" s="211"/>
      <c r="AT33" s="211"/>
      <c r="AU33" s="211"/>
      <c r="AV33" s="211"/>
      <c r="AW33" s="211"/>
      <c r="AX33" s="211"/>
      <c r="AY33" s="211"/>
    </row>
    <row r="34" spans="1:51" ht="15" x14ac:dyDescent="0.25">
      <c r="A34" s="191">
        <f>YampaRiverInflow.TotalOutflow!A34</f>
        <v>44866</v>
      </c>
      <c r="B34" s="165"/>
      <c r="C34" s="165"/>
      <c r="D34" s="165">
        <v>40.941000000000003</v>
      </c>
      <c r="E34" s="235">
        <v>74.925269999999998</v>
      </c>
      <c r="F34" s="235">
        <v>84.97354</v>
      </c>
      <c r="G34" s="235">
        <v>44.572330000000001</v>
      </c>
      <c r="H34" s="235">
        <v>61.21857</v>
      </c>
      <c r="I34" s="235">
        <v>61.653169999999996</v>
      </c>
      <c r="J34" s="235">
        <v>14.882989999999999</v>
      </c>
      <c r="K34" s="235">
        <v>-19.204990000000002</v>
      </c>
      <c r="L34" s="235">
        <v>-1.52424</v>
      </c>
      <c r="M34" s="235">
        <v>18.457650000000001</v>
      </c>
      <c r="N34" s="235">
        <v>34.945860000000003</v>
      </c>
      <c r="O34" s="235">
        <v>47.466260000000005</v>
      </c>
      <c r="P34" s="235">
        <v>4.8053999999999997</v>
      </c>
      <c r="Q34" s="235">
        <v>35.269769999999994</v>
      </c>
      <c r="R34" s="235">
        <v>42.339680000000001</v>
      </c>
      <c r="S34" s="235">
        <v>55.028739999999999</v>
      </c>
      <c r="T34" s="235">
        <v>49.55097</v>
      </c>
      <c r="U34" s="235">
        <v>12.85075</v>
      </c>
      <c r="V34" s="235">
        <v>-5.0983599999999996</v>
      </c>
      <c r="W34" s="235">
        <v>3.7396100000000003</v>
      </c>
      <c r="X34" s="235">
        <v>5.9197799999999994</v>
      </c>
      <c r="Y34" s="235">
        <v>13.224440000000001</v>
      </c>
      <c r="Z34" s="235">
        <v>88.19019999999999</v>
      </c>
      <c r="AA34" s="235">
        <v>3.3384200000000002</v>
      </c>
      <c r="AB34" s="235">
        <v>9.6611499999999992</v>
      </c>
      <c r="AC34" s="235">
        <v>28.934830000000002</v>
      </c>
      <c r="AD34" s="235">
        <v>23.146419999999999</v>
      </c>
      <c r="AE34" s="235">
        <v>6.9311699999999998</v>
      </c>
      <c r="AF34" s="235">
        <v>-18.565669999999997</v>
      </c>
      <c r="AG34" s="235">
        <v>6.0730000000000004</v>
      </c>
      <c r="AH34" s="235">
        <v>25.847069999999999</v>
      </c>
      <c r="AI34" s="252">
        <v>73.871279999999999</v>
      </c>
      <c r="AJ34" s="252">
        <v>16.733310000000003</v>
      </c>
      <c r="AK34" s="252">
        <v>13.000729999999999</v>
      </c>
      <c r="AL34" s="252">
        <v>60.45805</v>
      </c>
      <c r="AM34" s="252">
        <v>87.538119999999992</v>
      </c>
      <c r="AN34" s="211"/>
      <c r="AO34" s="211"/>
      <c r="AP34" s="211"/>
      <c r="AQ34" s="211"/>
      <c r="AR34" s="211"/>
      <c r="AS34" s="211"/>
      <c r="AT34" s="211"/>
      <c r="AU34" s="211"/>
      <c r="AV34" s="211"/>
      <c r="AW34" s="211"/>
      <c r="AX34" s="211"/>
      <c r="AY34" s="211"/>
    </row>
    <row r="35" spans="1:51" ht="15" x14ac:dyDescent="0.25">
      <c r="A35" s="191">
        <f>YampaRiverInflow.TotalOutflow!A35</f>
        <v>44896</v>
      </c>
      <c r="B35" s="165"/>
      <c r="C35" s="165"/>
      <c r="D35" s="165">
        <v>31.451000000000001</v>
      </c>
      <c r="E35" s="235">
        <v>105.89599000000001</v>
      </c>
      <c r="F35" s="235">
        <v>94.589410000000001</v>
      </c>
      <c r="G35" s="235">
        <v>51.131320000000002</v>
      </c>
      <c r="H35" s="235">
        <v>61.849769999999999</v>
      </c>
      <c r="I35" s="235">
        <v>34.074580000000005</v>
      </c>
      <c r="J35" s="235">
        <v>38.824640000000002</v>
      </c>
      <c r="K35" s="235">
        <v>35.952129999999997</v>
      </c>
      <c r="L35" s="235">
        <v>20.8627</v>
      </c>
      <c r="M35" s="235">
        <v>57.803160000000005</v>
      </c>
      <c r="N35" s="235">
        <v>92.029710000000009</v>
      </c>
      <c r="O35" s="235">
        <v>54.482939999999999</v>
      </c>
      <c r="P35" s="235">
        <v>74.188720000000004</v>
      </c>
      <c r="Q35" s="235">
        <v>20.86449</v>
      </c>
      <c r="R35" s="235">
        <v>23.802630000000001</v>
      </c>
      <c r="S35" s="235">
        <v>17.31991</v>
      </c>
      <c r="T35" s="235">
        <v>3.7025900000000003</v>
      </c>
      <c r="U35" s="235">
        <v>4.0086300000000001</v>
      </c>
      <c r="V35" s="235">
        <v>16.006059999999998</v>
      </c>
      <c r="W35" s="235">
        <v>32.989669999999997</v>
      </c>
      <c r="X35" s="235">
        <v>24.059549999999998</v>
      </c>
      <c r="Y35" s="235">
        <v>18.055310000000002</v>
      </c>
      <c r="Z35" s="235">
        <v>72.941210000000012</v>
      </c>
      <c r="AA35" s="235">
        <v>9.4193499999999997</v>
      </c>
      <c r="AB35" s="235">
        <v>-6.6252899999999997</v>
      </c>
      <c r="AC35" s="235">
        <v>25.260439999999999</v>
      </c>
      <c r="AD35" s="235">
        <v>20.1906</v>
      </c>
      <c r="AE35" s="235">
        <v>8.2487399999999997</v>
      </c>
      <c r="AF35" s="235">
        <v>198.80347</v>
      </c>
      <c r="AG35" s="235">
        <v>47.475259999999999</v>
      </c>
      <c r="AH35" s="235">
        <v>29.025639999999999</v>
      </c>
      <c r="AI35" s="252">
        <v>23.17662</v>
      </c>
      <c r="AJ35" s="252">
        <v>8.44069</v>
      </c>
      <c r="AK35" s="252">
        <v>14.2028</v>
      </c>
      <c r="AL35" s="252">
        <v>16.20814</v>
      </c>
      <c r="AM35" s="252">
        <v>110.20038000000001</v>
      </c>
      <c r="AN35" s="211"/>
      <c r="AO35" s="211"/>
      <c r="AP35" s="211"/>
      <c r="AQ35" s="211"/>
      <c r="AR35" s="211"/>
      <c r="AS35" s="211"/>
      <c r="AT35" s="211"/>
      <c r="AU35" s="211"/>
      <c r="AV35" s="211"/>
      <c r="AW35" s="211"/>
      <c r="AX35" s="211"/>
      <c r="AY35" s="211"/>
    </row>
    <row r="36" spans="1:51" ht="15" x14ac:dyDescent="0.25">
      <c r="A36" s="191">
        <f>YampaRiverInflow.TotalOutflow!A36</f>
        <v>44927</v>
      </c>
      <c r="B36" s="165"/>
      <c r="C36" s="165"/>
      <c r="D36" s="165">
        <v>48.27</v>
      </c>
      <c r="E36" s="235">
        <v>67.109080000000006</v>
      </c>
      <c r="F36" s="235">
        <v>85.926450000000003</v>
      </c>
      <c r="G36" s="235">
        <v>22.962630000000001</v>
      </c>
      <c r="H36" s="235">
        <v>38.586370000000002</v>
      </c>
      <c r="I36" s="235">
        <v>50.149720000000002</v>
      </c>
      <c r="J36" s="235">
        <v>73.993719999999996</v>
      </c>
      <c r="K36" s="235">
        <v>66.085639999999998</v>
      </c>
      <c r="L36" s="235">
        <v>35.41386</v>
      </c>
      <c r="M36" s="235">
        <v>73.120070000000013</v>
      </c>
      <c r="N36" s="235">
        <v>216.50864000000001</v>
      </c>
      <c r="O36" s="235">
        <v>75.599890000000002</v>
      </c>
      <c r="P36" s="235">
        <v>153.67762999999999</v>
      </c>
      <c r="Q36" s="235">
        <v>19.93974</v>
      </c>
      <c r="R36" s="235">
        <v>50.25112</v>
      </c>
      <c r="S36" s="235">
        <v>51.307099999999998</v>
      </c>
      <c r="T36" s="235">
        <v>48.592469999999999</v>
      </c>
      <c r="U36" s="235">
        <v>21.595279999999999</v>
      </c>
      <c r="V36" s="235">
        <v>50.7896</v>
      </c>
      <c r="W36" s="235">
        <v>15.387979999999999</v>
      </c>
      <c r="X36" s="235">
        <v>33.643239999999999</v>
      </c>
      <c r="Y36" s="235">
        <v>8.7414400000000008</v>
      </c>
      <c r="Z36" s="235">
        <v>308.55319000000003</v>
      </c>
      <c r="AA36" s="235">
        <v>17.535499999999999</v>
      </c>
      <c r="AB36" s="235">
        <v>-4.3097500000000002</v>
      </c>
      <c r="AC36" s="235">
        <v>33.658019999999993</v>
      </c>
      <c r="AD36" s="235">
        <v>9.6820599999999999</v>
      </c>
      <c r="AE36" s="235">
        <v>57.667650000000002</v>
      </c>
      <c r="AF36" s="235">
        <v>40.798379999999995</v>
      </c>
      <c r="AG36" s="235">
        <v>20.18862</v>
      </c>
      <c r="AH36" s="235">
        <v>17.98648</v>
      </c>
      <c r="AI36" s="252">
        <v>11.416129999999999</v>
      </c>
      <c r="AJ36" s="252">
        <v>26.265250000000002</v>
      </c>
      <c r="AK36" s="252">
        <v>62.10371</v>
      </c>
      <c r="AL36" s="252">
        <v>34.369769999999995</v>
      </c>
      <c r="AM36" s="252">
        <v>73.864550000000008</v>
      </c>
      <c r="AN36" s="211"/>
      <c r="AO36" s="211"/>
      <c r="AP36" s="211"/>
      <c r="AQ36" s="211"/>
      <c r="AR36" s="211"/>
      <c r="AS36" s="211"/>
      <c r="AT36" s="211"/>
      <c r="AU36" s="211"/>
      <c r="AV36" s="211"/>
      <c r="AW36" s="211"/>
      <c r="AX36" s="211"/>
      <c r="AY36" s="211"/>
    </row>
    <row r="37" spans="1:51" ht="15" x14ac:dyDescent="0.25">
      <c r="A37" s="191">
        <f>YampaRiverInflow.TotalOutflow!A37</f>
        <v>44958</v>
      </c>
      <c r="B37" s="165"/>
      <c r="C37" s="165"/>
      <c r="D37" s="165">
        <v>43.753999999999998</v>
      </c>
      <c r="E37" s="235">
        <v>61.891629999999999</v>
      </c>
      <c r="F37" s="235">
        <v>81.362130000000008</v>
      </c>
      <c r="G37" s="235">
        <v>65.860690000000005</v>
      </c>
      <c r="H37" s="235">
        <v>96.742260000000002</v>
      </c>
      <c r="I37" s="235">
        <v>56.577669999999998</v>
      </c>
      <c r="J37" s="235">
        <v>76.689610000000002</v>
      </c>
      <c r="K37" s="235">
        <v>27.47861</v>
      </c>
      <c r="L37" s="235">
        <v>58.670389999999998</v>
      </c>
      <c r="M37" s="235">
        <v>103.05712</v>
      </c>
      <c r="N37" s="235">
        <v>217.21960000000001</v>
      </c>
      <c r="O37" s="235">
        <v>68.652330000000006</v>
      </c>
      <c r="P37" s="235">
        <v>95.266850000000005</v>
      </c>
      <c r="Q37" s="235">
        <v>30.53435</v>
      </c>
      <c r="R37" s="235">
        <v>0.87429999999999997</v>
      </c>
      <c r="S37" s="235">
        <v>79.516630000000006</v>
      </c>
      <c r="T37" s="235">
        <v>42.740839999999999</v>
      </c>
      <c r="U37" s="235">
        <v>27.866959999999999</v>
      </c>
      <c r="V37" s="235">
        <v>42.402940000000001</v>
      </c>
      <c r="W37" s="235">
        <v>9.2639599999999991</v>
      </c>
      <c r="X37" s="235">
        <v>42.885899999999999</v>
      </c>
      <c r="Y37" s="235">
        <v>23.858460000000001</v>
      </c>
      <c r="Z37" s="235">
        <v>198.39957999999999</v>
      </c>
      <c r="AA37" s="235">
        <v>14.859780000000001</v>
      </c>
      <c r="AB37" s="235">
        <v>22.055709999999998</v>
      </c>
      <c r="AC37" s="235">
        <v>46.185139999999997</v>
      </c>
      <c r="AD37" s="235">
        <v>33.257949999999994</v>
      </c>
      <c r="AE37" s="235">
        <v>61.041400000000003</v>
      </c>
      <c r="AF37" s="235">
        <v>40.438339999999997</v>
      </c>
      <c r="AG37" s="235">
        <v>24.008119999999998</v>
      </c>
      <c r="AH37" s="235">
        <v>33.928449999999998</v>
      </c>
      <c r="AI37" s="252">
        <v>39.258580000000002</v>
      </c>
      <c r="AJ37" s="252">
        <v>44.198879999999996</v>
      </c>
      <c r="AK37" s="252">
        <v>81.362470000000002</v>
      </c>
      <c r="AL37" s="252">
        <v>51.700089999999996</v>
      </c>
      <c r="AM37" s="252">
        <v>67.515590000000003</v>
      </c>
      <c r="AN37" s="211"/>
      <c r="AO37" s="211"/>
      <c r="AP37" s="211"/>
      <c r="AQ37" s="211"/>
      <c r="AR37" s="211"/>
      <c r="AS37" s="211"/>
      <c r="AT37" s="211"/>
      <c r="AU37" s="211"/>
      <c r="AV37" s="211"/>
      <c r="AW37" s="211"/>
      <c r="AX37" s="211"/>
      <c r="AY37" s="211"/>
    </row>
    <row r="38" spans="1:51" ht="15" x14ac:dyDescent="0.25">
      <c r="A38" s="191">
        <f>YampaRiverInflow.TotalOutflow!A38</f>
        <v>44986</v>
      </c>
      <c r="B38" s="165"/>
      <c r="C38" s="165"/>
      <c r="D38" s="165">
        <v>18.689</v>
      </c>
      <c r="E38" s="235">
        <v>66.457669999999993</v>
      </c>
      <c r="F38" s="235">
        <v>78.140059999999991</v>
      </c>
      <c r="G38" s="235">
        <v>46.975250000000003</v>
      </c>
      <c r="H38" s="235">
        <v>33.411790000000003</v>
      </c>
      <c r="I38" s="235">
        <v>9.7218199999999992</v>
      </c>
      <c r="J38" s="235">
        <v>-6.2396000000000003</v>
      </c>
      <c r="K38" s="235">
        <v>11.97274</v>
      </c>
      <c r="L38" s="235">
        <v>69.191539999999989</v>
      </c>
      <c r="M38" s="235">
        <v>135.81139999999999</v>
      </c>
      <c r="N38" s="235">
        <v>231.93197000000001</v>
      </c>
      <c r="O38" s="235">
        <v>51.73753</v>
      </c>
      <c r="P38" s="235">
        <v>184.00505999999999</v>
      </c>
      <c r="Q38" s="235">
        <v>-49.657410000000006</v>
      </c>
      <c r="R38" s="235">
        <v>44.784990000000001</v>
      </c>
      <c r="S38" s="235">
        <v>91.549779999999998</v>
      </c>
      <c r="T38" s="235">
        <v>-1.9535199999999999</v>
      </c>
      <c r="U38" s="235">
        <v>-1.3108900000000001</v>
      </c>
      <c r="V38" s="235">
        <v>38.696649999999998</v>
      </c>
      <c r="W38" s="235">
        <v>-25.373279999999998</v>
      </c>
      <c r="X38" s="235">
        <v>13.9216</v>
      </c>
      <c r="Y38" s="235">
        <v>0.71389999999999998</v>
      </c>
      <c r="Z38" s="235">
        <v>113.0411</v>
      </c>
      <c r="AA38" s="235">
        <v>23.902099999999997</v>
      </c>
      <c r="AB38" s="235">
        <v>-3.2670700000000004</v>
      </c>
      <c r="AC38" s="235">
        <v>14.70945</v>
      </c>
      <c r="AD38" s="235">
        <v>-18.02298</v>
      </c>
      <c r="AE38" s="235">
        <v>19.158650000000002</v>
      </c>
      <c r="AF38" s="235">
        <v>22.104689999999998</v>
      </c>
      <c r="AG38" s="235">
        <v>14.295219999999999</v>
      </c>
      <c r="AH38" s="235">
        <v>17.065750000000001</v>
      </c>
      <c r="AI38" s="252">
        <v>-8.489469999999999</v>
      </c>
      <c r="AJ38" s="252">
        <v>9.3208599999999997</v>
      </c>
      <c r="AK38" s="252">
        <v>51.526900000000005</v>
      </c>
      <c r="AL38" s="252">
        <v>43.174469999999999</v>
      </c>
      <c r="AM38" s="252">
        <v>144.17287999999999</v>
      </c>
      <c r="AN38" s="211"/>
      <c r="AO38" s="211"/>
      <c r="AP38" s="211"/>
      <c r="AQ38" s="211"/>
      <c r="AR38" s="211"/>
      <c r="AS38" s="211"/>
      <c r="AT38" s="211"/>
      <c r="AU38" s="211"/>
      <c r="AV38" s="211"/>
      <c r="AW38" s="211"/>
      <c r="AX38" s="211"/>
      <c r="AY38" s="211"/>
    </row>
    <row r="39" spans="1:51" ht="15" x14ac:dyDescent="0.25">
      <c r="A39" s="191">
        <f>YampaRiverInflow.TotalOutflow!A39</f>
        <v>45017</v>
      </c>
      <c r="B39" s="165"/>
      <c r="C39" s="165"/>
      <c r="D39" s="165">
        <v>20.425000000000001</v>
      </c>
      <c r="E39" s="235">
        <v>93.1066</v>
      </c>
      <c r="F39" s="235">
        <v>113.65612</v>
      </c>
      <c r="G39" s="235">
        <v>66.630200000000002</v>
      </c>
      <c r="H39" s="235">
        <v>71.963399999999993</v>
      </c>
      <c r="I39" s="235">
        <v>66.69935000000001</v>
      </c>
      <c r="J39" s="235">
        <v>32.739060000000002</v>
      </c>
      <c r="K39" s="235">
        <v>14.244879999999998</v>
      </c>
      <c r="L39" s="235">
        <v>31.657869999999999</v>
      </c>
      <c r="M39" s="235">
        <v>78.978619999999992</v>
      </c>
      <c r="N39" s="235">
        <v>163.68356</v>
      </c>
      <c r="O39" s="235">
        <v>33.634209999999996</v>
      </c>
      <c r="P39" s="235">
        <v>85.047899999999998</v>
      </c>
      <c r="Q39" s="235">
        <v>90.867329999999995</v>
      </c>
      <c r="R39" s="235">
        <v>42.873559999999998</v>
      </c>
      <c r="S39" s="235">
        <v>92.717320000000001</v>
      </c>
      <c r="T39" s="235">
        <v>-50.942349999999998</v>
      </c>
      <c r="U39" s="235">
        <v>-20.665459999999999</v>
      </c>
      <c r="V39" s="235">
        <v>-6.8614199999999999</v>
      </c>
      <c r="W39" s="235">
        <v>-36.738260000000004</v>
      </c>
      <c r="X39" s="235">
        <v>-5.1315900000000001</v>
      </c>
      <c r="Y39" s="235">
        <v>8.6379099999999998</v>
      </c>
      <c r="Z39" s="235">
        <v>92.931869999999989</v>
      </c>
      <c r="AA39" s="235">
        <v>8.7707999999999995</v>
      </c>
      <c r="AB39" s="235">
        <v>-11.025589999999999</v>
      </c>
      <c r="AC39" s="235">
        <v>-2.8896199999999999</v>
      </c>
      <c r="AD39" s="235">
        <v>-12.4717</v>
      </c>
      <c r="AE39" s="235">
        <v>37.547419999999995</v>
      </c>
      <c r="AF39" s="235">
        <v>73.938360000000003</v>
      </c>
      <c r="AG39" s="235">
        <v>23.613019999999999</v>
      </c>
      <c r="AH39" s="235">
        <v>12.379110000000001</v>
      </c>
      <c r="AI39" s="252">
        <v>-15.7683</v>
      </c>
      <c r="AJ39" s="252">
        <v>-8.9777900000000006</v>
      </c>
      <c r="AK39" s="252">
        <v>26.227169999999997</v>
      </c>
      <c r="AL39" s="252">
        <v>28.672889999999999</v>
      </c>
      <c r="AM39" s="252">
        <v>88.52458</v>
      </c>
      <c r="AN39" s="211"/>
      <c r="AO39" s="211"/>
      <c r="AP39" s="211"/>
      <c r="AQ39" s="211"/>
      <c r="AR39" s="211"/>
      <c r="AS39" s="211"/>
      <c r="AT39" s="211"/>
      <c r="AU39" s="211"/>
      <c r="AV39" s="211"/>
      <c r="AW39" s="211"/>
      <c r="AX39" s="211"/>
      <c r="AY39" s="211"/>
    </row>
    <row r="40" spans="1:51" ht="15" x14ac:dyDescent="0.25">
      <c r="A40" s="191">
        <f>YampaRiverInflow.TotalOutflow!A40</f>
        <v>45047</v>
      </c>
      <c r="B40" s="165"/>
      <c r="C40" s="165"/>
      <c r="D40" s="165">
        <v>3.4889999999999999</v>
      </c>
      <c r="E40" s="235">
        <v>79.716399999999993</v>
      </c>
      <c r="F40" s="235">
        <v>34.539989999999996</v>
      </c>
      <c r="G40" s="235">
        <v>-75.702719999999999</v>
      </c>
      <c r="H40" s="235">
        <v>26.673189999999998</v>
      </c>
      <c r="I40" s="235">
        <v>47.744349999999997</v>
      </c>
      <c r="J40" s="235">
        <v>-46.262440000000005</v>
      </c>
      <c r="K40" s="235">
        <v>-30.300249999999998</v>
      </c>
      <c r="L40" s="235">
        <v>12.60849</v>
      </c>
      <c r="M40" s="235">
        <v>48.945730000000005</v>
      </c>
      <c r="N40" s="235">
        <v>120.83439999999999</v>
      </c>
      <c r="O40" s="235">
        <v>43.791910000000001</v>
      </c>
      <c r="P40" s="235">
        <v>143.51311999999999</v>
      </c>
      <c r="Q40" s="235">
        <v>14.462389999999999</v>
      </c>
      <c r="R40" s="235">
        <v>25.07938</v>
      </c>
      <c r="S40" s="235">
        <v>110.48378</v>
      </c>
      <c r="T40" s="235">
        <v>4.4198699999999995</v>
      </c>
      <c r="U40" s="235">
        <v>-9.4710400000000003</v>
      </c>
      <c r="V40" s="235">
        <v>-11.55878</v>
      </c>
      <c r="W40" s="235">
        <v>-20.12107</v>
      </c>
      <c r="X40" s="235">
        <v>-6.2686999999999999</v>
      </c>
      <c r="Y40" s="235">
        <v>3.8273699999999997</v>
      </c>
      <c r="Z40" s="235">
        <v>135.48492000000002</v>
      </c>
      <c r="AA40" s="235">
        <v>-18.09918</v>
      </c>
      <c r="AB40" s="235">
        <v>-26.76895</v>
      </c>
      <c r="AC40" s="235">
        <v>12.218399999999999</v>
      </c>
      <c r="AD40" s="235">
        <v>8.8367199999999997</v>
      </c>
      <c r="AE40" s="235">
        <v>40.216769999999997</v>
      </c>
      <c r="AF40" s="235">
        <v>62.942929999999997</v>
      </c>
      <c r="AG40" s="235">
        <v>-7.97098</v>
      </c>
      <c r="AH40" s="235">
        <v>-0.19831000000000001</v>
      </c>
      <c r="AI40" s="252">
        <v>-19.161000000000001</v>
      </c>
      <c r="AJ40" s="252">
        <v>-13.035030000000001</v>
      </c>
      <c r="AK40" s="252">
        <v>50.601709999999997</v>
      </c>
      <c r="AL40" s="252">
        <v>65.539070000000009</v>
      </c>
      <c r="AM40" s="252">
        <v>154.51563000000002</v>
      </c>
      <c r="AN40" s="211"/>
      <c r="AO40" s="211"/>
      <c r="AP40" s="211"/>
      <c r="AQ40" s="211"/>
      <c r="AR40" s="211"/>
      <c r="AS40" s="211"/>
      <c r="AT40" s="211"/>
      <c r="AU40" s="211"/>
      <c r="AV40" s="211"/>
      <c r="AW40" s="211"/>
      <c r="AX40" s="211"/>
      <c r="AY40" s="211"/>
    </row>
    <row r="41" spans="1:51" ht="15" x14ac:dyDescent="0.25">
      <c r="A41" s="191">
        <f>YampaRiverInflow.TotalOutflow!A41</f>
        <v>45078</v>
      </c>
      <c r="B41" s="165"/>
      <c r="C41" s="165"/>
      <c r="D41" s="165">
        <v>-14.398</v>
      </c>
      <c r="E41" s="235">
        <v>59.826749999999997</v>
      </c>
      <c r="F41" s="235">
        <v>109.47535999999999</v>
      </c>
      <c r="G41" s="235">
        <v>52.728230000000003</v>
      </c>
      <c r="H41" s="235">
        <v>39.237310000000001</v>
      </c>
      <c r="I41" s="235">
        <v>-5.3495100000000004</v>
      </c>
      <c r="J41" s="235">
        <v>-3.2524600000000001</v>
      </c>
      <c r="K41" s="235">
        <v>22.28257</v>
      </c>
      <c r="L41" s="235">
        <v>74.744810000000001</v>
      </c>
      <c r="M41" s="235">
        <v>-3.0993200000000001</v>
      </c>
      <c r="N41" s="235">
        <v>7.29115</v>
      </c>
      <c r="O41" s="235">
        <v>-5.7815200000000004</v>
      </c>
      <c r="P41" s="235">
        <v>44.457190000000004</v>
      </c>
      <c r="Q41" s="235">
        <v>6.8165200000000006</v>
      </c>
      <c r="R41" s="235">
        <v>-20.784119999999998</v>
      </c>
      <c r="S41" s="235">
        <v>54.98883</v>
      </c>
      <c r="T41" s="235">
        <v>15.635149999999999</v>
      </c>
      <c r="U41" s="235">
        <v>-4.4930099999999999</v>
      </c>
      <c r="V41" s="235">
        <v>-44.942190000000004</v>
      </c>
      <c r="W41" s="235">
        <v>-28.13184</v>
      </c>
      <c r="X41" s="235">
        <v>-44.289410000000004</v>
      </c>
      <c r="Y41" s="235">
        <v>-35.671800000000005</v>
      </c>
      <c r="Z41" s="235">
        <v>27.88485</v>
      </c>
      <c r="AA41" s="235">
        <v>-19.299349999999997</v>
      </c>
      <c r="AB41" s="235">
        <v>-31.8673</v>
      </c>
      <c r="AC41" s="235">
        <v>12.303469999999999</v>
      </c>
      <c r="AD41" s="235">
        <v>-30.751990000000003</v>
      </c>
      <c r="AE41" s="235">
        <v>-8.8943600000000007</v>
      </c>
      <c r="AF41" s="235">
        <v>32.357529999999997</v>
      </c>
      <c r="AG41" s="235">
        <v>-19.29664</v>
      </c>
      <c r="AH41" s="235">
        <v>-30.338090000000001</v>
      </c>
      <c r="AI41" s="252">
        <v>-26.509810000000002</v>
      </c>
      <c r="AJ41" s="252">
        <v>-10.61144</v>
      </c>
      <c r="AK41" s="252">
        <v>25.167849999999998</v>
      </c>
      <c r="AL41" s="252">
        <v>1.52935</v>
      </c>
      <c r="AM41" s="252">
        <v>-32.185220000000001</v>
      </c>
      <c r="AN41" s="211"/>
      <c r="AO41" s="211"/>
      <c r="AP41" s="211"/>
      <c r="AQ41" s="211"/>
      <c r="AR41" s="211"/>
      <c r="AS41" s="211"/>
      <c r="AT41" s="211"/>
      <c r="AU41" s="211"/>
      <c r="AV41" s="211"/>
      <c r="AW41" s="211"/>
      <c r="AX41" s="211"/>
      <c r="AY41" s="211"/>
    </row>
    <row r="42" spans="1:51" ht="15" x14ac:dyDescent="0.25">
      <c r="A42" s="191">
        <f>YampaRiverInflow.TotalOutflow!A42</f>
        <v>45108</v>
      </c>
      <c r="B42" s="165"/>
      <c r="C42" s="165"/>
      <c r="D42" s="165">
        <v>16.077999999999999</v>
      </c>
      <c r="E42" s="235">
        <v>263.92844000000002</v>
      </c>
      <c r="F42" s="235">
        <v>81.789079999999998</v>
      </c>
      <c r="G42" s="235">
        <v>-37.088639999999998</v>
      </c>
      <c r="H42" s="235">
        <v>41.058320000000002</v>
      </c>
      <c r="I42" s="235">
        <v>23.067810000000001</v>
      </c>
      <c r="J42" s="235">
        <v>96.231220000000008</v>
      </c>
      <c r="K42" s="235">
        <v>36.173430000000003</v>
      </c>
      <c r="L42" s="235">
        <v>14.53885</v>
      </c>
      <c r="M42" s="235">
        <v>48.365290000000002</v>
      </c>
      <c r="N42" s="235">
        <v>13.52698</v>
      </c>
      <c r="O42" s="235">
        <v>41.234610000000004</v>
      </c>
      <c r="P42" s="235">
        <v>51.91695</v>
      </c>
      <c r="Q42" s="235">
        <v>63.193040000000003</v>
      </c>
      <c r="R42" s="235">
        <v>38.002940000000002</v>
      </c>
      <c r="S42" s="235">
        <v>100.30158999999999</v>
      </c>
      <c r="T42" s="235">
        <v>89.86345</v>
      </c>
      <c r="U42" s="235">
        <v>-26.052589999999999</v>
      </c>
      <c r="V42" s="235">
        <v>-16.813580000000002</v>
      </c>
      <c r="W42" s="235">
        <v>9.49343</v>
      </c>
      <c r="X42" s="235">
        <v>3.8433299999999999</v>
      </c>
      <c r="Y42" s="235">
        <v>-10.612440000000001</v>
      </c>
      <c r="Z42" s="235">
        <v>41.559800000000003</v>
      </c>
      <c r="AA42" s="235">
        <v>2.9969000000000001</v>
      </c>
      <c r="AB42" s="235">
        <v>6.9309099999999999</v>
      </c>
      <c r="AC42" s="235">
        <v>11.99058</v>
      </c>
      <c r="AD42" s="235">
        <v>-16.260439999999999</v>
      </c>
      <c r="AE42" s="235">
        <v>-22.835750000000001</v>
      </c>
      <c r="AF42" s="235">
        <v>21.93834</v>
      </c>
      <c r="AG42" s="235">
        <v>36.23865</v>
      </c>
      <c r="AH42" s="235">
        <v>36.61777</v>
      </c>
      <c r="AI42" s="252">
        <v>9.9708400000000008</v>
      </c>
      <c r="AJ42" s="252">
        <v>18.92069</v>
      </c>
      <c r="AK42" s="252">
        <v>11.734999999999999</v>
      </c>
      <c r="AL42" s="252">
        <v>32.128329999999998</v>
      </c>
      <c r="AM42" s="252">
        <v>158.17092000000002</v>
      </c>
      <c r="AN42" s="211"/>
      <c r="AO42" s="211"/>
      <c r="AP42" s="211"/>
      <c r="AQ42" s="211"/>
      <c r="AR42" s="211"/>
      <c r="AS42" s="211"/>
      <c r="AT42" s="211"/>
      <c r="AU42" s="211"/>
      <c r="AV42" s="211"/>
      <c r="AW42" s="211"/>
      <c r="AX42" s="211"/>
      <c r="AY42" s="211"/>
    </row>
    <row r="43" spans="1:51" ht="15" x14ac:dyDescent="0.25">
      <c r="A43" s="191">
        <f>YampaRiverInflow.TotalOutflow!A43</f>
        <v>45139</v>
      </c>
      <c r="B43" s="165"/>
      <c r="C43" s="165"/>
      <c r="D43" s="165">
        <v>33.622999999999998</v>
      </c>
      <c r="E43" s="235">
        <v>181.92004</v>
      </c>
      <c r="F43" s="235">
        <v>27.910540000000001</v>
      </c>
      <c r="G43" s="235">
        <v>47.18244</v>
      </c>
      <c r="H43" s="235">
        <v>96.179249999999996</v>
      </c>
      <c r="I43" s="235">
        <v>61.017019999999995</v>
      </c>
      <c r="J43" s="235">
        <v>51.164999999999999</v>
      </c>
      <c r="K43" s="235">
        <v>53.872199999999999</v>
      </c>
      <c r="L43" s="235">
        <v>72.455490000000012</v>
      </c>
      <c r="M43" s="235">
        <v>75.402380000000008</v>
      </c>
      <c r="N43" s="235">
        <v>106.43533000000001</v>
      </c>
      <c r="O43" s="235">
        <v>67.57383999999999</v>
      </c>
      <c r="P43" s="235">
        <v>52.7256</v>
      </c>
      <c r="Q43" s="235">
        <v>30.167000000000002</v>
      </c>
      <c r="R43" s="235">
        <v>95.579899999999995</v>
      </c>
      <c r="S43" s="235">
        <v>79.560249999999996</v>
      </c>
      <c r="T43" s="235">
        <v>70.709090000000003</v>
      </c>
      <c r="U43" s="235">
        <v>34.237900000000003</v>
      </c>
      <c r="V43" s="235">
        <v>44.544559999999997</v>
      </c>
      <c r="W43" s="235">
        <v>14.0466</v>
      </c>
      <c r="X43" s="235">
        <v>56.732959999999999</v>
      </c>
      <c r="Y43" s="235">
        <v>22.905419999999999</v>
      </c>
      <c r="Z43" s="235">
        <v>62.430010000000003</v>
      </c>
      <c r="AA43" s="235">
        <v>21.733169999999998</v>
      </c>
      <c r="AB43" s="235">
        <v>32.04927</v>
      </c>
      <c r="AC43" s="235">
        <v>31.077919999999999</v>
      </c>
      <c r="AD43" s="235">
        <v>9.1049699999999998</v>
      </c>
      <c r="AE43" s="235">
        <v>11.513950000000001</v>
      </c>
      <c r="AF43" s="235">
        <v>35.979999999999997</v>
      </c>
      <c r="AG43" s="235">
        <v>89.903379999999999</v>
      </c>
      <c r="AH43" s="235">
        <v>51.304139999999997</v>
      </c>
      <c r="AI43" s="252">
        <v>54.512869999999999</v>
      </c>
      <c r="AJ43" s="252">
        <v>55.313870000000001</v>
      </c>
      <c r="AK43" s="252">
        <v>113.31216000000001</v>
      </c>
      <c r="AL43" s="252">
        <v>58.910589999999999</v>
      </c>
      <c r="AM43" s="252">
        <v>171.29213000000001</v>
      </c>
      <c r="AN43" s="211"/>
      <c r="AO43" s="211"/>
      <c r="AP43" s="211"/>
      <c r="AQ43" s="211"/>
      <c r="AR43" s="211"/>
      <c r="AS43" s="211"/>
      <c r="AT43" s="211"/>
      <c r="AU43" s="211"/>
      <c r="AV43" s="211"/>
      <c r="AW43" s="211"/>
      <c r="AX43" s="211"/>
      <c r="AY43" s="211"/>
    </row>
    <row r="44" spans="1:51" ht="15" x14ac:dyDescent="0.25">
      <c r="A44" s="191">
        <f>YampaRiverInflow.TotalOutflow!A44</f>
        <v>45170</v>
      </c>
      <c r="B44" s="165"/>
      <c r="C44" s="165"/>
      <c r="D44" s="165">
        <v>26.303999999999998</v>
      </c>
      <c r="E44" s="235">
        <v>49.537279999999996</v>
      </c>
      <c r="F44" s="235">
        <v>48.147349999999996</v>
      </c>
      <c r="G44" s="235">
        <v>19.100849999999998</v>
      </c>
      <c r="H44" s="235">
        <v>44.182519999999997</v>
      </c>
      <c r="I44" s="235">
        <v>39.570800000000006</v>
      </c>
      <c r="J44" s="235">
        <v>60.816720000000004</v>
      </c>
      <c r="K44" s="235">
        <v>123.70398</v>
      </c>
      <c r="L44" s="235">
        <v>66.820329999999998</v>
      </c>
      <c r="M44" s="235">
        <v>67.131079999999997</v>
      </c>
      <c r="N44" s="235">
        <v>74.204390000000004</v>
      </c>
      <c r="O44" s="235">
        <v>60.767949999999999</v>
      </c>
      <c r="P44" s="235">
        <v>44.842580000000005</v>
      </c>
      <c r="Q44" s="235">
        <v>21.581499999999998</v>
      </c>
      <c r="R44" s="235">
        <v>40.702069999999999</v>
      </c>
      <c r="S44" s="235">
        <v>105.37634</v>
      </c>
      <c r="T44" s="235">
        <v>66.257890000000003</v>
      </c>
      <c r="U44" s="235">
        <v>1.6861700000000002</v>
      </c>
      <c r="V44" s="235">
        <v>30.615169999999999</v>
      </c>
      <c r="W44" s="235">
        <v>57.502429999999997</v>
      </c>
      <c r="X44" s="235">
        <v>34.311339999999994</v>
      </c>
      <c r="Y44" s="235">
        <v>33.011309999999995</v>
      </c>
      <c r="Z44" s="235">
        <v>31.35323</v>
      </c>
      <c r="AA44" s="235">
        <v>-3.86361</v>
      </c>
      <c r="AB44" s="235">
        <v>15.656870000000001</v>
      </c>
      <c r="AC44" s="235">
        <v>22.814970000000002</v>
      </c>
      <c r="AD44" s="235">
        <v>11.3721</v>
      </c>
      <c r="AE44" s="235">
        <v>27.015340000000002</v>
      </c>
      <c r="AF44" s="235">
        <v>19.485970000000002</v>
      </c>
      <c r="AG44" s="235">
        <v>51.889110000000002</v>
      </c>
      <c r="AH44" s="235">
        <v>69.938880000000012</v>
      </c>
      <c r="AI44" s="252">
        <v>85.735799999999998</v>
      </c>
      <c r="AJ44" s="252">
        <v>28.291240000000002</v>
      </c>
      <c r="AK44" s="252">
        <v>61.583260000000003</v>
      </c>
      <c r="AL44" s="252">
        <v>58.855499999999999</v>
      </c>
      <c r="AM44" s="252">
        <v>54.591169999999998</v>
      </c>
      <c r="AN44" s="211"/>
      <c r="AO44" s="211"/>
      <c r="AP44" s="211"/>
      <c r="AQ44" s="211"/>
      <c r="AR44" s="211"/>
      <c r="AS44" s="211"/>
      <c r="AT44" s="211"/>
      <c r="AU44" s="211"/>
      <c r="AV44" s="211"/>
      <c r="AW44" s="211"/>
      <c r="AX44" s="211"/>
      <c r="AY44" s="211"/>
    </row>
    <row r="45" spans="1:51" ht="15" x14ac:dyDescent="0.25">
      <c r="A45" s="191">
        <f>YampaRiverInflow.TotalOutflow!A45</f>
        <v>45200</v>
      </c>
      <c r="B45" s="165"/>
      <c r="C45" s="165"/>
      <c r="D45" s="165">
        <v>26.123999999999999</v>
      </c>
      <c r="E45" s="235">
        <v>62.611580000000004</v>
      </c>
      <c r="F45" s="235">
        <v>44.29318</v>
      </c>
      <c r="G45" s="235">
        <v>76.503590000000003</v>
      </c>
      <c r="H45" s="235">
        <v>31.99305</v>
      </c>
      <c r="I45" s="235">
        <v>68.755240000000001</v>
      </c>
      <c r="J45" s="235">
        <v>34.473959999999998</v>
      </c>
      <c r="K45" s="235">
        <v>-5.0724499999999999</v>
      </c>
      <c r="L45" s="235">
        <v>8.4032400000000003</v>
      </c>
      <c r="M45" s="235">
        <v>58.572089999999996</v>
      </c>
      <c r="N45" s="235">
        <v>26.536560000000001</v>
      </c>
      <c r="O45" s="235">
        <v>30.619790000000002</v>
      </c>
      <c r="P45" s="235">
        <v>17.437549999999998</v>
      </c>
      <c r="Q45" s="235">
        <v>-6.8582700000000001</v>
      </c>
      <c r="R45" s="235">
        <v>-5.2950000000000004E-2</v>
      </c>
      <c r="S45" s="235">
        <v>34.554230000000004</v>
      </c>
      <c r="T45" s="235">
        <v>-2.5649999999999999</v>
      </c>
      <c r="U45" s="235">
        <v>14.550549999999999</v>
      </c>
      <c r="V45" s="235">
        <v>-9.9389500000000002</v>
      </c>
      <c r="W45" s="235">
        <v>23.19021</v>
      </c>
      <c r="X45" s="235">
        <v>-14.36961</v>
      </c>
      <c r="Y45" s="235">
        <v>71.068789999999993</v>
      </c>
      <c r="Z45" s="235">
        <v>6.2742899999999997</v>
      </c>
      <c r="AA45" s="235">
        <v>27.342230000000001</v>
      </c>
      <c r="AB45" s="235">
        <v>-0.23946999999999999</v>
      </c>
      <c r="AC45" s="235">
        <v>-2.2455599999999998</v>
      </c>
      <c r="AD45" s="235">
        <v>-16.214659999999999</v>
      </c>
      <c r="AE45" s="235">
        <v>31.133290000000002</v>
      </c>
      <c r="AF45" s="235">
        <v>10.062709999999999</v>
      </c>
      <c r="AG45" s="235">
        <v>26.87743</v>
      </c>
      <c r="AH45" s="235">
        <v>16.168790000000001</v>
      </c>
      <c r="AI45" s="252">
        <v>10.55016</v>
      </c>
      <c r="AJ45" s="252">
        <v>53.043779999999998</v>
      </c>
      <c r="AK45" s="252">
        <v>3.4746300000000003</v>
      </c>
      <c r="AL45" s="252">
        <v>36.631749999999997</v>
      </c>
      <c r="AM45" s="252">
        <v>85.245990000000006</v>
      </c>
      <c r="AN45" s="211"/>
      <c r="AO45" s="211"/>
      <c r="AP45" s="211"/>
      <c r="AQ45" s="211"/>
      <c r="AR45" s="211"/>
      <c r="AS45" s="211"/>
      <c r="AT45" s="211"/>
      <c r="AU45" s="211"/>
      <c r="AV45" s="211"/>
      <c r="AW45" s="211"/>
      <c r="AX45" s="211"/>
      <c r="AY45" s="211"/>
    </row>
    <row r="46" spans="1:51" ht="15" x14ac:dyDescent="0.25">
      <c r="A46" s="191">
        <f>YampaRiverInflow.TotalOutflow!A46</f>
        <v>45231</v>
      </c>
      <c r="B46" s="165"/>
      <c r="C46" s="165"/>
      <c r="D46" s="165">
        <v>40.941000000000003</v>
      </c>
      <c r="E46" s="235">
        <v>84.97354</v>
      </c>
      <c r="F46" s="235">
        <v>44.572330000000001</v>
      </c>
      <c r="G46" s="235">
        <v>61.21857</v>
      </c>
      <c r="H46" s="235">
        <v>61.653169999999996</v>
      </c>
      <c r="I46" s="235">
        <v>14.882989999999999</v>
      </c>
      <c r="J46" s="235">
        <v>-19.204990000000002</v>
      </c>
      <c r="K46" s="235">
        <v>-1.52424</v>
      </c>
      <c r="L46" s="235">
        <v>18.457650000000001</v>
      </c>
      <c r="M46" s="235">
        <v>34.945860000000003</v>
      </c>
      <c r="N46" s="235">
        <v>47.466260000000005</v>
      </c>
      <c r="O46" s="235">
        <v>4.8053999999999997</v>
      </c>
      <c r="P46" s="235">
        <v>35.269769999999994</v>
      </c>
      <c r="Q46" s="235">
        <v>42.339680000000001</v>
      </c>
      <c r="R46" s="235">
        <v>55.028739999999999</v>
      </c>
      <c r="S46" s="235">
        <v>49.55097</v>
      </c>
      <c r="T46" s="235">
        <v>12.85075</v>
      </c>
      <c r="U46" s="235">
        <v>-5.0983599999999996</v>
      </c>
      <c r="V46" s="235">
        <v>3.7396100000000003</v>
      </c>
      <c r="W46" s="235">
        <v>5.9197799999999994</v>
      </c>
      <c r="X46" s="235">
        <v>13.224440000000001</v>
      </c>
      <c r="Y46" s="235">
        <v>88.19019999999999</v>
      </c>
      <c r="Z46" s="235">
        <v>3.3384200000000002</v>
      </c>
      <c r="AA46" s="235">
        <v>9.6611499999999992</v>
      </c>
      <c r="AB46" s="235">
        <v>28.934830000000002</v>
      </c>
      <c r="AC46" s="235">
        <v>23.146419999999999</v>
      </c>
      <c r="AD46" s="235">
        <v>6.9311699999999998</v>
      </c>
      <c r="AE46" s="235">
        <v>-18.565669999999997</v>
      </c>
      <c r="AF46" s="235">
        <v>6.0730000000000004</v>
      </c>
      <c r="AG46" s="235">
        <v>25.847069999999999</v>
      </c>
      <c r="AH46" s="235">
        <v>73.871279999999999</v>
      </c>
      <c r="AI46" s="252">
        <v>16.733310000000003</v>
      </c>
      <c r="AJ46" s="252">
        <v>13.000729999999999</v>
      </c>
      <c r="AK46" s="252">
        <v>60.45805</v>
      </c>
      <c r="AL46" s="252">
        <v>87.538119999999992</v>
      </c>
      <c r="AM46" s="252">
        <v>64.758309999999994</v>
      </c>
      <c r="AN46" s="211"/>
      <c r="AO46" s="211"/>
      <c r="AP46" s="211"/>
      <c r="AQ46" s="211"/>
      <c r="AR46" s="211"/>
      <c r="AS46" s="211"/>
      <c r="AT46" s="211"/>
      <c r="AU46" s="211"/>
      <c r="AV46" s="211"/>
      <c r="AW46" s="211"/>
      <c r="AX46" s="211"/>
      <c r="AY46" s="211"/>
    </row>
    <row r="47" spans="1:51" ht="15" x14ac:dyDescent="0.25">
      <c r="A47" s="191">
        <f>YampaRiverInflow.TotalOutflow!A47</f>
        <v>45261</v>
      </c>
      <c r="B47" s="165"/>
      <c r="C47" s="165"/>
      <c r="D47" s="165">
        <v>31.451000000000001</v>
      </c>
      <c r="E47" s="235">
        <v>94.589410000000001</v>
      </c>
      <c r="F47" s="235">
        <v>51.131320000000002</v>
      </c>
      <c r="G47" s="235">
        <v>61.849769999999999</v>
      </c>
      <c r="H47" s="235">
        <v>34.074580000000005</v>
      </c>
      <c r="I47" s="235">
        <v>38.824640000000002</v>
      </c>
      <c r="J47" s="235">
        <v>35.952129999999997</v>
      </c>
      <c r="K47" s="235">
        <v>20.8627</v>
      </c>
      <c r="L47" s="235">
        <v>57.803160000000005</v>
      </c>
      <c r="M47" s="235">
        <v>92.029710000000009</v>
      </c>
      <c r="N47" s="235">
        <v>54.482939999999999</v>
      </c>
      <c r="O47" s="235">
        <v>74.188720000000004</v>
      </c>
      <c r="P47" s="235">
        <v>20.86449</v>
      </c>
      <c r="Q47" s="235">
        <v>23.802630000000001</v>
      </c>
      <c r="R47" s="235">
        <v>17.31991</v>
      </c>
      <c r="S47" s="235">
        <v>3.7025900000000003</v>
      </c>
      <c r="T47" s="235">
        <v>4.0086300000000001</v>
      </c>
      <c r="U47" s="235">
        <v>16.006059999999998</v>
      </c>
      <c r="V47" s="235">
        <v>32.989669999999997</v>
      </c>
      <c r="W47" s="235">
        <v>24.059549999999998</v>
      </c>
      <c r="X47" s="235">
        <v>18.055310000000002</v>
      </c>
      <c r="Y47" s="235">
        <v>72.941210000000012</v>
      </c>
      <c r="Z47" s="235">
        <v>9.4193499999999997</v>
      </c>
      <c r="AA47" s="235">
        <v>-6.6252899999999997</v>
      </c>
      <c r="AB47" s="235">
        <v>25.260439999999999</v>
      </c>
      <c r="AC47" s="235">
        <v>20.1906</v>
      </c>
      <c r="AD47" s="235">
        <v>8.2487399999999997</v>
      </c>
      <c r="AE47" s="235">
        <v>198.80347</v>
      </c>
      <c r="AF47" s="235">
        <v>47.475259999999999</v>
      </c>
      <c r="AG47" s="235">
        <v>29.025639999999999</v>
      </c>
      <c r="AH47" s="235">
        <v>23.17662</v>
      </c>
      <c r="AI47" s="252">
        <v>8.44069</v>
      </c>
      <c r="AJ47" s="252">
        <v>14.2028</v>
      </c>
      <c r="AK47" s="252">
        <v>16.20814</v>
      </c>
      <c r="AL47" s="252">
        <v>110.20038000000001</v>
      </c>
      <c r="AM47" s="252">
        <v>97.266190000000009</v>
      </c>
      <c r="AN47" s="211"/>
      <c r="AO47" s="211"/>
      <c r="AP47" s="211"/>
      <c r="AQ47" s="211"/>
      <c r="AR47" s="211"/>
      <c r="AS47" s="211"/>
      <c r="AT47" s="211"/>
      <c r="AU47" s="211"/>
      <c r="AV47" s="211"/>
      <c r="AW47" s="211"/>
      <c r="AX47" s="211"/>
      <c r="AY47" s="211"/>
    </row>
    <row r="48" spans="1:51" ht="15" x14ac:dyDescent="0.25">
      <c r="A48" s="191">
        <f>YampaRiverInflow.TotalOutflow!A48</f>
        <v>45292</v>
      </c>
      <c r="B48" s="165"/>
      <c r="C48" s="165"/>
      <c r="D48" s="165">
        <v>48.27</v>
      </c>
      <c r="E48" s="235">
        <v>85.926450000000003</v>
      </c>
      <c r="F48" s="235">
        <v>22.962630000000001</v>
      </c>
      <c r="G48" s="235">
        <v>38.586370000000002</v>
      </c>
      <c r="H48" s="235">
        <v>50.149720000000002</v>
      </c>
      <c r="I48" s="235">
        <v>73.993719999999996</v>
      </c>
      <c r="J48" s="235">
        <v>66.085639999999998</v>
      </c>
      <c r="K48" s="235">
        <v>35.41386</v>
      </c>
      <c r="L48" s="235">
        <v>73.120070000000013</v>
      </c>
      <c r="M48" s="235">
        <v>216.50864000000001</v>
      </c>
      <c r="N48" s="235">
        <v>75.599890000000002</v>
      </c>
      <c r="O48" s="235">
        <v>153.67762999999999</v>
      </c>
      <c r="P48" s="235">
        <v>19.93974</v>
      </c>
      <c r="Q48" s="235">
        <v>50.25112</v>
      </c>
      <c r="R48" s="235">
        <v>51.307099999999998</v>
      </c>
      <c r="S48" s="235">
        <v>48.592469999999999</v>
      </c>
      <c r="T48" s="235">
        <v>21.595279999999999</v>
      </c>
      <c r="U48" s="235">
        <v>50.7896</v>
      </c>
      <c r="V48" s="235">
        <v>15.387979999999999</v>
      </c>
      <c r="W48" s="235">
        <v>33.643239999999999</v>
      </c>
      <c r="X48" s="235">
        <v>8.7414400000000008</v>
      </c>
      <c r="Y48" s="235">
        <v>308.55319000000003</v>
      </c>
      <c r="Z48" s="235">
        <v>17.535499999999999</v>
      </c>
      <c r="AA48" s="235">
        <v>-4.3097500000000002</v>
      </c>
      <c r="AB48" s="235">
        <v>33.658019999999993</v>
      </c>
      <c r="AC48" s="235">
        <v>9.6820599999999999</v>
      </c>
      <c r="AD48" s="235">
        <v>57.667650000000002</v>
      </c>
      <c r="AE48" s="235">
        <v>40.798379999999995</v>
      </c>
      <c r="AF48" s="235">
        <v>20.18862</v>
      </c>
      <c r="AG48" s="235">
        <v>17.98648</v>
      </c>
      <c r="AH48" s="235">
        <v>11.416129999999999</v>
      </c>
      <c r="AI48" s="252">
        <v>26.265250000000002</v>
      </c>
      <c r="AJ48" s="252">
        <v>62.10371</v>
      </c>
      <c r="AK48" s="252">
        <v>34.369769999999995</v>
      </c>
      <c r="AL48" s="252">
        <v>73.864550000000008</v>
      </c>
      <c r="AM48" s="252">
        <v>68.841039999999992</v>
      </c>
      <c r="AN48" s="211"/>
      <c r="AO48" s="211"/>
      <c r="AP48" s="211"/>
      <c r="AQ48" s="211"/>
      <c r="AR48" s="211"/>
      <c r="AS48" s="211"/>
      <c r="AT48" s="211"/>
      <c r="AU48" s="211"/>
      <c r="AV48" s="211"/>
      <c r="AW48" s="211"/>
      <c r="AX48" s="211"/>
      <c r="AY48" s="211"/>
    </row>
    <row r="49" spans="1:1005" ht="15" x14ac:dyDescent="0.25">
      <c r="A49" s="191">
        <f>YampaRiverInflow.TotalOutflow!A49</f>
        <v>45323</v>
      </c>
      <c r="B49" s="165"/>
      <c r="C49" s="165"/>
      <c r="D49" s="165">
        <v>43.753999999999998</v>
      </c>
      <c r="E49" s="235">
        <v>81.362130000000008</v>
      </c>
      <c r="F49" s="235">
        <v>65.860690000000005</v>
      </c>
      <c r="G49" s="235">
        <v>96.742260000000002</v>
      </c>
      <c r="H49" s="235">
        <v>56.577669999999998</v>
      </c>
      <c r="I49" s="235">
        <v>76.689610000000002</v>
      </c>
      <c r="J49" s="235">
        <v>27.47861</v>
      </c>
      <c r="K49" s="235">
        <v>58.670389999999998</v>
      </c>
      <c r="L49" s="235">
        <v>103.05712</v>
      </c>
      <c r="M49" s="235">
        <v>217.21960000000001</v>
      </c>
      <c r="N49" s="235">
        <v>68.652330000000006</v>
      </c>
      <c r="O49" s="235">
        <v>95.266850000000005</v>
      </c>
      <c r="P49" s="235">
        <v>30.53435</v>
      </c>
      <c r="Q49" s="235">
        <v>0.87429999999999997</v>
      </c>
      <c r="R49" s="235">
        <v>79.516630000000006</v>
      </c>
      <c r="S49" s="235">
        <v>42.740839999999999</v>
      </c>
      <c r="T49" s="235">
        <v>27.866959999999999</v>
      </c>
      <c r="U49" s="235">
        <v>42.402940000000001</v>
      </c>
      <c r="V49" s="235">
        <v>9.2639599999999991</v>
      </c>
      <c r="W49" s="235">
        <v>42.885899999999999</v>
      </c>
      <c r="X49" s="235">
        <v>23.858460000000001</v>
      </c>
      <c r="Y49" s="235">
        <v>198.39957999999999</v>
      </c>
      <c r="Z49" s="235">
        <v>14.859780000000001</v>
      </c>
      <c r="AA49" s="235">
        <v>22.055709999999998</v>
      </c>
      <c r="AB49" s="235">
        <v>46.185139999999997</v>
      </c>
      <c r="AC49" s="235">
        <v>33.257949999999994</v>
      </c>
      <c r="AD49" s="235">
        <v>61.041400000000003</v>
      </c>
      <c r="AE49" s="235">
        <v>40.438339999999997</v>
      </c>
      <c r="AF49" s="235">
        <v>24.008119999999998</v>
      </c>
      <c r="AG49" s="235">
        <v>33.928449999999998</v>
      </c>
      <c r="AH49" s="235">
        <v>39.258580000000002</v>
      </c>
      <c r="AI49" s="252">
        <v>44.198879999999996</v>
      </c>
      <c r="AJ49" s="252">
        <v>81.362470000000002</v>
      </c>
      <c r="AK49" s="252">
        <v>51.700089999999996</v>
      </c>
      <c r="AL49" s="252">
        <v>67.515590000000003</v>
      </c>
      <c r="AM49" s="252">
        <v>63.425650000000005</v>
      </c>
      <c r="AN49" s="211"/>
      <c r="AO49" s="211"/>
      <c r="AP49" s="211"/>
      <c r="AQ49" s="211"/>
      <c r="AR49" s="211"/>
      <c r="AS49" s="211"/>
      <c r="AT49" s="211"/>
      <c r="AU49" s="211"/>
      <c r="AV49" s="211"/>
      <c r="AW49" s="211"/>
      <c r="AX49" s="211"/>
      <c r="AY49" s="211"/>
    </row>
    <row r="50" spans="1:1005" ht="15" x14ac:dyDescent="0.25">
      <c r="A50" s="191">
        <f>YampaRiverInflow.TotalOutflow!A50</f>
        <v>45352</v>
      </c>
      <c r="B50" s="165"/>
      <c r="C50" s="165"/>
      <c r="D50" s="165">
        <v>18.689</v>
      </c>
      <c r="E50" s="235">
        <v>78.140059999999991</v>
      </c>
      <c r="F50" s="235">
        <v>46.975250000000003</v>
      </c>
      <c r="G50" s="235">
        <v>33.411790000000003</v>
      </c>
      <c r="H50" s="235">
        <v>9.7218199999999992</v>
      </c>
      <c r="I50" s="235">
        <v>-6.2396000000000003</v>
      </c>
      <c r="J50" s="235">
        <v>11.97274</v>
      </c>
      <c r="K50" s="235">
        <v>69.191539999999989</v>
      </c>
      <c r="L50" s="235">
        <v>135.81139999999999</v>
      </c>
      <c r="M50" s="235">
        <v>231.93197000000001</v>
      </c>
      <c r="N50" s="235">
        <v>51.73753</v>
      </c>
      <c r="O50" s="235">
        <v>184.00505999999999</v>
      </c>
      <c r="P50" s="235">
        <v>-49.657410000000006</v>
      </c>
      <c r="Q50" s="235">
        <v>44.784990000000001</v>
      </c>
      <c r="R50" s="235">
        <v>91.549779999999998</v>
      </c>
      <c r="S50" s="235">
        <v>-1.9535199999999999</v>
      </c>
      <c r="T50" s="235">
        <v>-1.3108900000000001</v>
      </c>
      <c r="U50" s="235">
        <v>38.696649999999998</v>
      </c>
      <c r="V50" s="235">
        <v>-25.373279999999998</v>
      </c>
      <c r="W50" s="235">
        <v>13.9216</v>
      </c>
      <c r="X50" s="235">
        <v>0.71389999999999998</v>
      </c>
      <c r="Y50" s="235">
        <v>113.0411</v>
      </c>
      <c r="Z50" s="235">
        <v>23.902099999999997</v>
      </c>
      <c r="AA50" s="235">
        <v>-3.2670700000000004</v>
      </c>
      <c r="AB50" s="235">
        <v>14.70945</v>
      </c>
      <c r="AC50" s="235">
        <v>-18.02298</v>
      </c>
      <c r="AD50" s="235">
        <v>19.158650000000002</v>
      </c>
      <c r="AE50" s="235">
        <v>22.104689999999998</v>
      </c>
      <c r="AF50" s="235">
        <v>14.295219999999999</v>
      </c>
      <c r="AG50" s="235">
        <v>17.065750000000001</v>
      </c>
      <c r="AH50" s="235">
        <v>-8.489469999999999</v>
      </c>
      <c r="AI50" s="252">
        <v>9.3208599999999997</v>
      </c>
      <c r="AJ50" s="252">
        <v>51.526900000000005</v>
      </c>
      <c r="AK50" s="252">
        <v>43.174469999999999</v>
      </c>
      <c r="AL50" s="252">
        <v>144.17287999999999</v>
      </c>
      <c r="AM50" s="252">
        <v>67.391630000000006</v>
      </c>
      <c r="AN50" s="211"/>
      <c r="AO50" s="211"/>
      <c r="AP50" s="211"/>
      <c r="AQ50" s="211"/>
      <c r="AR50" s="211"/>
      <c r="AS50" s="211"/>
      <c r="AT50" s="211"/>
      <c r="AU50" s="211"/>
      <c r="AV50" s="211"/>
      <c r="AW50" s="211"/>
      <c r="AX50" s="211"/>
      <c r="AY50" s="211"/>
    </row>
    <row r="51" spans="1:1005" ht="15" x14ac:dyDescent="0.25">
      <c r="A51" s="191">
        <f>YampaRiverInflow.TotalOutflow!A51</f>
        <v>45383</v>
      </c>
      <c r="B51" s="165"/>
      <c r="C51" s="165"/>
      <c r="D51" s="165">
        <v>20.425000000000001</v>
      </c>
      <c r="E51" s="235">
        <v>113.65612</v>
      </c>
      <c r="F51" s="235">
        <v>66.630200000000002</v>
      </c>
      <c r="G51" s="235">
        <v>71.963399999999993</v>
      </c>
      <c r="H51" s="235">
        <v>66.69935000000001</v>
      </c>
      <c r="I51" s="235">
        <v>32.739060000000002</v>
      </c>
      <c r="J51" s="235">
        <v>14.244879999999998</v>
      </c>
      <c r="K51" s="235">
        <v>31.657869999999999</v>
      </c>
      <c r="L51" s="235">
        <v>78.978619999999992</v>
      </c>
      <c r="M51" s="235">
        <v>163.68356</v>
      </c>
      <c r="N51" s="235">
        <v>33.634209999999996</v>
      </c>
      <c r="O51" s="235">
        <v>85.047899999999998</v>
      </c>
      <c r="P51" s="235">
        <v>90.867329999999995</v>
      </c>
      <c r="Q51" s="235">
        <v>42.873559999999998</v>
      </c>
      <c r="R51" s="235">
        <v>92.717320000000001</v>
      </c>
      <c r="S51" s="235">
        <v>-50.942349999999998</v>
      </c>
      <c r="T51" s="235">
        <v>-20.665459999999999</v>
      </c>
      <c r="U51" s="235">
        <v>-6.8614199999999999</v>
      </c>
      <c r="V51" s="235">
        <v>-36.738260000000004</v>
      </c>
      <c r="W51" s="235">
        <v>-5.1315900000000001</v>
      </c>
      <c r="X51" s="235">
        <v>8.6379099999999998</v>
      </c>
      <c r="Y51" s="235">
        <v>92.931869999999989</v>
      </c>
      <c r="Z51" s="235">
        <v>8.7707999999999995</v>
      </c>
      <c r="AA51" s="235">
        <v>-11.025589999999999</v>
      </c>
      <c r="AB51" s="235">
        <v>-2.8896199999999999</v>
      </c>
      <c r="AC51" s="235">
        <v>-12.4717</v>
      </c>
      <c r="AD51" s="235">
        <v>37.547419999999995</v>
      </c>
      <c r="AE51" s="235">
        <v>73.938360000000003</v>
      </c>
      <c r="AF51" s="235">
        <v>23.613019999999999</v>
      </c>
      <c r="AG51" s="235">
        <v>12.379110000000001</v>
      </c>
      <c r="AH51" s="235">
        <v>-15.7683</v>
      </c>
      <c r="AI51" s="252">
        <v>-8.9777900000000006</v>
      </c>
      <c r="AJ51" s="252">
        <v>26.227169999999997</v>
      </c>
      <c r="AK51" s="252">
        <v>28.672889999999999</v>
      </c>
      <c r="AL51" s="252">
        <v>88.52458</v>
      </c>
      <c r="AM51" s="252">
        <v>92.907570000000007</v>
      </c>
      <c r="AN51" s="211"/>
      <c r="AO51" s="211"/>
      <c r="AP51" s="211"/>
      <c r="AQ51" s="211"/>
      <c r="AR51" s="211"/>
      <c r="AS51" s="211"/>
      <c r="AT51" s="211"/>
      <c r="AU51" s="211"/>
      <c r="AV51" s="211"/>
      <c r="AW51" s="211"/>
      <c r="AX51" s="211"/>
      <c r="AY51" s="211"/>
    </row>
    <row r="52" spans="1:1005" ht="15" x14ac:dyDescent="0.25">
      <c r="A52" s="191">
        <f>YampaRiverInflow.TotalOutflow!A52</f>
        <v>45413</v>
      </c>
      <c r="B52" s="165"/>
      <c r="C52" s="165"/>
      <c r="D52" s="165">
        <v>3.4889999999999999</v>
      </c>
      <c r="E52" s="235">
        <v>34.539989999999996</v>
      </c>
      <c r="F52" s="235">
        <v>-75.702719999999999</v>
      </c>
      <c r="G52" s="235">
        <v>26.673189999999998</v>
      </c>
      <c r="H52" s="235">
        <v>47.744349999999997</v>
      </c>
      <c r="I52" s="235">
        <v>-46.262440000000005</v>
      </c>
      <c r="J52" s="235">
        <v>-30.300249999999998</v>
      </c>
      <c r="K52" s="235">
        <v>12.60849</v>
      </c>
      <c r="L52" s="235">
        <v>48.945730000000005</v>
      </c>
      <c r="M52" s="235">
        <v>120.83439999999999</v>
      </c>
      <c r="N52" s="235">
        <v>43.791910000000001</v>
      </c>
      <c r="O52" s="235">
        <v>143.51311999999999</v>
      </c>
      <c r="P52" s="235">
        <v>14.462389999999999</v>
      </c>
      <c r="Q52" s="235">
        <v>25.07938</v>
      </c>
      <c r="R52" s="235">
        <v>110.48378</v>
      </c>
      <c r="S52" s="235">
        <v>4.4198699999999995</v>
      </c>
      <c r="T52" s="235">
        <v>-9.4710400000000003</v>
      </c>
      <c r="U52" s="235">
        <v>-11.55878</v>
      </c>
      <c r="V52" s="235">
        <v>-20.12107</v>
      </c>
      <c r="W52" s="235">
        <v>-6.2686999999999999</v>
      </c>
      <c r="X52" s="235">
        <v>3.8273699999999997</v>
      </c>
      <c r="Y52" s="235">
        <v>135.48492000000002</v>
      </c>
      <c r="Z52" s="235">
        <v>-18.09918</v>
      </c>
      <c r="AA52" s="235">
        <v>-26.76895</v>
      </c>
      <c r="AB52" s="235">
        <v>12.218399999999999</v>
      </c>
      <c r="AC52" s="235">
        <v>8.8367199999999997</v>
      </c>
      <c r="AD52" s="235">
        <v>40.216769999999997</v>
      </c>
      <c r="AE52" s="235">
        <v>62.942929999999997</v>
      </c>
      <c r="AF52" s="235">
        <v>-7.97098</v>
      </c>
      <c r="AG52" s="235">
        <v>-0.19831000000000001</v>
      </c>
      <c r="AH52" s="235">
        <v>-19.161000000000001</v>
      </c>
      <c r="AI52" s="252">
        <v>-13.035030000000001</v>
      </c>
      <c r="AJ52" s="252">
        <v>50.601709999999997</v>
      </c>
      <c r="AK52" s="252">
        <v>65.539070000000009</v>
      </c>
      <c r="AL52" s="252">
        <v>154.51563000000002</v>
      </c>
      <c r="AM52" s="252">
        <v>76.318989999999999</v>
      </c>
      <c r="AN52" s="211"/>
      <c r="AO52" s="211"/>
      <c r="AP52" s="211"/>
      <c r="AQ52" s="211"/>
      <c r="AR52" s="211"/>
      <c r="AS52" s="211"/>
      <c r="AT52" s="211"/>
      <c r="AU52" s="211"/>
      <c r="AV52" s="211"/>
      <c r="AW52" s="211"/>
      <c r="AX52" s="211"/>
      <c r="AY52" s="211"/>
    </row>
    <row r="53" spans="1:1005" ht="15" x14ac:dyDescent="0.25">
      <c r="A53" s="191">
        <f>YampaRiverInflow.TotalOutflow!A53</f>
        <v>45444</v>
      </c>
      <c r="B53" s="165"/>
      <c r="C53" s="165"/>
      <c r="D53" s="165">
        <v>-14.398</v>
      </c>
      <c r="E53" s="235">
        <v>109.47535999999999</v>
      </c>
      <c r="F53" s="235">
        <v>52.728230000000003</v>
      </c>
      <c r="G53" s="235">
        <v>39.237310000000001</v>
      </c>
      <c r="H53" s="235">
        <v>-5.3495100000000004</v>
      </c>
      <c r="I53" s="235">
        <v>-3.2524600000000001</v>
      </c>
      <c r="J53" s="235">
        <v>22.28257</v>
      </c>
      <c r="K53" s="235">
        <v>74.744810000000001</v>
      </c>
      <c r="L53" s="235">
        <v>-3.0993200000000001</v>
      </c>
      <c r="M53" s="235">
        <v>7.29115</v>
      </c>
      <c r="N53" s="235">
        <v>-5.7815200000000004</v>
      </c>
      <c r="O53" s="235">
        <v>44.457190000000004</v>
      </c>
      <c r="P53" s="235">
        <v>6.8165200000000006</v>
      </c>
      <c r="Q53" s="235">
        <v>-20.784119999999998</v>
      </c>
      <c r="R53" s="235">
        <v>54.98883</v>
      </c>
      <c r="S53" s="235">
        <v>15.635149999999999</v>
      </c>
      <c r="T53" s="235">
        <v>-4.4930099999999999</v>
      </c>
      <c r="U53" s="235">
        <v>-44.942190000000004</v>
      </c>
      <c r="V53" s="235">
        <v>-28.13184</v>
      </c>
      <c r="W53" s="235">
        <v>-44.289410000000004</v>
      </c>
      <c r="X53" s="235">
        <v>-35.671800000000005</v>
      </c>
      <c r="Y53" s="235">
        <v>27.88485</v>
      </c>
      <c r="Z53" s="235">
        <v>-19.299349999999997</v>
      </c>
      <c r="AA53" s="235">
        <v>-31.8673</v>
      </c>
      <c r="AB53" s="235">
        <v>12.303469999999999</v>
      </c>
      <c r="AC53" s="235">
        <v>-30.751990000000003</v>
      </c>
      <c r="AD53" s="235">
        <v>-8.8943600000000007</v>
      </c>
      <c r="AE53" s="235">
        <v>32.357529999999997</v>
      </c>
      <c r="AF53" s="235">
        <v>-19.29664</v>
      </c>
      <c r="AG53" s="235">
        <v>-30.338090000000001</v>
      </c>
      <c r="AH53" s="235">
        <v>-26.509810000000002</v>
      </c>
      <c r="AI53" s="252">
        <v>-10.61144</v>
      </c>
      <c r="AJ53" s="252">
        <v>25.167849999999998</v>
      </c>
      <c r="AK53" s="252">
        <v>1.52935</v>
      </c>
      <c r="AL53" s="252">
        <v>-32.185220000000001</v>
      </c>
      <c r="AM53" s="252">
        <v>57.311150000000005</v>
      </c>
      <c r="AN53" s="211"/>
      <c r="AO53" s="211"/>
      <c r="AP53" s="211"/>
      <c r="AQ53" s="211"/>
      <c r="AR53" s="211"/>
      <c r="AS53" s="211"/>
      <c r="AT53" s="211"/>
      <c r="AU53" s="211"/>
      <c r="AV53" s="211"/>
      <c r="AW53" s="211"/>
      <c r="AX53" s="211"/>
      <c r="AY53" s="211"/>
    </row>
    <row r="54" spans="1:1005" ht="15" x14ac:dyDescent="0.25">
      <c r="A54" s="191">
        <f>YampaRiverInflow.TotalOutflow!A54</f>
        <v>45474</v>
      </c>
      <c r="B54" s="165"/>
      <c r="C54" s="165"/>
      <c r="D54" s="165">
        <v>16.077999999999999</v>
      </c>
      <c r="E54" s="235">
        <v>81.789079999999998</v>
      </c>
      <c r="F54" s="235">
        <v>-37.088639999999998</v>
      </c>
      <c r="G54" s="235">
        <v>41.058320000000002</v>
      </c>
      <c r="H54" s="235">
        <v>23.067810000000001</v>
      </c>
      <c r="I54" s="235">
        <v>96.231220000000008</v>
      </c>
      <c r="J54" s="235">
        <v>36.173430000000003</v>
      </c>
      <c r="K54" s="235">
        <v>14.53885</v>
      </c>
      <c r="L54" s="235">
        <v>48.365290000000002</v>
      </c>
      <c r="M54" s="235">
        <v>13.52698</v>
      </c>
      <c r="N54" s="235">
        <v>41.234610000000004</v>
      </c>
      <c r="O54" s="235">
        <v>51.91695</v>
      </c>
      <c r="P54" s="235">
        <v>63.193040000000003</v>
      </c>
      <c r="Q54" s="235">
        <v>38.002940000000002</v>
      </c>
      <c r="R54" s="235">
        <v>100.30158999999999</v>
      </c>
      <c r="S54" s="235">
        <v>89.86345</v>
      </c>
      <c r="T54" s="235">
        <v>-26.052589999999999</v>
      </c>
      <c r="U54" s="235">
        <v>-16.813580000000002</v>
      </c>
      <c r="V54" s="235">
        <v>9.49343</v>
      </c>
      <c r="W54" s="235">
        <v>3.8433299999999999</v>
      </c>
      <c r="X54" s="235">
        <v>-10.612440000000001</v>
      </c>
      <c r="Y54" s="235">
        <v>41.559800000000003</v>
      </c>
      <c r="Z54" s="235">
        <v>2.9969000000000001</v>
      </c>
      <c r="AA54" s="235">
        <v>6.9309099999999999</v>
      </c>
      <c r="AB54" s="235">
        <v>11.99058</v>
      </c>
      <c r="AC54" s="235">
        <v>-16.260439999999999</v>
      </c>
      <c r="AD54" s="235">
        <v>-22.835750000000001</v>
      </c>
      <c r="AE54" s="235">
        <v>21.93834</v>
      </c>
      <c r="AF54" s="235">
        <v>36.23865</v>
      </c>
      <c r="AG54" s="235">
        <v>36.61777</v>
      </c>
      <c r="AH54" s="235">
        <v>9.9708400000000008</v>
      </c>
      <c r="AI54" s="252">
        <v>18.92069</v>
      </c>
      <c r="AJ54" s="252">
        <v>11.734999999999999</v>
      </c>
      <c r="AK54" s="252">
        <v>32.128329999999998</v>
      </c>
      <c r="AL54" s="252">
        <v>158.17092000000002</v>
      </c>
      <c r="AM54" s="252">
        <v>262.53990000000005</v>
      </c>
      <c r="AN54" s="211"/>
      <c r="AO54" s="211"/>
      <c r="AP54" s="211"/>
      <c r="AQ54" s="211"/>
      <c r="AR54" s="211"/>
      <c r="AS54" s="211"/>
      <c r="AT54" s="211"/>
      <c r="AU54" s="211"/>
      <c r="AV54" s="211"/>
      <c r="AW54" s="211"/>
      <c r="AX54" s="211"/>
      <c r="AY54" s="211"/>
    </row>
    <row r="55" spans="1:1005" ht="15" x14ac:dyDescent="0.25">
      <c r="A55" s="191">
        <f>YampaRiverInflow.TotalOutflow!A55</f>
        <v>45505</v>
      </c>
      <c r="B55" s="165"/>
      <c r="C55" s="165"/>
      <c r="D55" s="165">
        <v>33.622999999999998</v>
      </c>
      <c r="E55" s="235">
        <v>27.910540000000001</v>
      </c>
      <c r="F55" s="235">
        <v>47.18244</v>
      </c>
      <c r="G55" s="235">
        <v>96.179249999999996</v>
      </c>
      <c r="H55" s="235">
        <v>61.017019999999995</v>
      </c>
      <c r="I55" s="235">
        <v>51.164999999999999</v>
      </c>
      <c r="J55" s="235">
        <v>53.872199999999999</v>
      </c>
      <c r="K55" s="235">
        <v>72.455490000000012</v>
      </c>
      <c r="L55" s="235">
        <v>75.402380000000008</v>
      </c>
      <c r="M55" s="235">
        <v>106.43533000000001</v>
      </c>
      <c r="N55" s="235">
        <v>67.57383999999999</v>
      </c>
      <c r="O55" s="235">
        <v>52.7256</v>
      </c>
      <c r="P55" s="235">
        <v>30.167000000000002</v>
      </c>
      <c r="Q55" s="235">
        <v>95.579899999999995</v>
      </c>
      <c r="R55" s="235">
        <v>79.560249999999996</v>
      </c>
      <c r="S55" s="235">
        <v>70.709090000000003</v>
      </c>
      <c r="T55" s="235">
        <v>34.237900000000003</v>
      </c>
      <c r="U55" s="235">
        <v>44.544559999999997</v>
      </c>
      <c r="V55" s="235">
        <v>14.0466</v>
      </c>
      <c r="W55" s="235">
        <v>56.732959999999999</v>
      </c>
      <c r="X55" s="235">
        <v>22.905419999999999</v>
      </c>
      <c r="Y55" s="235">
        <v>62.430010000000003</v>
      </c>
      <c r="Z55" s="235">
        <v>21.733169999999998</v>
      </c>
      <c r="AA55" s="235">
        <v>32.04927</v>
      </c>
      <c r="AB55" s="235">
        <v>31.077919999999999</v>
      </c>
      <c r="AC55" s="235">
        <v>9.1049699999999998</v>
      </c>
      <c r="AD55" s="235">
        <v>11.513950000000001</v>
      </c>
      <c r="AE55" s="235">
        <v>35.979999999999997</v>
      </c>
      <c r="AF55" s="235">
        <v>89.903379999999999</v>
      </c>
      <c r="AG55" s="235">
        <v>51.304139999999997</v>
      </c>
      <c r="AH55" s="235">
        <v>54.512869999999999</v>
      </c>
      <c r="AI55" s="252">
        <v>55.313870000000001</v>
      </c>
      <c r="AJ55" s="252">
        <v>113.31216000000001</v>
      </c>
      <c r="AK55" s="252">
        <v>58.910589999999999</v>
      </c>
      <c r="AL55" s="252">
        <v>171.29213000000001</v>
      </c>
      <c r="AM55" s="252">
        <v>182.59195000000003</v>
      </c>
      <c r="AN55" s="211"/>
      <c r="AO55" s="211"/>
      <c r="AP55" s="211"/>
      <c r="AQ55" s="211"/>
      <c r="AR55" s="211"/>
      <c r="AS55" s="211"/>
      <c r="AT55" s="211"/>
      <c r="AU55" s="211"/>
      <c r="AV55" s="211"/>
      <c r="AW55" s="211"/>
      <c r="AX55" s="211"/>
      <c r="AY55" s="211"/>
    </row>
    <row r="56" spans="1:1005" ht="15" x14ac:dyDescent="0.25">
      <c r="A56" s="191">
        <f>YampaRiverInflow.TotalOutflow!A56</f>
        <v>45536</v>
      </c>
      <c r="B56" s="165"/>
      <c r="C56" s="165"/>
      <c r="D56" s="165">
        <v>26.303999999999998</v>
      </c>
      <c r="E56" s="235">
        <v>48.147349999999996</v>
      </c>
      <c r="F56" s="235">
        <v>19.100849999999998</v>
      </c>
      <c r="G56" s="235">
        <v>44.182519999999997</v>
      </c>
      <c r="H56" s="235">
        <v>39.570800000000006</v>
      </c>
      <c r="I56" s="235">
        <v>60.816720000000004</v>
      </c>
      <c r="J56" s="235">
        <v>123.70398</v>
      </c>
      <c r="K56" s="235">
        <v>66.820329999999998</v>
      </c>
      <c r="L56" s="235">
        <v>67.131079999999997</v>
      </c>
      <c r="M56" s="235">
        <v>74.204390000000004</v>
      </c>
      <c r="N56" s="235">
        <v>60.767949999999999</v>
      </c>
      <c r="O56" s="235">
        <v>44.842580000000005</v>
      </c>
      <c r="P56" s="235">
        <v>21.581499999999998</v>
      </c>
      <c r="Q56" s="235">
        <v>40.702069999999999</v>
      </c>
      <c r="R56" s="235">
        <v>105.37634</v>
      </c>
      <c r="S56" s="235">
        <v>66.257890000000003</v>
      </c>
      <c r="T56" s="235">
        <v>1.6861700000000002</v>
      </c>
      <c r="U56" s="235">
        <v>30.615169999999999</v>
      </c>
      <c r="V56" s="235">
        <v>57.502429999999997</v>
      </c>
      <c r="W56" s="235">
        <v>34.311339999999994</v>
      </c>
      <c r="X56" s="235">
        <v>33.011309999999995</v>
      </c>
      <c r="Y56" s="235">
        <v>31.35323</v>
      </c>
      <c r="Z56" s="235">
        <v>-3.86361</v>
      </c>
      <c r="AA56" s="235">
        <v>15.656870000000001</v>
      </c>
      <c r="AB56" s="235">
        <v>22.814970000000002</v>
      </c>
      <c r="AC56" s="235">
        <v>11.3721</v>
      </c>
      <c r="AD56" s="235">
        <v>27.015340000000002</v>
      </c>
      <c r="AE56" s="235">
        <v>19.485970000000002</v>
      </c>
      <c r="AF56" s="235">
        <v>51.889110000000002</v>
      </c>
      <c r="AG56" s="235">
        <v>69.938880000000012</v>
      </c>
      <c r="AH56" s="235">
        <v>85.735799999999998</v>
      </c>
      <c r="AI56" s="252">
        <v>28.291240000000002</v>
      </c>
      <c r="AJ56" s="252">
        <v>61.583260000000003</v>
      </c>
      <c r="AK56" s="252">
        <v>58.855499999999999</v>
      </c>
      <c r="AL56" s="252">
        <v>54.591169999999998</v>
      </c>
      <c r="AM56" s="252">
        <v>49.94079</v>
      </c>
      <c r="AN56" s="211"/>
      <c r="AO56" s="211"/>
      <c r="AP56" s="211"/>
      <c r="AQ56" s="211"/>
      <c r="AR56" s="211"/>
      <c r="AS56" s="211"/>
      <c r="AT56" s="211"/>
      <c r="AU56" s="211"/>
      <c r="AV56" s="211"/>
      <c r="AW56" s="211"/>
      <c r="AX56" s="211"/>
      <c r="AY56" s="211"/>
    </row>
    <row r="57" spans="1:1005" ht="15" x14ac:dyDescent="0.25">
      <c r="A57" s="191">
        <f>YampaRiverInflow.TotalOutflow!A57</f>
        <v>45566</v>
      </c>
      <c r="B57" s="165"/>
      <c r="C57" s="165"/>
      <c r="D57" s="165">
        <v>26.123999999999999</v>
      </c>
      <c r="E57" s="235">
        <v>44.29318</v>
      </c>
      <c r="F57" s="235">
        <v>76.503590000000003</v>
      </c>
      <c r="G57" s="235">
        <v>31.99305</v>
      </c>
      <c r="H57" s="235">
        <v>68.755240000000001</v>
      </c>
      <c r="I57" s="235">
        <v>34.473959999999998</v>
      </c>
      <c r="J57" s="235">
        <v>-5.0724499999999999</v>
      </c>
      <c r="K57" s="235">
        <v>8.4032400000000003</v>
      </c>
      <c r="L57" s="235">
        <v>58.572089999999996</v>
      </c>
      <c r="M57" s="235">
        <v>26.536560000000001</v>
      </c>
      <c r="N57" s="235">
        <v>30.619790000000002</v>
      </c>
      <c r="O57" s="235">
        <v>17.437549999999998</v>
      </c>
      <c r="P57" s="235">
        <v>-6.8582700000000001</v>
      </c>
      <c r="Q57" s="235">
        <v>-5.2950000000000004E-2</v>
      </c>
      <c r="R57" s="235">
        <v>34.554230000000004</v>
      </c>
      <c r="S57" s="235">
        <v>-2.5649999999999999</v>
      </c>
      <c r="T57" s="235">
        <v>14.550549999999999</v>
      </c>
      <c r="U57" s="235">
        <v>-9.9389500000000002</v>
      </c>
      <c r="V57" s="235">
        <v>23.19021</v>
      </c>
      <c r="W57" s="235">
        <v>-14.36961</v>
      </c>
      <c r="X57" s="235">
        <v>71.068789999999993</v>
      </c>
      <c r="Y57" s="235">
        <v>6.2742899999999997</v>
      </c>
      <c r="Z57" s="235">
        <v>27.342230000000001</v>
      </c>
      <c r="AA57" s="235">
        <v>-0.23946999999999999</v>
      </c>
      <c r="AB57" s="235">
        <v>-2.2455599999999998</v>
      </c>
      <c r="AC57" s="235">
        <v>-16.214659999999999</v>
      </c>
      <c r="AD57" s="235">
        <v>31.133290000000002</v>
      </c>
      <c r="AE57" s="235">
        <v>10.062709999999999</v>
      </c>
      <c r="AF57" s="235">
        <v>26.87743</v>
      </c>
      <c r="AG57" s="235">
        <v>16.168790000000001</v>
      </c>
      <c r="AH57" s="235">
        <v>10.55016</v>
      </c>
      <c r="AI57" s="252">
        <v>53.043779999999998</v>
      </c>
      <c r="AJ57" s="252">
        <v>3.4746300000000003</v>
      </c>
      <c r="AK57" s="252">
        <v>36.631749999999997</v>
      </c>
      <c r="AL57" s="252">
        <v>85.245990000000006</v>
      </c>
      <c r="AM57" s="252">
        <v>63.407040000000002</v>
      </c>
      <c r="AN57" s="211"/>
      <c r="AO57" s="211"/>
      <c r="AP57" s="211"/>
      <c r="AQ57" s="211"/>
      <c r="AR57" s="211"/>
      <c r="AS57" s="211"/>
      <c r="AT57" s="211"/>
      <c r="AU57" s="211"/>
      <c r="AV57" s="211"/>
      <c r="AW57" s="211"/>
      <c r="AX57" s="211"/>
      <c r="AY57" s="211"/>
    </row>
    <row r="58" spans="1:1005" ht="15" x14ac:dyDescent="0.25">
      <c r="A58" s="191">
        <f>YampaRiverInflow.TotalOutflow!A58</f>
        <v>45597</v>
      </c>
      <c r="B58" s="165"/>
      <c r="C58" s="165"/>
      <c r="D58" s="165">
        <v>40.941000000000003</v>
      </c>
      <c r="E58" s="235">
        <v>44.572330000000001</v>
      </c>
      <c r="F58" s="235">
        <v>61.21857</v>
      </c>
      <c r="G58" s="235">
        <v>61.653169999999996</v>
      </c>
      <c r="H58" s="235">
        <v>14.882989999999999</v>
      </c>
      <c r="I58" s="235">
        <v>-19.204990000000002</v>
      </c>
      <c r="J58" s="235">
        <v>-1.52424</v>
      </c>
      <c r="K58" s="235">
        <v>18.457650000000001</v>
      </c>
      <c r="L58" s="235">
        <v>34.945860000000003</v>
      </c>
      <c r="M58" s="235">
        <v>47.466260000000005</v>
      </c>
      <c r="N58" s="235">
        <v>4.8053999999999997</v>
      </c>
      <c r="O58" s="235">
        <v>35.269769999999994</v>
      </c>
      <c r="P58" s="235">
        <v>42.339680000000001</v>
      </c>
      <c r="Q58" s="235">
        <v>55.028739999999999</v>
      </c>
      <c r="R58" s="235">
        <v>49.55097</v>
      </c>
      <c r="S58" s="235">
        <v>12.85075</v>
      </c>
      <c r="T58" s="235">
        <v>-5.0983599999999996</v>
      </c>
      <c r="U58" s="235">
        <v>3.7396100000000003</v>
      </c>
      <c r="V58" s="235">
        <v>5.9197799999999994</v>
      </c>
      <c r="W58" s="235">
        <v>13.224440000000001</v>
      </c>
      <c r="X58" s="235">
        <v>88.19019999999999</v>
      </c>
      <c r="Y58" s="235">
        <v>3.3384200000000002</v>
      </c>
      <c r="Z58" s="235">
        <v>9.6611499999999992</v>
      </c>
      <c r="AA58" s="235">
        <v>28.934830000000002</v>
      </c>
      <c r="AB58" s="235">
        <v>23.146419999999999</v>
      </c>
      <c r="AC58" s="235">
        <v>6.9311699999999998</v>
      </c>
      <c r="AD58" s="235">
        <v>-18.565669999999997</v>
      </c>
      <c r="AE58" s="235">
        <v>6.0730000000000004</v>
      </c>
      <c r="AF58" s="235">
        <v>25.847069999999999</v>
      </c>
      <c r="AG58" s="235">
        <v>73.871279999999999</v>
      </c>
      <c r="AH58" s="235">
        <v>16.733310000000003</v>
      </c>
      <c r="AI58" s="252">
        <v>13.000729999999999</v>
      </c>
      <c r="AJ58" s="252">
        <v>60.45805</v>
      </c>
      <c r="AK58" s="252">
        <v>87.538119999999992</v>
      </c>
      <c r="AL58" s="252">
        <v>64.758309999999994</v>
      </c>
      <c r="AM58" s="252">
        <v>84.852829999999997</v>
      </c>
      <c r="AN58" s="211"/>
      <c r="AO58" s="211"/>
      <c r="AP58" s="211"/>
      <c r="AQ58" s="211"/>
      <c r="AR58" s="211"/>
      <c r="AS58" s="211"/>
      <c r="AT58" s="211"/>
      <c r="AU58" s="211"/>
      <c r="AV58" s="211"/>
      <c r="AW58" s="211"/>
      <c r="AX58" s="211"/>
      <c r="AY58" s="211"/>
    </row>
    <row r="59" spans="1:1005" ht="15" x14ac:dyDescent="0.25">
      <c r="A59" s="191">
        <f>YampaRiverInflow.TotalOutflow!A59</f>
        <v>45627</v>
      </c>
      <c r="B59" s="165"/>
      <c r="C59" s="165"/>
      <c r="D59" s="165">
        <v>31.451000000000001</v>
      </c>
      <c r="E59" s="235">
        <v>51.131320000000002</v>
      </c>
      <c r="F59" s="235">
        <v>61.849769999999999</v>
      </c>
      <c r="G59" s="235">
        <v>34.074580000000005</v>
      </c>
      <c r="H59" s="235">
        <v>38.824640000000002</v>
      </c>
      <c r="I59" s="235">
        <v>35.952129999999997</v>
      </c>
      <c r="J59" s="235">
        <v>20.8627</v>
      </c>
      <c r="K59" s="235">
        <v>57.803160000000005</v>
      </c>
      <c r="L59" s="235">
        <v>92.029710000000009</v>
      </c>
      <c r="M59" s="235">
        <v>54.482939999999999</v>
      </c>
      <c r="N59" s="235">
        <v>74.188720000000004</v>
      </c>
      <c r="O59" s="235">
        <v>20.86449</v>
      </c>
      <c r="P59" s="235">
        <v>23.802630000000001</v>
      </c>
      <c r="Q59" s="235">
        <v>17.31991</v>
      </c>
      <c r="R59" s="235">
        <v>3.7025900000000003</v>
      </c>
      <c r="S59" s="235">
        <v>4.0086300000000001</v>
      </c>
      <c r="T59" s="235">
        <v>16.006059999999998</v>
      </c>
      <c r="U59" s="235">
        <v>32.989669999999997</v>
      </c>
      <c r="V59" s="235">
        <v>24.059549999999998</v>
      </c>
      <c r="W59" s="235">
        <v>18.055310000000002</v>
      </c>
      <c r="X59" s="235">
        <v>72.941210000000012</v>
      </c>
      <c r="Y59" s="235">
        <v>9.4193499999999997</v>
      </c>
      <c r="Z59" s="235">
        <v>-6.6252899999999997</v>
      </c>
      <c r="AA59" s="235">
        <v>25.260439999999999</v>
      </c>
      <c r="AB59" s="235">
        <v>20.1906</v>
      </c>
      <c r="AC59" s="235">
        <v>8.2487399999999997</v>
      </c>
      <c r="AD59" s="235">
        <v>198.80347</v>
      </c>
      <c r="AE59" s="235">
        <v>47.475259999999999</v>
      </c>
      <c r="AF59" s="235">
        <v>29.025639999999999</v>
      </c>
      <c r="AG59" s="235">
        <v>23.17662</v>
      </c>
      <c r="AH59" s="235">
        <v>8.44069</v>
      </c>
      <c r="AI59" s="252">
        <v>14.2028</v>
      </c>
      <c r="AJ59" s="252">
        <v>16.20814</v>
      </c>
      <c r="AK59" s="252">
        <v>110.20038000000001</v>
      </c>
      <c r="AL59" s="252">
        <v>97.266190000000009</v>
      </c>
      <c r="AM59" s="252">
        <v>94.573229999999995</v>
      </c>
      <c r="AN59" s="211"/>
      <c r="AO59" s="211"/>
      <c r="AP59" s="211"/>
      <c r="AQ59" s="211"/>
      <c r="AR59" s="211"/>
      <c r="AS59" s="211"/>
      <c r="AT59" s="211"/>
      <c r="AU59" s="211"/>
      <c r="AV59" s="211"/>
      <c r="AW59" s="211"/>
      <c r="AX59" s="211"/>
      <c r="AY59" s="211"/>
    </row>
    <row r="60" spans="1:1005" ht="15" x14ac:dyDescent="0.25">
      <c r="A60" s="191">
        <f>YampaRiverInflow.TotalOutflow!A60</f>
        <v>45658</v>
      </c>
      <c r="B60" s="165"/>
      <c r="C60" s="165"/>
      <c r="D60" s="165">
        <v>48.27</v>
      </c>
      <c r="E60" s="235">
        <v>22.962630000000001</v>
      </c>
      <c r="F60" s="235">
        <v>38.586370000000002</v>
      </c>
      <c r="G60" s="235">
        <v>50.149720000000002</v>
      </c>
      <c r="H60" s="235">
        <v>73.993719999999996</v>
      </c>
      <c r="I60" s="235">
        <v>66.085639999999998</v>
      </c>
      <c r="J60" s="235">
        <v>35.41386</v>
      </c>
      <c r="K60" s="235">
        <v>73.120070000000013</v>
      </c>
      <c r="L60" s="235">
        <v>216.50864000000001</v>
      </c>
      <c r="M60" s="235">
        <v>75.599890000000002</v>
      </c>
      <c r="N60" s="235">
        <v>153.67762999999999</v>
      </c>
      <c r="O60" s="235">
        <v>19.93974</v>
      </c>
      <c r="P60" s="235">
        <v>50.25112</v>
      </c>
      <c r="Q60" s="235">
        <v>51.307099999999998</v>
      </c>
      <c r="R60" s="235">
        <v>48.592469999999999</v>
      </c>
      <c r="S60" s="235">
        <v>21.595279999999999</v>
      </c>
      <c r="T60" s="235">
        <v>50.7896</v>
      </c>
      <c r="U60" s="235">
        <v>15.387979999999999</v>
      </c>
      <c r="V60" s="235">
        <v>33.643239999999999</v>
      </c>
      <c r="W60" s="235">
        <v>8.7414400000000008</v>
      </c>
      <c r="X60" s="235">
        <v>308.55319000000003</v>
      </c>
      <c r="Y60" s="235">
        <v>17.535499999999999</v>
      </c>
      <c r="Z60" s="235">
        <v>-4.3097500000000002</v>
      </c>
      <c r="AA60" s="235">
        <v>33.658019999999993</v>
      </c>
      <c r="AB60" s="235">
        <v>9.6820599999999999</v>
      </c>
      <c r="AC60" s="235">
        <v>57.667650000000002</v>
      </c>
      <c r="AD60" s="235">
        <v>40.798379999999995</v>
      </c>
      <c r="AE60" s="235">
        <v>20.18862</v>
      </c>
      <c r="AF60" s="235">
        <v>17.98648</v>
      </c>
      <c r="AG60" s="235">
        <v>11.416129999999999</v>
      </c>
      <c r="AH60" s="235">
        <v>26.265250000000002</v>
      </c>
      <c r="AI60" s="252">
        <v>62.10371</v>
      </c>
      <c r="AJ60" s="252">
        <v>34.369769999999995</v>
      </c>
      <c r="AK60" s="252">
        <v>73.864550000000008</v>
      </c>
      <c r="AL60" s="252">
        <v>68.841039999999992</v>
      </c>
      <c r="AM60" s="252">
        <v>88.531170000000003</v>
      </c>
      <c r="AN60" s="211"/>
      <c r="AO60" s="211"/>
      <c r="AP60" s="211"/>
      <c r="AQ60" s="211"/>
      <c r="AR60" s="211"/>
      <c r="AS60" s="211"/>
      <c r="AT60" s="211"/>
      <c r="AU60" s="211"/>
      <c r="AV60" s="211"/>
      <c r="AW60" s="211"/>
      <c r="AX60" s="211"/>
      <c r="AY60" s="211"/>
    </row>
    <row r="61" spans="1:1005" ht="15" x14ac:dyDescent="0.25">
      <c r="A61" s="191">
        <f>YampaRiverInflow.TotalOutflow!A61</f>
        <v>45689</v>
      </c>
      <c r="B61" s="165"/>
      <c r="C61" s="165"/>
      <c r="D61" s="165">
        <v>43.753999999999998</v>
      </c>
      <c r="E61" s="235">
        <v>65.860690000000005</v>
      </c>
      <c r="F61" s="235">
        <v>96.742260000000002</v>
      </c>
      <c r="G61" s="235">
        <v>56.577669999999998</v>
      </c>
      <c r="H61" s="235">
        <v>76.689610000000002</v>
      </c>
      <c r="I61" s="235">
        <v>27.47861</v>
      </c>
      <c r="J61" s="235">
        <v>58.670389999999998</v>
      </c>
      <c r="K61" s="235">
        <v>103.05712</v>
      </c>
      <c r="L61" s="235">
        <v>217.21960000000001</v>
      </c>
      <c r="M61" s="235">
        <v>68.652330000000006</v>
      </c>
      <c r="N61" s="235">
        <v>95.266850000000005</v>
      </c>
      <c r="O61" s="235">
        <v>30.53435</v>
      </c>
      <c r="P61" s="235">
        <v>0.87429999999999997</v>
      </c>
      <c r="Q61" s="235">
        <v>79.516630000000006</v>
      </c>
      <c r="R61" s="235">
        <v>42.740839999999999</v>
      </c>
      <c r="S61" s="235">
        <v>27.866959999999999</v>
      </c>
      <c r="T61" s="235">
        <v>42.402940000000001</v>
      </c>
      <c r="U61" s="235">
        <v>9.2639599999999991</v>
      </c>
      <c r="V61" s="235">
        <v>42.885899999999999</v>
      </c>
      <c r="W61" s="235">
        <v>23.858460000000001</v>
      </c>
      <c r="X61" s="235">
        <v>198.39957999999999</v>
      </c>
      <c r="Y61" s="235">
        <v>14.859780000000001</v>
      </c>
      <c r="Z61" s="235">
        <v>22.055709999999998</v>
      </c>
      <c r="AA61" s="235">
        <v>46.185139999999997</v>
      </c>
      <c r="AB61" s="235">
        <v>33.257949999999994</v>
      </c>
      <c r="AC61" s="235">
        <v>61.041400000000003</v>
      </c>
      <c r="AD61" s="235">
        <v>40.438339999999997</v>
      </c>
      <c r="AE61" s="235">
        <v>24.008119999999998</v>
      </c>
      <c r="AF61" s="235">
        <v>33.928449999999998</v>
      </c>
      <c r="AG61" s="235">
        <v>39.258580000000002</v>
      </c>
      <c r="AH61" s="235">
        <v>44.198879999999996</v>
      </c>
      <c r="AI61" s="252">
        <v>81.362470000000002</v>
      </c>
      <c r="AJ61" s="252">
        <v>51.700089999999996</v>
      </c>
      <c r="AK61" s="252">
        <v>67.515590000000003</v>
      </c>
      <c r="AL61" s="252">
        <v>63.425650000000005</v>
      </c>
      <c r="AM61" s="252">
        <v>81.076830000000001</v>
      </c>
      <c r="AN61" s="211"/>
      <c r="AO61" s="211"/>
      <c r="AP61" s="211"/>
      <c r="AQ61" s="211"/>
      <c r="AR61" s="211"/>
      <c r="AS61" s="211"/>
      <c r="AT61" s="211"/>
      <c r="AU61" s="211"/>
      <c r="AV61" s="211"/>
      <c r="AW61" s="211"/>
      <c r="AX61" s="211"/>
      <c r="AY61" s="211"/>
    </row>
    <row r="62" spans="1:1005" ht="15" x14ac:dyDescent="0.25">
      <c r="A62" s="191">
        <f>YampaRiverInflow.TotalOutflow!A62</f>
        <v>45717</v>
      </c>
      <c r="B62" s="165"/>
      <c r="C62" s="165"/>
      <c r="D62" s="165">
        <v>18.689</v>
      </c>
      <c r="E62" s="235">
        <v>46.975250000000003</v>
      </c>
      <c r="F62" s="235">
        <v>33.411790000000003</v>
      </c>
      <c r="G62" s="235">
        <v>9.7218199999999992</v>
      </c>
      <c r="H62" s="235">
        <v>-6.2396000000000003</v>
      </c>
      <c r="I62" s="235">
        <v>11.97274</v>
      </c>
      <c r="J62" s="235">
        <v>69.191539999999989</v>
      </c>
      <c r="K62" s="235">
        <v>135.81139999999999</v>
      </c>
      <c r="L62" s="235">
        <v>231.93197000000001</v>
      </c>
      <c r="M62" s="235">
        <v>51.73753</v>
      </c>
      <c r="N62" s="235">
        <v>184.00505999999999</v>
      </c>
      <c r="O62" s="235">
        <v>-49.657410000000006</v>
      </c>
      <c r="P62" s="235">
        <v>44.784990000000001</v>
      </c>
      <c r="Q62" s="235">
        <v>91.549779999999998</v>
      </c>
      <c r="R62" s="235">
        <v>-1.9535199999999999</v>
      </c>
      <c r="S62" s="235">
        <v>-1.3108900000000001</v>
      </c>
      <c r="T62" s="235">
        <v>38.696649999999998</v>
      </c>
      <c r="U62" s="235">
        <v>-25.373279999999998</v>
      </c>
      <c r="V62" s="235">
        <v>13.9216</v>
      </c>
      <c r="W62" s="235">
        <v>0.71389999999999998</v>
      </c>
      <c r="X62" s="235">
        <v>113.0411</v>
      </c>
      <c r="Y62" s="235">
        <v>23.902099999999997</v>
      </c>
      <c r="Z62" s="235">
        <v>-3.2670700000000004</v>
      </c>
      <c r="AA62" s="235">
        <v>14.70945</v>
      </c>
      <c r="AB62" s="235">
        <v>-18.02298</v>
      </c>
      <c r="AC62" s="235">
        <v>19.158650000000002</v>
      </c>
      <c r="AD62" s="235">
        <v>22.104689999999998</v>
      </c>
      <c r="AE62" s="235">
        <v>14.295219999999999</v>
      </c>
      <c r="AF62" s="235">
        <v>17.065750000000001</v>
      </c>
      <c r="AG62" s="235">
        <v>-8.489469999999999</v>
      </c>
      <c r="AH62" s="235">
        <v>9.3208599999999997</v>
      </c>
      <c r="AI62" s="252">
        <v>51.526900000000005</v>
      </c>
      <c r="AJ62" s="252">
        <v>43.174469999999999</v>
      </c>
      <c r="AK62" s="252">
        <v>144.17287999999999</v>
      </c>
      <c r="AL62" s="252">
        <v>67.391630000000006</v>
      </c>
      <c r="AM62" s="252">
        <v>74.75676</v>
      </c>
      <c r="AN62" s="211"/>
      <c r="AO62" s="211"/>
      <c r="AP62" s="211"/>
      <c r="AQ62" s="211"/>
      <c r="AR62" s="211"/>
      <c r="AS62" s="211"/>
      <c r="AT62" s="211"/>
      <c r="AU62" s="211"/>
      <c r="AV62" s="211"/>
      <c r="AW62" s="211"/>
      <c r="AX62" s="211"/>
      <c r="AY62" s="211"/>
    </row>
    <row r="63" spans="1:1005" ht="15" x14ac:dyDescent="0.25">
      <c r="A63" s="191">
        <f>YampaRiverInflow.TotalOutflow!A63</f>
        <v>45748</v>
      </c>
      <c r="B63" s="165"/>
      <c r="C63" s="165"/>
      <c r="D63" s="165">
        <v>20.425000000000001</v>
      </c>
      <c r="E63" s="235">
        <v>66.630200000000002</v>
      </c>
      <c r="F63" s="235">
        <v>71.963399999999993</v>
      </c>
      <c r="G63" s="235">
        <v>66.69935000000001</v>
      </c>
      <c r="H63" s="235">
        <v>32.739060000000002</v>
      </c>
      <c r="I63" s="235">
        <v>14.244879999999998</v>
      </c>
      <c r="J63" s="235">
        <v>31.657869999999999</v>
      </c>
      <c r="K63" s="235">
        <v>78.978619999999992</v>
      </c>
      <c r="L63" s="235">
        <v>163.68356</v>
      </c>
      <c r="M63" s="235">
        <v>33.634209999999996</v>
      </c>
      <c r="N63" s="235">
        <v>85.047899999999998</v>
      </c>
      <c r="O63" s="235">
        <v>90.867329999999995</v>
      </c>
      <c r="P63" s="235">
        <v>42.873559999999998</v>
      </c>
      <c r="Q63" s="235">
        <v>92.717320000000001</v>
      </c>
      <c r="R63" s="235">
        <v>-50.942349999999998</v>
      </c>
      <c r="S63" s="235">
        <v>-20.665459999999999</v>
      </c>
      <c r="T63" s="235">
        <v>-6.8614199999999999</v>
      </c>
      <c r="U63" s="235">
        <v>-36.738260000000004</v>
      </c>
      <c r="V63" s="235">
        <v>-5.1315900000000001</v>
      </c>
      <c r="W63" s="235">
        <v>8.6379099999999998</v>
      </c>
      <c r="X63" s="235">
        <v>92.931869999999989</v>
      </c>
      <c r="Y63" s="235">
        <v>8.7707999999999995</v>
      </c>
      <c r="Z63" s="235">
        <v>-11.025589999999999</v>
      </c>
      <c r="AA63" s="235">
        <v>-2.8896199999999999</v>
      </c>
      <c r="AB63" s="235">
        <v>-12.4717</v>
      </c>
      <c r="AC63" s="235">
        <v>37.547419999999995</v>
      </c>
      <c r="AD63" s="235">
        <v>73.938360000000003</v>
      </c>
      <c r="AE63" s="235">
        <v>23.613019999999999</v>
      </c>
      <c r="AF63" s="235">
        <v>12.379110000000001</v>
      </c>
      <c r="AG63" s="235">
        <v>-15.7683</v>
      </c>
      <c r="AH63" s="235">
        <v>-8.9777900000000006</v>
      </c>
      <c r="AI63" s="252">
        <v>26.227169999999997</v>
      </c>
      <c r="AJ63" s="252">
        <v>28.672889999999999</v>
      </c>
      <c r="AK63" s="252">
        <v>88.52458</v>
      </c>
      <c r="AL63" s="252">
        <v>92.907570000000007</v>
      </c>
      <c r="AM63" s="252">
        <v>116.37782000000001</v>
      </c>
      <c r="AN63" s="211"/>
      <c r="AO63" s="211"/>
      <c r="AP63" s="211"/>
      <c r="AQ63" s="211"/>
      <c r="AR63" s="211"/>
      <c r="AS63" s="211"/>
      <c r="AT63" s="211"/>
      <c r="AU63" s="211"/>
      <c r="AV63" s="211"/>
      <c r="AW63" s="211"/>
      <c r="AX63" s="211"/>
      <c r="AY63" s="211"/>
    </row>
    <row r="64" spans="1:1005" ht="15" x14ac:dyDescent="0.25">
      <c r="A64" s="191">
        <f>YampaRiverInflow.TotalOutflow!A64</f>
        <v>45778</v>
      </c>
      <c r="B64" s="165"/>
      <c r="C64" s="165"/>
      <c r="D64" s="165">
        <v>3.4889999999999999</v>
      </c>
      <c r="E64" s="235">
        <v>-75.702719999999999</v>
      </c>
      <c r="F64" s="235">
        <v>26.673189999999998</v>
      </c>
      <c r="G64" s="235">
        <v>47.744349999999997</v>
      </c>
      <c r="H64" s="235">
        <v>-46.262440000000005</v>
      </c>
      <c r="I64" s="235">
        <v>-30.300249999999998</v>
      </c>
      <c r="J64" s="235">
        <v>12.60849</v>
      </c>
      <c r="K64" s="235">
        <v>48.945730000000005</v>
      </c>
      <c r="L64" s="235">
        <v>120.83439999999999</v>
      </c>
      <c r="M64" s="235">
        <v>43.791910000000001</v>
      </c>
      <c r="N64" s="235">
        <v>143.51311999999999</v>
      </c>
      <c r="O64" s="235">
        <v>14.462389999999999</v>
      </c>
      <c r="P64" s="235">
        <v>25.07938</v>
      </c>
      <c r="Q64" s="235">
        <v>110.48378</v>
      </c>
      <c r="R64" s="235">
        <v>4.4198699999999995</v>
      </c>
      <c r="S64" s="235">
        <v>-9.4710400000000003</v>
      </c>
      <c r="T64" s="235">
        <v>-11.55878</v>
      </c>
      <c r="U64" s="235">
        <v>-20.12107</v>
      </c>
      <c r="V64" s="235">
        <v>-6.2686999999999999</v>
      </c>
      <c r="W64" s="235">
        <v>3.8273699999999997</v>
      </c>
      <c r="X64" s="235">
        <v>135.48492000000002</v>
      </c>
      <c r="Y64" s="235">
        <v>-18.09918</v>
      </c>
      <c r="Z64" s="235">
        <v>-26.76895</v>
      </c>
      <c r="AA64" s="235">
        <v>12.218399999999999</v>
      </c>
      <c r="AB64" s="235">
        <v>8.8367199999999997</v>
      </c>
      <c r="AC64" s="235">
        <v>40.216769999999997</v>
      </c>
      <c r="AD64" s="235">
        <v>62.942929999999997</v>
      </c>
      <c r="AE64" s="235">
        <v>-7.97098</v>
      </c>
      <c r="AF64" s="235">
        <v>-0.19831000000000001</v>
      </c>
      <c r="AG64" s="235">
        <v>-19.161000000000001</v>
      </c>
      <c r="AH64" s="235">
        <v>-13.035030000000001</v>
      </c>
      <c r="AI64" s="252">
        <v>50.601709999999997</v>
      </c>
      <c r="AJ64" s="252">
        <v>65.539070000000009</v>
      </c>
      <c r="AK64" s="252">
        <v>154.51563000000002</v>
      </c>
      <c r="AL64" s="252">
        <v>76.318989999999999</v>
      </c>
      <c r="AM64" s="252">
        <v>31.181950000000001</v>
      </c>
      <c r="AN64" s="211"/>
      <c r="AO64" s="211"/>
      <c r="AP64" s="211"/>
      <c r="AQ64" s="211"/>
      <c r="AR64" s="211"/>
      <c r="AS64" s="211"/>
      <c r="AT64" s="211"/>
      <c r="AU64" s="211"/>
      <c r="AV64" s="211"/>
      <c r="AW64" s="211"/>
      <c r="AX64" s="211"/>
      <c r="AY64" s="211"/>
      <c r="ALQ64" s="216" t="e">
        <v>#N/A</v>
      </c>
    </row>
    <row r="65" spans="1:1005" ht="15" x14ac:dyDescent="0.25">
      <c r="A65" s="191">
        <f>YampaRiverInflow.TotalOutflow!A65</f>
        <v>45809</v>
      </c>
      <c r="B65" s="165"/>
      <c r="C65" s="165"/>
      <c r="D65" s="165">
        <v>-14.398</v>
      </c>
      <c r="E65" s="235">
        <v>52.728230000000003</v>
      </c>
      <c r="F65" s="235">
        <v>39.237310000000001</v>
      </c>
      <c r="G65" s="235">
        <v>-5.3495100000000004</v>
      </c>
      <c r="H65" s="235">
        <v>-3.2524600000000001</v>
      </c>
      <c r="I65" s="235">
        <v>22.28257</v>
      </c>
      <c r="J65" s="235">
        <v>74.744810000000001</v>
      </c>
      <c r="K65" s="235">
        <v>-3.0993200000000001</v>
      </c>
      <c r="L65" s="235">
        <v>7.29115</v>
      </c>
      <c r="M65" s="235">
        <v>-5.7815200000000004</v>
      </c>
      <c r="N65" s="235">
        <v>44.457190000000004</v>
      </c>
      <c r="O65" s="235">
        <v>6.8165200000000006</v>
      </c>
      <c r="P65" s="235">
        <v>-20.784119999999998</v>
      </c>
      <c r="Q65" s="235">
        <v>54.98883</v>
      </c>
      <c r="R65" s="235">
        <v>15.635149999999999</v>
      </c>
      <c r="S65" s="235">
        <v>-4.4930099999999999</v>
      </c>
      <c r="T65" s="235">
        <v>-44.942190000000004</v>
      </c>
      <c r="U65" s="235">
        <v>-28.13184</v>
      </c>
      <c r="V65" s="235">
        <v>-44.289410000000004</v>
      </c>
      <c r="W65" s="235">
        <v>-35.671800000000005</v>
      </c>
      <c r="X65" s="235">
        <v>27.88485</v>
      </c>
      <c r="Y65" s="235">
        <v>-19.299349999999997</v>
      </c>
      <c r="Z65" s="235">
        <v>-31.8673</v>
      </c>
      <c r="AA65" s="235">
        <v>12.303469999999999</v>
      </c>
      <c r="AB65" s="235">
        <v>-30.751990000000003</v>
      </c>
      <c r="AC65" s="235">
        <v>-8.8943600000000007</v>
      </c>
      <c r="AD65" s="235">
        <v>32.357529999999997</v>
      </c>
      <c r="AE65" s="235">
        <v>-19.29664</v>
      </c>
      <c r="AF65" s="235">
        <v>-30.338090000000001</v>
      </c>
      <c r="AG65" s="235">
        <v>-26.509810000000002</v>
      </c>
      <c r="AH65" s="235">
        <v>-10.61144</v>
      </c>
      <c r="AI65" s="252">
        <v>25.167849999999998</v>
      </c>
      <c r="AJ65" s="252">
        <v>1.52935</v>
      </c>
      <c r="AK65" s="252">
        <v>-32.185220000000001</v>
      </c>
      <c r="AL65" s="252">
        <v>57.311150000000005</v>
      </c>
      <c r="AM65" s="252">
        <v>105.00774</v>
      </c>
      <c r="AN65" s="211"/>
      <c r="AO65" s="211"/>
      <c r="AP65" s="211"/>
      <c r="AQ65" s="211"/>
      <c r="AR65" s="211"/>
      <c r="AS65" s="211"/>
      <c r="AT65" s="211"/>
      <c r="AU65" s="211"/>
      <c r="AV65" s="211"/>
      <c r="AW65" s="211"/>
      <c r="AX65" s="211"/>
      <c r="AY65" s="211"/>
      <c r="ALQ65" s="216" t="e">
        <v>#N/A</v>
      </c>
    </row>
    <row r="66" spans="1:1005" ht="15" x14ac:dyDescent="0.25">
      <c r="A66" s="191">
        <f>YampaRiverInflow.TotalOutflow!A66</f>
        <v>45839</v>
      </c>
      <c r="B66" s="165"/>
      <c r="C66" s="165"/>
      <c r="D66" s="165">
        <v>16.077999999999999</v>
      </c>
      <c r="E66" s="235">
        <v>-37.088639999999998</v>
      </c>
      <c r="F66" s="235">
        <v>41.058320000000002</v>
      </c>
      <c r="G66" s="235">
        <v>23.067810000000001</v>
      </c>
      <c r="H66" s="235">
        <v>96.231220000000008</v>
      </c>
      <c r="I66" s="235">
        <v>36.173430000000003</v>
      </c>
      <c r="J66" s="235">
        <v>14.53885</v>
      </c>
      <c r="K66" s="235">
        <v>48.365290000000002</v>
      </c>
      <c r="L66" s="235">
        <v>13.52698</v>
      </c>
      <c r="M66" s="235">
        <v>41.234610000000004</v>
      </c>
      <c r="N66" s="235">
        <v>51.91695</v>
      </c>
      <c r="O66" s="235">
        <v>63.193040000000003</v>
      </c>
      <c r="P66" s="235">
        <v>38.002940000000002</v>
      </c>
      <c r="Q66" s="235">
        <v>100.30158999999999</v>
      </c>
      <c r="R66" s="235">
        <v>89.86345</v>
      </c>
      <c r="S66" s="235">
        <v>-26.052589999999999</v>
      </c>
      <c r="T66" s="235">
        <v>-16.813580000000002</v>
      </c>
      <c r="U66" s="235">
        <v>9.49343</v>
      </c>
      <c r="V66" s="235">
        <v>3.8433299999999999</v>
      </c>
      <c r="W66" s="235">
        <v>-10.612440000000001</v>
      </c>
      <c r="X66" s="235">
        <v>41.559800000000003</v>
      </c>
      <c r="Y66" s="235">
        <v>2.9969000000000001</v>
      </c>
      <c r="Z66" s="235">
        <v>6.9309099999999999</v>
      </c>
      <c r="AA66" s="235">
        <v>11.99058</v>
      </c>
      <c r="AB66" s="235">
        <v>-16.260439999999999</v>
      </c>
      <c r="AC66" s="235">
        <v>-22.835750000000001</v>
      </c>
      <c r="AD66" s="235">
        <v>21.93834</v>
      </c>
      <c r="AE66" s="235">
        <v>36.23865</v>
      </c>
      <c r="AF66" s="235">
        <v>36.61777</v>
      </c>
      <c r="AG66" s="235">
        <v>9.9708400000000008</v>
      </c>
      <c r="AH66" s="235">
        <v>18.92069</v>
      </c>
      <c r="AI66" s="252">
        <v>11.734999999999999</v>
      </c>
      <c r="AJ66" s="252">
        <v>32.128329999999998</v>
      </c>
      <c r="AK66" s="252">
        <v>158.17092000000002</v>
      </c>
      <c r="AL66" s="252">
        <v>262.53990000000005</v>
      </c>
      <c r="AM66" s="252">
        <v>81.421300000000002</v>
      </c>
      <c r="AN66" s="211"/>
      <c r="AO66" s="211"/>
      <c r="AP66" s="211"/>
      <c r="AQ66" s="211"/>
      <c r="AR66" s="211"/>
      <c r="AS66" s="211"/>
      <c r="AT66" s="211"/>
      <c r="AU66" s="211"/>
      <c r="AV66" s="211"/>
      <c r="AW66" s="211"/>
      <c r="AX66" s="211"/>
      <c r="AY66" s="211"/>
      <c r="ALQ66" s="216" t="e">
        <v>#N/A</v>
      </c>
    </row>
    <row r="67" spans="1:1005" ht="15" x14ac:dyDescent="0.25">
      <c r="A67" s="191">
        <f>YampaRiverInflow.TotalOutflow!A67</f>
        <v>45870</v>
      </c>
      <c r="B67" s="165"/>
      <c r="C67" s="165"/>
      <c r="D67" s="165">
        <v>33.622999999999998</v>
      </c>
      <c r="E67" s="235">
        <v>47.18244</v>
      </c>
      <c r="F67" s="235">
        <v>96.179249999999996</v>
      </c>
      <c r="G67" s="235">
        <v>61.017019999999995</v>
      </c>
      <c r="H67" s="235">
        <v>51.164999999999999</v>
      </c>
      <c r="I67" s="235">
        <v>53.872199999999999</v>
      </c>
      <c r="J67" s="235">
        <v>72.455490000000012</v>
      </c>
      <c r="K67" s="235">
        <v>75.402380000000008</v>
      </c>
      <c r="L67" s="235">
        <v>106.43533000000001</v>
      </c>
      <c r="M67" s="235">
        <v>67.57383999999999</v>
      </c>
      <c r="N67" s="235">
        <v>52.7256</v>
      </c>
      <c r="O67" s="235">
        <v>30.167000000000002</v>
      </c>
      <c r="P67" s="235">
        <v>95.579899999999995</v>
      </c>
      <c r="Q67" s="235">
        <v>79.560249999999996</v>
      </c>
      <c r="R67" s="235">
        <v>70.709090000000003</v>
      </c>
      <c r="S67" s="235">
        <v>34.237900000000003</v>
      </c>
      <c r="T67" s="235">
        <v>44.544559999999997</v>
      </c>
      <c r="U67" s="235">
        <v>14.0466</v>
      </c>
      <c r="V67" s="235">
        <v>56.732959999999999</v>
      </c>
      <c r="W67" s="235">
        <v>22.905419999999999</v>
      </c>
      <c r="X67" s="235">
        <v>62.430010000000003</v>
      </c>
      <c r="Y67" s="235">
        <v>21.733169999999998</v>
      </c>
      <c r="Z67" s="235">
        <v>32.04927</v>
      </c>
      <c r="AA67" s="235">
        <v>31.077919999999999</v>
      </c>
      <c r="AB67" s="235">
        <v>9.1049699999999998</v>
      </c>
      <c r="AC67" s="235">
        <v>11.513950000000001</v>
      </c>
      <c r="AD67" s="235">
        <v>35.979999999999997</v>
      </c>
      <c r="AE67" s="235">
        <v>89.903379999999999</v>
      </c>
      <c r="AF67" s="235">
        <v>51.304139999999997</v>
      </c>
      <c r="AG67" s="235">
        <v>54.512869999999999</v>
      </c>
      <c r="AH67" s="235">
        <v>55.313870000000001</v>
      </c>
      <c r="AI67" s="252">
        <v>113.31216000000001</v>
      </c>
      <c r="AJ67" s="252">
        <v>58.910589999999999</v>
      </c>
      <c r="AK67" s="252">
        <v>171.29213000000001</v>
      </c>
      <c r="AL67" s="252">
        <v>182.59195000000003</v>
      </c>
      <c r="AM67" s="252">
        <v>28.019849999999998</v>
      </c>
      <c r="AN67" s="211"/>
      <c r="AO67" s="211"/>
      <c r="AP67" s="211"/>
      <c r="AQ67" s="211"/>
      <c r="AR67" s="211"/>
      <c r="AS67" s="211"/>
      <c r="AT67" s="211"/>
      <c r="AU67" s="211"/>
      <c r="AV67" s="211"/>
      <c r="AW67" s="211"/>
      <c r="AX67" s="211"/>
      <c r="AY67" s="211"/>
      <c r="ALQ67" s="216" t="e">
        <v>#N/A</v>
      </c>
    </row>
    <row r="68" spans="1:1005" ht="15" x14ac:dyDescent="0.25">
      <c r="A68" s="191">
        <f>YampaRiverInflow.TotalOutflow!A68</f>
        <v>45901</v>
      </c>
      <c r="B68" s="165"/>
      <c r="C68" s="165"/>
      <c r="D68" s="165">
        <v>26.303999999999998</v>
      </c>
      <c r="E68" s="235">
        <v>19.100849999999998</v>
      </c>
      <c r="F68" s="235">
        <v>44.182519999999997</v>
      </c>
      <c r="G68" s="235">
        <v>39.570800000000006</v>
      </c>
      <c r="H68" s="235">
        <v>60.816720000000004</v>
      </c>
      <c r="I68" s="235">
        <v>123.70398</v>
      </c>
      <c r="J68" s="235">
        <v>66.820329999999998</v>
      </c>
      <c r="K68" s="235">
        <v>67.131079999999997</v>
      </c>
      <c r="L68" s="235">
        <v>74.204390000000004</v>
      </c>
      <c r="M68" s="235">
        <v>60.767949999999999</v>
      </c>
      <c r="N68" s="235">
        <v>44.842580000000005</v>
      </c>
      <c r="O68" s="235">
        <v>21.581499999999998</v>
      </c>
      <c r="P68" s="235">
        <v>40.702069999999999</v>
      </c>
      <c r="Q68" s="235">
        <v>105.37634</v>
      </c>
      <c r="R68" s="235">
        <v>66.257890000000003</v>
      </c>
      <c r="S68" s="235">
        <v>1.6861700000000002</v>
      </c>
      <c r="T68" s="235">
        <v>30.615169999999999</v>
      </c>
      <c r="U68" s="235">
        <v>57.502429999999997</v>
      </c>
      <c r="V68" s="235">
        <v>34.311339999999994</v>
      </c>
      <c r="W68" s="235">
        <v>33.011309999999995</v>
      </c>
      <c r="X68" s="235">
        <v>31.35323</v>
      </c>
      <c r="Y68" s="235">
        <v>-3.86361</v>
      </c>
      <c r="Z68" s="235">
        <v>15.656870000000001</v>
      </c>
      <c r="AA68" s="235">
        <v>22.814970000000002</v>
      </c>
      <c r="AB68" s="235">
        <v>11.3721</v>
      </c>
      <c r="AC68" s="235">
        <v>27.015340000000002</v>
      </c>
      <c r="AD68" s="235">
        <v>19.485970000000002</v>
      </c>
      <c r="AE68" s="235">
        <v>51.889110000000002</v>
      </c>
      <c r="AF68" s="235">
        <v>69.938880000000012</v>
      </c>
      <c r="AG68" s="235">
        <v>85.735799999999998</v>
      </c>
      <c r="AH68" s="235">
        <v>28.291240000000002</v>
      </c>
      <c r="AI68" s="252">
        <v>61.583260000000003</v>
      </c>
      <c r="AJ68" s="252">
        <v>58.855499999999999</v>
      </c>
      <c r="AK68" s="252">
        <v>54.591169999999998</v>
      </c>
      <c r="AL68" s="252">
        <v>49.94079</v>
      </c>
      <c r="AM68" s="252">
        <v>47.284349999999996</v>
      </c>
      <c r="AN68" s="211"/>
      <c r="AO68" s="211"/>
      <c r="AP68" s="211"/>
      <c r="AQ68" s="211"/>
      <c r="AR68" s="211"/>
      <c r="AS68" s="211"/>
      <c r="AT68" s="211"/>
      <c r="AU68" s="211"/>
      <c r="AV68" s="211"/>
      <c r="AW68" s="211"/>
      <c r="AX68" s="211"/>
      <c r="AY68" s="211"/>
      <c r="ALQ68" s="216" t="e">
        <v>#N/A</v>
      </c>
    </row>
    <row r="69" spans="1:1005" ht="15" x14ac:dyDescent="0.25">
      <c r="A69" s="191"/>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5" x14ac:dyDescent="0.25">
      <c r="A70" s="191"/>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x14ac:dyDescent="0.25">
      <c r="A71" s="191"/>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25">
      <c r="ALQ72" s="216" t="e">
        <v>#N/A</v>
      </c>
    </row>
  </sheetData>
  <mergeCells count="1">
    <mergeCell ref="B1:AH1"/>
  </mergeCell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1">
    <tabColor theme="8" tint="0.39997558519241921"/>
  </sheetPr>
  <dimension ref="A1:ALQ72"/>
  <sheetViews>
    <sheetView topLeftCell="A3" workbookViewId="0">
      <selection activeCell="B4" sqref="B4"/>
    </sheetView>
  </sheetViews>
  <sheetFormatPr defaultColWidth="18.7109375" defaultRowHeight="12.75" customHeight="1" x14ac:dyDescent="0.25"/>
  <cols>
    <col min="1" max="2" width="9.140625" style="216" customWidth="1"/>
    <col min="3" max="3" width="9.7109375" style="216" bestFit="1" customWidth="1"/>
    <col min="4" max="54" width="9.140625" style="216" customWidth="1"/>
    <col min="55" max="16384" width="18.7109375" style="216"/>
  </cols>
  <sheetData>
    <row r="1" spans="1:54" ht="15" x14ac:dyDescent="0.25">
      <c r="A1" s="97"/>
      <c r="B1" s="334"/>
      <c r="C1" s="334"/>
      <c r="D1" s="334"/>
      <c r="E1" s="334"/>
      <c r="F1" s="334"/>
      <c r="G1" s="334"/>
      <c r="H1" s="334"/>
      <c r="I1" s="334"/>
      <c r="J1" s="334"/>
      <c r="K1" s="334"/>
      <c r="L1" s="334"/>
      <c r="M1" s="334"/>
      <c r="N1" s="334"/>
      <c r="O1" s="334"/>
      <c r="P1" s="334"/>
      <c r="Q1" s="334"/>
      <c r="R1" s="334"/>
      <c r="S1" s="334"/>
      <c r="T1" s="334"/>
      <c r="U1" s="334"/>
      <c r="V1" s="334"/>
      <c r="W1" s="334"/>
      <c r="X1" s="334"/>
      <c r="Y1" s="334"/>
      <c r="Z1" s="334"/>
      <c r="AA1" s="334"/>
      <c r="AB1" s="334"/>
      <c r="AC1" s="334"/>
      <c r="AD1" s="334"/>
      <c r="AE1" s="334"/>
      <c r="AF1" s="334"/>
      <c r="AG1" s="334"/>
      <c r="AH1" s="334"/>
      <c r="AI1" s="265"/>
      <c r="AJ1" s="265"/>
      <c r="AK1" s="265"/>
      <c r="AL1" s="265"/>
      <c r="AM1" s="265"/>
    </row>
    <row r="2" spans="1:54" ht="15" x14ac:dyDescent="0.25">
      <c r="A2" s="97"/>
      <c r="B2" s="201" t="s">
        <v>53</v>
      </c>
      <c r="C2" s="201" t="s">
        <v>54</v>
      </c>
      <c r="D2" s="201" t="s">
        <v>55</v>
      </c>
      <c r="E2" s="201">
        <v>1981</v>
      </c>
      <c r="F2" s="201">
        <v>1982</v>
      </c>
      <c r="G2" s="201">
        <v>1983</v>
      </c>
      <c r="H2" s="201">
        <v>1984</v>
      </c>
      <c r="I2" s="201">
        <v>1985</v>
      </c>
      <c r="J2" s="201">
        <v>1986</v>
      </c>
      <c r="K2" s="201">
        <v>1987</v>
      </c>
      <c r="L2" s="201">
        <v>1988</v>
      </c>
      <c r="M2" s="201">
        <v>1989</v>
      </c>
      <c r="N2" s="201">
        <v>1990</v>
      </c>
      <c r="O2" s="201">
        <v>1991</v>
      </c>
      <c r="P2" s="201">
        <v>1992</v>
      </c>
      <c r="Q2" s="201">
        <v>1993</v>
      </c>
      <c r="R2" s="201">
        <v>1994</v>
      </c>
      <c r="S2" s="201">
        <v>1995</v>
      </c>
      <c r="T2" s="201">
        <v>1996</v>
      </c>
      <c r="U2" s="201">
        <v>1997</v>
      </c>
      <c r="V2" s="201">
        <v>1998</v>
      </c>
      <c r="W2" s="201">
        <v>1999</v>
      </c>
      <c r="X2" s="201">
        <v>2000</v>
      </c>
      <c r="Y2" s="201">
        <v>2001</v>
      </c>
      <c r="Z2" s="201">
        <v>2002</v>
      </c>
      <c r="AA2" s="201">
        <v>2003</v>
      </c>
      <c r="AB2" s="201">
        <v>2004</v>
      </c>
      <c r="AC2" s="201">
        <v>2005</v>
      </c>
      <c r="AD2" s="201">
        <v>2006</v>
      </c>
      <c r="AE2" s="232">
        <v>2007</v>
      </c>
      <c r="AF2" s="201">
        <v>2008</v>
      </c>
      <c r="AG2" s="201">
        <v>2009</v>
      </c>
      <c r="AH2" s="201">
        <v>2010</v>
      </c>
      <c r="AI2" s="246">
        <v>2011</v>
      </c>
      <c r="AJ2" s="246">
        <v>2012</v>
      </c>
      <c r="AK2" s="246">
        <v>2013</v>
      </c>
      <c r="AL2" s="246">
        <v>2014</v>
      </c>
      <c r="AM2" s="246">
        <v>2015</v>
      </c>
      <c r="AN2" s="246">
        <v>2016</v>
      </c>
      <c r="AO2" s="246">
        <v>2017</v>
      </c>
      <c r="AP2" s="246">
        <v>2018</v>
      </c>
      <c r="AQ2" s="246">
        <v>2019</v>
      </c>
      <c r="AR2" s="246">
        <v>2020</v>
      </c>
      <c r="AS2" s="216">
        <v>2021</v>
      </c>
      <c r="AT2" s="216">
        <v>2022</v>
      </c>
      <c r="AU2" s="216">
        <v>2023</v>
      </c>
      <c r="AV2" s="216">
        <v>2024</v>
      </c>
      <c r="AW2" s="216">
        <v>2025</v>
      </c>
      <c r="AX2" s="216">
        <v>2026</v>
      </c>
      <c r="AY2" s="216">
        <v>2027</v>
      </c>
      <c r="AZ2" s="216">
        <v>2028</v>
      </c>
      <c r="BA2" s="216">
        <v>2029</v>
      </c>
      <c r="BB2" s="216">
        <v>2030</v>
      </c>
    </row>
    <row r="3" spans="1:54" ht="15" x14ac:dyDescent="0.25">
      <c r="A3" s="98" t="str">
        <f>$A$1&amp;A2</f>
        <v/>
      </c>
      <c r="B3" s="99" t="s">
        <v>71</v>
      </c>
      <c r="C3" s="99" t="s">
        <v>72</v>
      </c>
      <c r="D3" s="99" t="s">
        <v>73</v>
      </c>
      <c r="E3" s="99" t="s">
        <v>74</v>
      </c>
      <c r="F3" s="99" t="s">
        <v>75</v>
      </c>
      <c r="G3" s="99" t="s">
        <v>76</v>
      </c>
      <c r="H3" s="99" t="s">
        <v>77</v>
      </c>
      <c r="I3" s="99" t="s">
        <v>78</v>
      </c>
      <c r="J3" s="99" t="s">
        <v>79</v>
      </c>
      <c r="K3" s="99" t="s">
        <v>80</v>
      </c>
      <c r="L3" s="99" t="s">
        <v>81</v>
      </c>
      <c r="M3" s="99" t="s">
        <v>82</v>
      </c>
      <c r="N3" s="99" t="s">
        <v>83</v>
      </c>
      <c r="O3" s="99" t="s">
        <v>84</v>
      </c>
      <c r="P3" s="99" t="s">
        <v>85</v>
      </c>
      <c r="Q3" s="99" t="s">
        <v>86</v>
      </c>
      <c r="R3" s="99" t="s">
        <v>87</v>
      </c>
      <c r="S3" s="99" t="s">
        <v>88</v>
      </c>
      <c r="T3" s="99" t="s">
        <v>89</v>
      </c>
      <c r="U3" s="99" t="s">
        <v>90</v>
      </c>
      <c r="V3" s="99" t="s">
        <v>91</v>
      </c>
      <c r="W3" s="99" t="s">
        <v>92</v>
      </c>
      <c r="X3" s="99" t="s">
        <v>93</v>
      </c>
      <c r="Y3" s="99" t="s">
        <v>94</v>
      </c>
      <c r="Z3" s="99" t="s">
        <v>95</v>
      </c>
      <c r="AA3" s="99" t="s">
        <v>96</v>
      </c>
      <c r="AB3" s="99" t="s">
        <v>97</v>
      </c>
      <c r="AC3" s="99" t="s">
        <v>98</v>
      </c>
      <c r="AD3" s="99" t="s">
        <v>99</v>
      </c>
      <c r="AE3" s="99" t="s">
        <v>100</v>
      </c>
      <c r="AF3" s="99" t="s">
        <v>101</v>
      </c>
      <c r="AG3" s="99" t="s">
        <v>102</v>
      </c>
      <c r="AH3" s="99" t="s">
        <v>103</v>
      </c>
      <c r="AI3" s="99" t="s">
        <v>163</v>
      </c>
      <c r="AJ3" s="99" t="s">
        <v>168</v>
      </c>
      <c r="AK3" s="99" t="s">
        <v>169</v>
      </c>
      <c r="AL3" s="99" t="s">
        <v>170</v>
      </c>
      <c r="AM3" s="99" t="s">
        <v>171</v>
      </c>
      <c r="AN3" s="99" t="s">
        <v>172</v>
      </c>
      <c r="AO3" s="99" t="s">
        <v>173</v>
      </c>
      <c r="AP3" s="99" t="s">
        <v>174</v>
      </c>
      <c r="AQ3" s="99" t="s">
        <v>175</v>
      </c>
      <c r="AR3" s="99" t="s">
        <v>176</v>
      </c>
      <c r="AS3" s="216" t="s">
        <v>177</v>
      </c>
      <c r="AT3" s="216" t="s">
        <v>178</v>
      </c>
      <c r="AU3" s="216" t="s">
        <v>179</v>
      </c>
      <c r="AV3" s="216" t="s">
        <v>180</v>
      </c>
      <c r="AW3" s="216" t="s">
        <v>181</v>
      </c>
      <c r="AX3" s="216" t="s">
        <v>182</v>
      </c>
      <c r="AY3" s="216" t="s">
        <v>183</v>
      </c>
      <c r="AZ3" s="216" t="s">
        <v>184</v>
      </c>
      <c r="BA3" s="216" t="s">
        <v>185</v>
      </c>
      <c r="BB3" s="216" t="s">
        <v>186</v>
      </c>
    </row>
    <row r="4" spans="1:54" ht="15" x14ac:dyDescent="0.25">
      <c r="A4" s="191">
        <f>YampaRiverInflow.TotalOutflow!A4</f>
        <v>43952</v>
      </c>
      <c r="B4" s="165"/>
      <c r="C4" s="165"/>
      <c r="D4" s="165">
        <v>16.297999999999998</v>
      </c>
      <c r="E4" s="235">
        <f ca="1">INDEX(INDIRECT("AboveLeesFerryLocal_"&amp;E$2+YEAR($A4)-YEAR($A$4)),MONTH($A4))</f>
        <v>10.194596000000001</v>
      </c>
      <c r="F4" s="235">
        <f t="shared" ref="F4:AI12" ca="1" si="0">INDEX(INDIRECT("AboveLeesFerryLocal_"&amp;F$2+YEAR($A4)-YEAR($A$4)),MONTH($A4))</f>
        <v>20.596146000000001</v>
      </c>
      <c r="G4" s="235">
        <f t="shared" ca="1" si="0"/>
        <v>42.715372000000002</v>
      </c>
      <c r="H4" s="235">
        <f t="shared" ca="1" si="0"/>
        <v>8.9217919999999999</v>
      </c>
      <c r="I4" s="235">
        <f t="shared" ca="1" si="0"/>
        <v>-0.27216800000000002</v>
      </c>
      <c r="J4" s="235">
        <f t="shared" ca="1" si="0"/>
        <v>-15.576908</v>
      </c>
      <c r="K4" s="235">
        <f t="shared" ca="1" si="0"/>
        <v>10.261580000000002</v>
      </c>
      <c r="L4" s="235">
        <f t="shared" ca="1" si="0"/>
        <v>14.939944000000001</v>
      </c>
      <c r="M4" s="235">
        <f t="shared" ca="1" si="0"/>
        <v>-6.4280240000000006</v>
      </c>
      <c r="N4" s="235">
        <f t="shared" ca="1" si="0"/>
        <v>-2.930132</v>
      </c>
      <c r="O4" s="235">
        <f t="shared" ca="1" si="0"/>
        <v>9.3170699999999993</v>
      </c>
      <c r="P4" s="235">
        <f t="shared" ca="1" si="0"/>
        <v>17.687328000000001</v>
      </c>
      <c r="Q4" s="235">
        <f t="shared" ca="1" si="0"/>
        <v>30.256135999999998</v>
      </c>
      <c r="R4" s="235">
        <f t="shared" ca="1" si="0"/>
        <v>9.5716059999999992</v>
      </c>
      <c r="S4" s="235">
        <f t="shared" ca="1" si="0"/>
        <v>29.325434000000005</v>
      </c>
      <c r="T4" s="235">
        <f t="shared" ca="1" si="0"/>
        <v>5.5503300000000007</v>
      </c>
      <c r="U4" s="235">
        <f t="shared" ca="1" si="0"/>
        <v>8.0619300000000003</v>
      </c>
      <c r="V4" s="235">
        <f t="shared" ca="1" si="0"/>
        <v>-4.66012</v>
      </c>
      <c r="W4" s="235">
        <f t="shared" ca="1" si="0"/>
        <v>9.683209999999999</v>
      </c>
      <c r="X4" s="235">
        <f t="shared" ca="1" si="0"/>
        <v>23.337949999999999</v>
      </c>
      <c r="Y4" s="235">
        <f t="shared" ca="1" si="0"/>
        <v>11.09249</v>
      </c>
      <c r="Z4" s="235">
        <f t="shared" ca="1" si="0"/>
        <v>14.89179</v>
      </c>
      <c r="AA4" s="235">
        <f t="shared" ca="1" si="0"/>
        <v>9.6852700000000009</v>
      </c>
      <c r="AB4" s="235">
        <f t="shared" ca="1" si="0"/>
        <v>5.5847100000000003</v>
      </c>
      <c r="AC4" s="235">
        <f t="shared" ca="1" si="0"/>
        <v>4.1686000000000005</v>
      </c>
      <c r="AD4" s="235">
        <f t="shared" ca="1" si="0"/>
        <v>14.016170000000001</v>
      </c>
      <c r="AE4" s="235">
        <f t="shared" ca="1" si="0"/>
        <v>5.02379</v>
      </c>
      <c r="AF4" s="235">
        <f t="shared" ca="1" si="0"/>
        <v>16.882990000000003</v>
      </c>
      <c r="AG4" s="235">
        <f t="shared" ca="1" si="0"/>
        <v>3.9549799999999999</v>
      </c>
      <c r="AH4" s="235">
        <f t="shared" ca="1" si="0"/>
        <v>10.53945</v>
      </c>
      <c r="AI4" s="235">
        <f t="shared" ca="1" si="0"/>
        <v>19.5229</v>
      </c>
      <c r="AJ4" s="235">
        <f t="shared" ref="AJ4:AM19" ca="1" si="1">INDEX(INDIRECT("AboveLeesFerryLocal_"&amp;AJ$2+YEAR($A4)-YEAR($A$4)),MONTH($A4))</f>
        <v>4.9721899999999994</v>
      </c>
      <c r="AK4" s="235">
        <f t="shared" ca="1" si="1"/>
        <v>1.2309300000000001</v>
      </c>
      <c r="AL4" s="235">
        <f t="shared" ca="1" si="1"/>
        <v>4.9847600000000005</v>
      </c>
      <c r="AM4" s="235">
        <f t="shared" ca="1" si="1"/>
        <v>9.3964200000000009</v>
      </c>
      <c r="AN4" s="211"/>
      <c r="AO4" s="211"/>
      <c r="AP4" s="211"/>
      <c r="AQ4" s="211"/>
      <c r="AR4" s="211"/>
      <c r="AS4" s="211"/>
      <c r="AT4" s="211"/>
      <c r="AU4" s="211"/>
      <c r="AV4" s="211"/>
      <c r="AW4" s="211"/>
      <c r="AX4" s="211"/>
      <c r="AY4" s="211"/>
    </row>
    <row r="5" spans="1:54" ht="15" x14ac:dyDescent="0.25">
      <c r="A5" s="191">
        <f>YampaRiverInflow.TotalOutflow!A5</f>
        <v>43983</v>
      </c>
      <c r="B5" s="165"/>
      <c r="C5" s="165"/>
      <c r="D5" s="165">
        <v>17.035</v>
      </c>
      <c r="E5" s="235">
        <v>5.9863260000000009</v>
      </c>
      <c r="F5" s="235">
        <v>4.958564</v>
      </c>
      <c r="G5" s="235">
        <v>-2.5423</v>
      </c>
      <c r="H5" s="235">
        <v>8.1491520000000008</v>
      </c>
      <c r="I5" s="235">
        <v>20.665317999999999</v>
      </c>
      <c r="J5" s="235">
        <v>14.274572000000001</v>
      </c>
      <c r="K5" s="235">
        <v>14.059692000000002</v>
      </c>
      <c r="L5" s="235">
        <v>2.4844780000000002</v>
      </c>
      <c r="M5" s="235">
        <v>1.888352</v>
      </c>
      <c r="N5" s="235">
        <v>10.006266000000002</v>
      </c>
      <c r="O5" s="235">
        <v>19.542680000000001</v>
      </c>
      <c r="P5" s="235">
        <v>1.2684000000000002</v>
      </c>
      <c r="Q5" s="235">
        <v>4.9412060000000002</v>
      </c>
      <c r="R5" s="235">
        <v>-1.180104</v>
      </c>
      <c r="S5" s="235">
        <v>16.706314000000003</v>
      </c>
      <c r="T5" s="235">
        <v>1.3633040000000001</v>
      </c>
      <c r="U5" s="235">
        <v>-0.79383999999999999</v>
      </c>
      <c r="V5" s="235">
        <v>-23.251810000000003</v>
      </c>
      <c r="W5" s="235">
        <v>12.69872</v>
      </c>
      <c r="X5" s="235">
        <v>19.039000000000001</v>
      </c>
      <c r="Y5" s="235">
        <v>6.8687700000000005</v>
      </c>
      <c r="Z5" s="235">
        <v>14.246139999999999</v>
      </c>
      <c r="AA5" s="235">
        <v>18.845080000000003</v>
      </c>
      <c r="AB5" s="235">
        <v>7.4909099999999995</v>
      </c>
      <c r="AC5" s="235">
        <v>13.8124</v>
      </c>
      <c r="AD5" s="235">
        <v>24.775919999999999</v>
      </c>
      <c r="AE5" s="235">
        <v>9.7531100000000013</v>
      </c>
      <c r="AF5" s="235">
        <v>18.740459999999999</v>
      </c>
      <c r="AG5" s="235">
        <v>5.9942099999999998</v>
      </c>
      <c r="AH5" s="235">
        <v>10.93661</v>
      </c>
      <c r="AI5" s="252">
        <v>14.07673</v>
      </c>
      <c r="AJ5" s="252">
        <v>3.54962</v>
      </c>
      <c r="AK5" s="252">
        <v>6.4226899999999993</v>
      </c>
      <c r="AL5" s="252">
        <v>10.59356</v>
      </c>
      <c r="AM5" s="252">
        <v>1.32226</v>
      </c>
      <c r="AN5" s="211"/>
      <c r="AO5" s="211"/>
      <c r="AP5" s="211"/>
      <c r="AQ5" s="211"/>
      <c r="AR5" s="211"/>
      <c r="AS5" s="211"/>
      <c r="AT5" s="211"/>
      <c r="AU5" s="211"/>
      <c r="AV5" s="211"/>
      <c r="AW5" s="211"/>
      <c r="AX5" s="211"/>
      <c r="AY5" s="211"/>
    </row>
    <row r="6" spans="1:54" ht="15" x14ac:dyDescent="0.25">
      <c r="A6" s="191">
        <f>YampaRiverInflow.TotalOutflow!A6</f>
        <v>44013</v>
      </c>
      <c r="B6" s="165"/>
      <c r="C6" s="165"/>
      <c r="D6" s="165">
        <v>24.206</v>
      </c>
      <c r="E6" s="235">
        <v>4.2121279999999999</v>
      </c>
      <c r="F6" s="235">
        <v>14.528888</v>
      </c>
      <c r="G6" s="235">
        <v>41.655764000000005</v>
      </c>
      <c r="H6" s="235">
        <v>46.755935999999998</v>
      </c>
      <c r="I6" s="235">
        <v>13.937982000000002</v>
      </c>
      <c r="J6" s="235">
        <v>-9.5202080000000002</v>
      </c>
      <c r="K6" s="235">
        <v>16.145548000000002</v>
      </c>
      <c r="L6" s="235">
        <v>8.3940580000000011</v>
      </c>
      <c r="M6" s="235">
        <v>24.153351999999998</v>
      </c>
      <c r="N6" s="235">
        <v>8.4327039999999993</v>
      </c>
      <c r="O6" s="235">
        <v>3.5028120000000005</v>
      </c>
      <c r="P6" s="235">
        <v>15.702810000000001</v>
      </c>
      <c r="Q6" s="235">
        <v>2.0310160000000002</v>
      </c>
      <c r="R6" s="235">
        <v>8.0089059999999996</v>
      </c>
      <c r="S6" s="235">
        <v>20.697440000000004</v>
      </c>
      <c r="T6" s="235">
        <v>17.755964000000002</v>
      </c>
      <c r="U6" s="235">
        <v>11.63293</v>
      </c>
      <c r="V6" s="235">
        <v>-12.476629999999998</v>
      </c>
      <c r="W6" s="235">
        <v>23.625509999999998</v>
      </c>
      <c r="X6" s="235">
        <v>20.54889</v>
      </c>
      <c r="Y6" s="235">
        <v>8.319090000000001</v>
      </c>
      <c r="Z6" s="235">
        <v>20.105460000000001</v>
      </c>
      <c r="AA6" s="235">
        <v>19.50067</v>
      </c>
      <c r="AB6" s="235">
        <v>8.3446700000000007</v>
      </c>
      <c r="AC6" s="235">
        <v>18.455950000000001</v>
      </c>
      <c r="AD6" s="235">
        <v>31.79073</v>
      </c>
      <c r="AE6" s="235">
        <v>14.55987</v>
      </c>
      <c r="AF6" s="235">
        <v>21.886839999999999</v>
      </c>
      <c r="AG6" s="235">
        <v>25.583909999999999</v>
      </c>
      <c r="AH6" s="235">
        <v>21.074020000000001</v>
      </c>
      <c r="AI6" s="252">
        <v>18.544400000000003</v>
      </c>
      <c r="AJ6" s="252">
        <v>6.5901300000000003</v>
      </c>
      <c r="AK6" s="252">
        <v>14.91146</v>
      </c>
      <c r="AL6" s="252">
        <v>14.38373</v>
      </c>
      <c r="AM6" s="252">
        <v>27.614090000000001</v>
      </c>
      <c r="AN6" s="211"/>
      <c r="AO6" s="211"/>
      <c r="AP6" s="211"/>
      <c r="AQ6" s="211"/>
      <c r="AR6" s="211"/>
      <c r="AS6" s="211"/>
      <c r="AT6" s="211"/>
      <c r="AU6" s="211"/>
      <c r="AV6" s="211"/>
      <c r="AW6" s="211"/>
      <c r="AX6" s="211"/>
      <c r="AY6" s="211"/>
    </row>
    <row r="7" spans="1:54" ht="15" x14ac:dyDescent="0.25">
      <c r="A7" s="191">
        <f>YampaRiverInflow.TotalOutflow!A7</f>
        <v>44044</v>
      </c>
      <c r="B7" s="165"/>
      <c r="C7" s="165"/>
      <c r="D7" s="165">
        <v>20.309999999999999</v>
      </c>
      <c r="E7" s="235">
        <v>25.242690000000003</v>
      </c>
      <c r="F7" s="235">
        <v>23.597766000000004</v>
      </c>
      <c r="G7" s="235">
        <v>33.662408000000006</v>
      </c>
      <c r="H7" s="235">
        <v>46.49971</v>
      </c>
      <c r="I7" s="235">
        <v>0.7424400000000001</v>
      </c>
      <c r="J7" s="235">
        <v>14.672851999999999</v>
      </c>
      <c r="K7" s="235">
        <v>32.564776000000002</v>
      </c>
      <c r="L7" s="235">
        <v>18.685385999999998</v>
      </c>
      <c r="M7" s="235">
        <v>18.337461999999999</v>
      </c>
      <c r="N7" s="235">
        <v>16.435265999999999</v>
      </c>
      <c r="O7" s="235">
        <v>21.988620000000001</v>
      </c>
      <c r="P7" s="235">
        <v>28.766426000000003</v>
      </c>
      <c r="Q7" s="235">
        <v>19.739957999999998</v>
      </c>
      <c r="R7" s="235">
        <v>11.451958000000001</v>
      </c>
      <c r="S7" s="235">
        <v>20.660824000000002</v>
      </c>
      <c r="T7" s="235">
        <v>13.796706</v>
      </c>
      <c r="U7" s="235">
        <v>9.7706299999999988</v>
      </c>
      <c r="V7" s="235">
        <v>7.4435000000000002</v>
      </c>
      <c r="W7" s="235">
        <v>20.504860000000001</v>
      </c>
      <c r="X7" s="235">
        <v>22.135639999999999</v>
      </c>
      <c r="Y7" s="235">
        <v>5.2130799999999997</v>
      </c>
      <c r="Z7" s="235">
        <v>14.802440000000001</v>
      </c>
      <c r="AA7" s="235">
        <v>21.94164</v>
      </c>
      <c r="AB7" s="235">
        <v>8.4181799999999996</v>
      </c>
      <c r="AC7" s="235">
        <v>21.659500000000001</v>
      </c>
      <c r="AD7" s="235">
        <v>35.8294</v>
      </c>
      <c r="AE7" s="235">
        <v>14.210139999999999</v>
      </c>
      <c r="AF7" s="235">
        <v>24.195160000000001</v>
      </c>
      <c r="AG7" s="235">
        <v>26.496269999999999</v>
      </c>
      <c r="AH7" s="235">
        <v>24.024999999999999</v>
      </c>
      <c r="AI7" s="252">
        <v>22.344560000000001</v>
      </c>
      <c r="AJ7" s="252">
        <v>9.8739599999999985</v>
      </c>
      <c r="AK7" s="252">
        <v>13.84548</v>
      </c>
      <c r="AL7" s="252">
        <v>16.93469</v>
      </c>
      <c r="AM7" s="252">
        <v>14.48996</v>
      </c>
      <c r="AN7" s="211"/>
      <c r="AO7" s="211"/>
      <c r="AP7" s="211"/>
      <c r="AQ7" s="211"/>
      <c r="AR7" s="211"/>
      <c r="AS7" s="211"/>
      <c r="AT7" s="211"/>
      <c r="AU7" s="211"/>
      <c r="AV7" s="211"/>
      <c r="AW7" s="211"/>
      <c r="AX7" s="211"/>
      <c r="AY7" s="211"/>
    </row>
    <row r="8" spans="1:54" ht="15" x14ac:dyDescent="0.25">
      <c r="A8" s="191">
        <f>YampaRiverInflow.TotalOutflow!A8</f>
        <v>44075</v>
      </c>
      <c r="B8" s="165"/>
      <c r="C8" s="165"/>
      <c r="D8" s="165">
        <v>13.837</v>
      </c>
      <c r="E8" s="235">
        <v>17.374620000000004</v>
      </c>
      <c r="F8" s="235">
        <v>24.377366000000002</v>
      </c>
      <c r="G8" s="235">
        <v>9.1880220000000001</v>
      </c>
      <c r="H8" s="235">
        <v>20.53886</v>
      </c>
      <c r="I8" s="235">
        <v>12.485670000000001</v>
      </c>
      <c r="J8" s="235">
        <v>12.587112000000001</v>
      </c>
      <c r="K8" s="235">
        <v>13.715842000000002</v>
      </c>
      <c r="L8" s="235">
        <v>14.078788000000001</v>
      </c>
      <c r="M8" s="235">
        <v>17.133922000000002</v>
      </c>
      <c r="N8" s="235">
        <v>36.728893999999997</v>
      </c>
      <c r="O8" s="235">
        <v>21.500264000000001</v>
      </c>
      <c r="P8" s="235">
        <v>26.366382000000002</v>
      </c>
      <c r="Q8" s="235">
        <v>15.737406</v>
      </c>
      <c r="R8" s="235">
        <v>14.914582000000003</v>
      </c>
      <c r="S8" s="235">
        <v>14.839589999999999</v>
      </c>
      <c r="T8" s="235">
        <v>10.647540000000001</v>
      </c>
      <c r="U8" s="235">
        <v>-6.0112700000000006</v>
      </c>
      <c r="V8" s="235">
        <v>19.914009999999998</v>
      </c>
      <c r="W8" s="235">
        <v>13.555149999999999</v>
      </c>
      <c r="X8" s="235">
        <v>15.397549999999999</v>
      </c>
      <c r="Y8" s="235">
        <v>7.1036899999999994</v>
      </c>
      <c r="Z8" s="235">
        <v>8.6973899999999986</v>
      </c>
      <c r="AA8" s="235">
        <v>11.841569999999999</v>
      </c>
      <c r="AB8" s="235">
        <v>3.6388400000000001</v>
      </c>
      <c r="AC8" s="235">
        <v>18.084299999999999</v>
      </c>
      <c r="AD8" s="235">
        <v>24.926950000000001</v>
      </c>
      <c r="AE8" s="235">
        <v>13.032249999999999</v>
      </c>
      <c r="AF8" s="235">
        <v>14.707469999999999</v>
      </c>
      <c r="AG8" s="235">
        <v>15.101129999999999</v>
      </c>
      <c r="AH8" s="235">
        <v>9.3519199999999998</v>
      </c>
      <c r="AI8" s="252">
        <v>35.037589999999994</v>
      </c>
      <c r="AJ8" s="252">
        <v>-2.8639899999999998</v>
      </c>
      <c r="AK8" s="252">
        <v>6.7481800000000005</v>
      </c>
      <c r="AL8" s="252">
        <v>15.02529</v>
      </c>
      <c r="AM8" s="252">
        <v>11.451879999999999</v>
      </c>
      <c r="AN8" s="211"/>
      <c r="AO8" s="211"/>
      <c r="AP8" s="211"/>
      <c r="AQ8" s="211"/>
      <c r="AR8" s="211"/>
      <c r="AS8" s="211"/>
      <c r="AT8" s="211"/>
      <c r="AU8" s="211"/>
      <c r="AV8" s="211"/>
      <c r="AW8" s="211"/>
      <c r="AX8" s="211"/>
      <c r="AY8" s="211"/>
    </row>
    <row r="9" spans="1:54" ht="15" x14ac:dyDescent="0.25">
      <c r="A9" s="191">
        <f>YampaRiverInflow.TotalOutflow!A9</f>
        <v>44105</v>
      </c>
      <c r="B9" s="165"/>
      <c r="C9" s="165"/>
      <c r="D9" s="165">
        <v>8.8109999999999999</v>
      </c>
      <c r="E9" s="235">
        <v>13.100300000000001</v>
      </c>
      <c r="F9" s="235">
        <v>0.89675000000000005</v>
      </c>
      <c r="G9" s="235">
        <v>27.212436</v>
      </c>
      <c r="H9" s="235">
        <v>21.019506</v>
      </c>
      <c r="I9" s="235">
        <v>15.296984</v>
      </c>
      <c r="J9" s="235">
        <v>17.363528000000002</v>
      </c>
      <c r="K9" s="235">
        <v>15.145718</v>
      </c>
      <c r="L9" s="235">
        <v>19.380140000000001</v>
      </c>
      <c r="M9" s="235">
        <v>13.376776000000001</v>
      </c>
      <c r="N9" s="235">
        <v>4.7494760000000005</v>
      </c>
      <c r="O9" s="235">
        <v>8.6108960000000003</v>
      </c>
      <c r="P9" s="235">
        <v>17.934583999999997</v>
      </c>
      <c r="Q9" s="235">
        <v>11.836898000000001</v>
      </c>
      <c r="R9" s="235">
        <v>11.503132000000001</v>
      </c>
      <c r="S9" s="235">
        <v>12.135444000000001</v>
      </c>
      <c r="T9" s="235">
        <v>6.3876860000000004</v>
      </c>
      <c r="U9" s="235">
        <v>-7.82599</v>
      </c>
      <c r="V9" s="235">
        <v>24.362849999999998</v>
      </c>
      <c r="W9" s="235">
        <v>10.95425</v>
      </c>
      <c r="X9" s="235">
        <v>11.723360000000001</v>
      </c>
      <c r="Y9" s="235">
        <v>4.6145899999999997</v>
      </c>
      <c r="Z9" s="235">
        <v>6.6953500000000004</v>
      </c>
      <c r="AA9" s="235">
        <v>9.5123700000000007</v>
      </c>
      <c r="AB9" s="235">
        <v>-0.49925999999999998</v>
      </c>
      <c r="AC9" s="235">
        <v>18.132660000000001</v>
      </c>
      <c r="AD9" s="235">
        <v>19.22006</v>
      </c>
      <c r="AE9" s="235">
        <v>10.97871</v>
      </c>
      <c r="AF9" s="235">
        <v>13.21185</v>
      </c>
      <c r="AG9" s="235">
        <v>14.04824</v>
      </c>
      <c r="AH9" s="235">
        <v>6.9533999999999994</v>
      </c>
      <c r="AI9" s="252">
        <v>23.35398</v>
      </c>
      <c r="AJ9" s="252">
        <v>-2.8656299999999999</v>
      </c>
      <c r="AK9" s="252">
        <v>2.3012199999999998</v>
      </c>
      <c r="AL9" s="252">
        <v>14.73507</v>
      </c>
      <c r="AM9" s="252">
        <v>8.505370000000001</v>
      </c>
      <c r="AN9" s="211"/>
      <c r="AO9" s="211"/>
      <c r="AP9" s="211"/>
      <c r="AQ9" s="211"/>
      <c r="AR9" s="211"/>
      <c r="AS9" s="211"/>
      <c r="AT9" s="211"/>
      <c r="AU9" s="211"/>
      <c r="AV9" s="211"/>
      <c r="AW9" s="211"/>
      <c r="AX9" s="211"/>
      <c r="AY9" s="211"/>
    </row>
    <row r="10" spans="1:54" ht="15" x14ac:dyDescent="0.25">
      <c r="A10" s="191">
        <f>YampaRiverInflow.TotalOutflow!A10</f>
        <v>44136</v>
      </c>
      <c r="B10" s="165"/>
      <c r="C10" s="165"/>
      <c r="D10" s="165">
        <v>1.72</v>
      </c>
      <c r="E10" s="235">
        <v>15.881826</v>
      </c>
      <c r="F10" s="235">
        <v>12.644528000000001</v>
      </c>
      <c r="G10" s="235">
        <v>20.419766000000003</v>
      </c>
      <c r="H10" s="235">
        <v>19.335204000000001</v>
      </c>
      <c r="I10" s="235">
        <v>16.094632000000001</v>
      </c>
      <c r="J10" s="235">
        <v>11.450326</v>
      </c>
      <c r="K10" s="235">
        <v>26.131626000000004</v>
      </c>
      <c r="L10" s="235">
        <v>8.3835399999999982</v>
      </c>
      <c r="M10" s="235">
        <v>1.6175140000000001</v>
      </c>
      <c r="N10" s="235">
        <v>4.4911860000000008</v>
      </c>
      <c r="O10" s="235">
        <v>8.991363999999999</v>
      </c>
      <c r="P10" s="235">
        <v>10.960080000000001</v>
      </c>
      <c r="Q10" s="235">
        <v>12.147136</v>
      </c>
      <c r="R10" s="235">
        <v>3.6625680000000003</v>
      </c>
      <c r="S10" s="235">
        <v>15.820898000000001</v>
      </c>
      <c r="T10" s="235">
        <v>14.533392000000001</v>
      </c>
      <c r="U10" s="235">
        <v>-12.37326</v>
      </c>
      <c r="V10" s="235">
        <v>14.93168</v>
      </c>
      <c r="W10" s="235">
        <v>-5.1652700000000005</v>
      </c>
      <c r="X10" s="235">
        <v>10.395850000000001</v>
      </c>
      <c r="Y10" s="235">
        <v>4.0648400000000002</v>
      </c>
      <c r="Z10" s="235">
        <v>3.5380700000000003</v>
      </c>
      <c r="AA10" s="235">
        <v>7.5272700000000006</v>
      </c>
      <c r="AB10" s="235">
        <v>13.11669</v>
      </c>
      <c r="AC10" s="235">
        <v>15.47784</v>
      </c>
      <c r="AD10" s="235">
        <v>21.893450000000001</v>
      </c>
      <c r="AE10" s="235">
        <v>12.1463</v>
      </c>
      <c r="AF10" s="235">
        <v>8.651209999999999</v>
      </c>
      <c r="AG10" s="235">
        <v>9.7618099999999988</v>
      </c>
      <c r="AH10" s="235">
        <v>16.488720000000001</v>
      </c>
      <c r="AI10" s="252">
        <v>4.6226700000000003</v>
      </c>
      <c r="AJ10" s="252">
        <v>5.9689499999999995</v>
      </c>
      <c r="AK10" s="252">
        <v>-1.0023</v>
      </c>
      <c r="AL10" s="252">
        <v>2.8529</v>
      </c>
      <c r="AM10" s="252">
        <v>5.8924399999999997</v>
      </c>
      <c r="AN10" s="211"/>
      <c r="AO10" s="211"/>
      <c r="AP10" s="211"/>
      <c r="AQ10" s="211"/>
      <c r="AR10" s="211"/>
      <c r="AS10" s="211"/>
      <c r="AT10" s="211"/>
      <c r="AU10" s="211"/>
      <c r="AV10" s="211"/>
      <c r="AW10" s="211"/>
      <c r="AX10" s="211"/>
      <c r="AY10" s="211"/>
    </row>
    <row r="11" spans="1:54" ht="15" x14ac:dyDescent="0.25">
      <c r="A11" s="191">
        <f>YampaRiverInflow.TotalOutflow!A11</f>
        <v>44166</v>
      </c>
      <c r="B11" s="165"/>
      <c r="C11" s="165"/>
      <c r="D11" s="165">
        <v>4.9169999999999998</v>
      </c>
      <c r="E11" s="235">
        <v>12.228878</v>
      </c>
      <c r="F11" s="235">
        <v>26.422100000000004</v>
      </c>
      <c r="G11" s="235">
        <v>30.541180000000001</v>
      </c>
      <c r="H11" s="235">
        <v>25.264988000000002</v>
      </c>
      <c r="I11" s="235">
        <v>17.192216000000002</v>
      </c>
      <c r="J11" s="235">
        <v>14.472434000000002</v>
      </c>
      <c r="K11" s="235">
        <v>14.617889999999999</v>
      </c>
      <c r="L11" s="235">
        <v>12.40625</v>
      </c>
      <c r="M11" s="235">
        <v>14.303154000000003</v>
      </c>
      <c r="N11" s="235">
        <v>8.5718779999999999</v>
      </c>
      <c r="O11" s="235">
        <v>16.566911999999999</v>
      </c>
      <c r="P11" s="235">
        <v>23.606604000000004</v>
      </c>
      <c r="Q11" s="235">
        <v>11.927992</v>
      </c>
      <c r="R11" s="235">
        <v>18.697578</v>
      </c>
      <c r="S11" s="235">
        <v>16.272072000000001</v>
      </c>
      <c r="T11" s="235">
        <v>6.2282960000000003</v>
      </c>
      <c r="U11" s="235">
        <v>-16.238409999999998</v>
      </c>
      <c r="V11" s="235">
        <v>12.00187</v>
      </c>
      <c r="W11" s="235">
        <v>6.5915499999999998</v>
      </c>
      <c r="X11" s="235">
        <v>12.228569999999999</v>
      </c>
      <c r="Y11" s="235">
        <v>1.01868</v>
      </c>
      <c r="Z11" s="235">
        <v>6.6875100000000005</v>
      </c>
      <c r="AA11" s="235">
        <v>11.483219999999999</v>
      </c>
      <c r="AB11" s="235">
        <v>-2.7016499999999999</v>
      </c>
      <c r="AC11" s="235">
        <v>25.948370000000001</v>
      </c>
      <c r="AD11" s="235">
        <v>22.778939999999999</v>
      </c>
      <c r="AE11" s="235">
        <v>11.792920000000001</v>
      </c>
      <c r="AF11" s="235">
        <v>17.610810000000001</v>
      </c>
      <c r="AG11" s="235">
        <v>24.307770000000001</v>
      </c>
      <c r="AH11" s="235">
        <v>18.407709999999998</v>
      </c>
      <c r="AI11" s="252">
        <v>2.61571</v>
      </c>
      <c r="AJ11" s="252">
        <v>-1.4079200000000001</v>
      </c>
      <c r="AK11" s="252">
        <v>-6.0315000000000003</v>
      </c>
      <c r="AL11" s="252">
        <v>15.691600000000001</v>
      </c>
      <c r="AM11" s="252">
        <v>6.0872700000000002</v>
      </c>
      <c r="AN11" s="211"/>
      <c r="AO11" s="211"/>
      <c r="AP11" s="211"/>
      <c r="AQ11" s="211"/>
      <c r="AR11" s="211"/>
      <c r="AS11" s="211"/>
      <c r="AT11" s="211"/>
      <c r="AU11" s="211"/>
      <c r="AV11" s="211"/>
      <c r="AW11" s="211"/>
      <c r="AX11" s="211"/>
      <c r="AY11" s="211"/>
    </row>
    <row r="12" spans="1:54" ht="15" x14ac:dyDescent="0.25">
      <c r="A12" s="191">
        <f>YampaRiverInflow.TotalOutflow!A12</f>
        <v>44197</v>
      </c>
      <c r="B12" s="165"/>
      <c r="C12" s="165"/>
      <c r="D12" s="165">
        <v>10.901999999999999</v>
      </c>
      <c r="E12" s="235">
        <v>13.836252</v>
      </c>
      <c r="F12" s="235">
        <v>13.248782</v>
      </c>
      <c r="G12" s="235">
        <v>20.046610000000001</v>
      </c>
      <c r="H12" s="235">
        <v>26.309258000000003</v>
      </c>
      <c r="I12" s="235">
        <v>13.399138000000001</v>
      </c>
      <c r="J12" s="235">
        <v>7.5585960000000014</v>
      </c>
      <c r="K12" s="235">
        <v>17.579034</v>
      </c>
      <c r="L12" s="235">
        <v>17.167010000000001</v>
      </c>
      <c r="M12" s="235">
        <v>17.192004000000001</v>
      </c>
      <c r="N12" s="235">
        <v>16.305914000000001</v>
      </c>
      <c r="O12" s="235">
        <v>18.317238</v>
      </c>
      <c r="P12" s="235">
        <v>101.21908400000001</v>
      </c>
      <c r="Q12" s="235">
        <v>14.084605999999999</v>
      </c>
      <c r="R12" s="235">
        <v>35.531559999999999</v>
      </c>
      <c r="S12" s="235">
        <v>11.366462</v>
      </c>
      <c r="T12" s="235">
        <v>12.906422000000001</v>
      </c>
      <c r="U12" s="235">
        <v>-12.26146</v>
      </c>
      <c r="V12" s="235">
        <v>9.9685600000000001</v>
      </c>
      <c r="W12" s="235">
        <v>3.9182399999999999</v>
      </c>
      <c r="X12" s="235">
        <v>5.2524799999999994</v>
      </c>
      <c r="Y12" s="235">
        <v>0.65434000000000003</v>
      </c>
      <c r="Z12" s="235">
        <v>10.38495</v>
      </c>
      <c r="AA12" s="235">
        <v>14.23559</v>
      </c>
      <c r="AB12" s="235">
        <v>9.8203300000000002</v>
      </c>
      <c r="AC12" s="235">
        <v>24.700430000000001</v>
      </c>
      <c r="AD12" s="235">
        <v>22.069479999999999</v>
      </c>
      <c r="AE12" s="235">
        <v>12.57952</v>
      </c>
      <c r="AF12" s="235">
        <v>19.210369999999998</v>
      </c>
      <c r="AG12" s="235">
        <v>24.414390000000001</v>
      </c>
      <c r="AH12" s="235">
        <v>14.356399999999999</v>
      </c>
      <c r="AI12" s="252">
        <v>-5.5168900000000001</v>
      </c>
      <c r="AJ12" s="252">
        <v>8.7599999999999997E-2</v>
      </c>
      <c r="AK12" s="252">
        <v>10.52117</v>
      </c>
      <c r="AL12" s="252">
        <v>15.80128</v>
      </c>
      <c r="AM12" s="252">
        <v>6.6924780000000004</v>
      </c>
      <c r="AN12" s="211"/>
      <c r="AO12" s="211"/>
      <c r="AP12" s="211"/>
      <c r="AQ12" s="211"/>
      <c r="AR12" s="211"/>
      <c r="AS12" s="211"/>
      <c r="AT12" s="211"/>
      <c r="AU12" s="211"/>
      <c r="AV12" s="211"/>
      <c r="AW12" s="211"/>
      <c r="AX12" s="211"/>
      <c r="AY12" s="211"/>
    </row>
    <row r="13" spans="1:54" ht="15" x14ac:dyDescent="0.25">
      <c r="A13" s="191">
        <f>YampaRiverInflow.TotalOutflow!A13</f>
        <v>44228</v>
      </c>
      <c r="B13" s="165"/>
      <c r="C13" s="165"/>
      <c r="D13" s="165">
        <v>10.103999999999999</v>
      </c>
      <c r="E13" s="235">
        <v>24.945210000000003</v>
      </c>
      <c r="F13" s="235">
        <v>20.465412000000001</v>
      </c>
      <c r="G13" s="235">
        <v>17.773367999999998</v>
      </c>
      <c r="H13" s="235">
        <v>21.627798000000002</v>
      </c>
      <c r="I13" s="235">
        <v>24.398584000000003</v>
      </c>
      <c r="J13" s="235">
        <v>22.760021999999999</v>
      </c>
      <c r="K13" s="235">
        <v>20.288758000000001</v>
      </c>
      <c r="L13" s="235">
        <v>20.558418000000003</v>
      </c>
      <c r="M13" s="235">
        <v>7.514894</v>
      </c>
      <c r="N13" s="235">
        <v>19.425978000000001</v>
      </c>
      <c r="O13" s="235">
        <v>27.521836</v>
      </c>
      <c r="P13" s="235">
        <v>75.754664000000005</v>
      </c>
      <c r="Q13" s="235">
        <v>14.718234000000001</v>
      </c>
      <c r="R13" s="235">
        <v>33.481140000000003</v>
      </c>
      <c r="S13" s="235">
        <v>10.668854</v>
      </c>
      <c r="T13" s="235">
        <v>-2.5262600000000002</v>
      </c>
      <c r="U13" s="235">
        <v>-10.192350000000001</v>
      </c>
      <c r="V13" s="235">
        <v>6.2821099999999994</v>
      </c>
      <c r="W13" s="235">
        <v>3.13246</v>
      </c>
      <c r="X13" s="235">
        <v>4.1601400000000002</v>
      </c>
      <c r="Y13" s="235">
        <v>2.8380700000000001</v>
      </c>
      <c r="Z13" s="235">
        <v>9.7490100000000002</v>
      </c>
      <c r="AA13" s="235">
        <v>16.001570000000001</v>
      </c>
      <c r="AB13" s="235">
        <v>9.5720700000000001</v>
      </c>
      <c r="AC13" s="235">
        <v>21.740169999999999</v>
      </c>
      <c r="AD13" s="235">
        <v>14.98456</v>
      </c>
      <c r="AE13" s="235">
        <v>10.01197</v>
      </c>
      <c r="AF13" s="235">
        <v>10.48507</v>
      </c>
      <c r="AG13" s="235">
        <v>13.671299999999999</v>
      </c>
      <c r="AH13" s="235">
        <v>11.7835</v>
      </c>
      <c r="AI13" s="252">
        <v>1.5763499999999999</v>
      </c>
      <c r="AJ13" s="252">
        <v>-4.5615100000000002</v>
      </c>
      <c r="AK13" s="252">
        <v>4.3772399999999996</v>
      </c>
      <c r="AL13" s="252">
        <v>6.30464</v>
      </c>
      <c r="AM13" s="252">
        <v>11.420924000000001</v>
      </c>
      <c r="AN13" s="211"/>
      <c r="AO13" s="211"/>
      <c r="AP13" s="211"/>
      <c r="AQ13" s="211"/>
      <c r="AR13" s="211"/>
      <c r="AS13" s="211"/>
      <c r="AT13" s="211"/>
      <c r="AU13" s="211"/>
      <c r="AV13" s="211"/>
      <c r="AW13" s="211"/>
      <c r="AX13" s="211"/>
      <c r="AY13" s="211"/>
    </row>
    <row r="14" spans="1:54" ht="15" x14ac:dyDescent="0.25">
      <c r="A14" s="191">
        <f>YampaRiverInflow.TotalOutflow!A14</f>
        <v>44256</v>
      </c>
      <c r="B14" s="165"/>
      <c r="C14" s="165"/>
      <c r="D14" s="165">
        <v>13.616</v>
      </c>
      <c r="E14" s="235">
        <v>25.872128</v>
      </c>
      <c r="F14" s="235">
        <v>49.723404000000002</v>
      </c>
      <c r="G14" s="235">
        <v>19.559304000000001</v>
      </c>
      <c r="H14" s="235">
        <v>35.780078000000003</v>
      </c>
      <c r="I14" s="235">
        <v>21.771910000000002</v>
      </c>
      <c r="J14" s="235">
        <v>6.9283080000000012</v>
      </c>
      <c r="K14" s="235">
        <v>9.9853559999999995</v>
      </c>
      <c r="L14" s="235">
        <v>4.6072879999999996</v>
      </c>
      <c r="M14" s="235">
        <v>9.3644660000000002</v>
      </c>
      <c r="N14" s="235">
        <v>26.794340000000005</v>
      </c>
      <c r="O14" s="235">
        <v>39.915998000000002</v>
      </c>
      <c r="P14" s="235">
        <v>66.375816</v>
      </c>
      <c r="Q14" s="235">
        <v>17.63081</v>
      </c>
      <c r="R14" s="235">
        <v>62.605969999999999</v>
      </c>
      <c r="S14" s="235">
        <v>-10.494788</v>
      </c>
      <c r="T14" s="235">
        <v>-5.3588699999999996</v>
      </c>
      <c r="U14" s="235">
        <v>-15.49112</v>
      </c>
      <c r="V14" s="235">
        <v>36.322969999999998</v>
      </c>
      <c r="W14" s="235">
        <v>9.210090000000001</v>
      </c>
      <c r="X14" s="235">
        <v>5.7764899999999999</v>
      </c>
      <c r="Y14" s="235">
        <v>9.2872199999999996</v>
      </c>
      <c r="Z14" s="235">
        <v>8.1139899999999994</v>
      </c>
      <c r="AA14" s="235">
        <v>9.8301200000000009</v>
      </c>
      <c r="AB14" s="235">
        <v>14.49926</v>
      </c>
      <c r="AC14" s="235">
        <v>12.03308</v>
      </c>
      <c r="AD14" s="235">
        <v>4.5342399999999996</v>
      </c>
      <c r="AE14" s="235">
        <v>19.332849999999997</v>
      </c>
      <c r="AF14" s="235">
        <v>6.37479</v>
      </c>
      <c r="AG14" s="235">
        <v>9.2942099999999996</v>
      </c>
      <c r="AH14" s="235">
        <v>12.6425</v>
      </c>
      <c r="AI14" s="252">
        <v>6.9273500000000006</v>
      </c>
      <c r="AJ14" s="252">
        <v>-7.20953</v>
      </c>
      <c r="AK14" s="252">
        <v>6.0791599999999999</v>
      </c>
      <c r="AL14" s="252">
        <v>6.5443199999999999</v>
      </c>
      <c r="AM14" s="252">
        <v>13.23695</v>
      </c>
      <c r="AN14" s="211"/>
      <c r="AO14" s="211"/>
      <c r="AP14" s="211"/>
      <c r="AQ14" s="211"/>
      <c r="AR14" s="211"/>
      <c r="AS14" s="211"/>
      <c r="AT14" s="211"/>
      <c r="AU14" s="211"/>
      <c r="AV14" s="211"/>
      <c r="AW14" s="211"/>
      <c r="AX14" s="211"/>
      <c r="AY14" s="211"/>
    </row>
    <row r="15" spans="1:54" ht="15" x14ac:dyDescent="0.25">
      <c r="A15" s="191">
        <f>YampaRiverInflow.TotalOutflow!A15</f>
        <v>44287</v>
      </c>
      <c r="B15" s="165"/>
      <c r="C15" s="165"/>
      <c r="D15" s="165">
        <v>15.79</v>
      </c>
      <c r="E15" s="235">
        <v>16.681022000000002</v>
      </c>
      <c r="F15" s="235">
        <v>25.769639999999999</v>
      </c>
      <c r="G15" s="235">
        <v>24.889088000000005</v>
      </c>
      <c r="H15" s="235">
        <v>28.007258</v>
      </c>
      <c r="I15" s="235">
        <v>23.441744000000003</v>
      </c>
      <c r="J15" s="235">
        <v>20.577144000000001</v>
      </c>
      <c r="K15" s="235">
        <v>25.502514000000001</v>
      </c>
      <c r="L15" s="235">
        <v>13.009960000000001</v>
      </c>
      <c r="M15" s="235">
        <v>4.4516200000000001</v>
      </c>
      <c r="N15" s="235">
        <v>18.399011999999999</v>
      </c>
      <c r="O15" s="235">
        <v>29.763325999999999</v>
      </c>
      <c r="P15" s="235">
        <v>41.261670000000002</v>
      </c>
      <c r="Q15" s="235">
        <v>7.7661820000000006</v>
      </c>
      <c r="R15" s="235">
        <v>14.708754000000001</v>
      </c>
      <c r="S15" s="235">
        <v>23.635946000000001</v>
      </c>
      <c r="T15" s="235">
        <v>6.8406400000000005</v>
      </c>
      <c r="U15" s="235">
        <v>-2.2138499999999999</v>
      </c>
      <c r="V15" s="235">
        <v>19.547470000000001</v>
      </c>
      <c r="W15" s="235">
        <v>11.52768</v>
      </c>
      <c r="X15" s="235">
        <v>17.343669999999999</v>
      </c>
      <c r="Y15" s="235">
        <v>13.49269</v>
      </c>
      <c r="Z15" s="235">
        <v>4.6643299999999996</v>
      </c>
      <c r="AA15" s="235">
        <v>2.3306399999999998</v>
      </c>
      <c r="AB15" s="235">
        <v>9.179590000000001</v>
      </c>
      <c r="AC15" s="235">
        <v>14.534559999999999</v>
      </c>
      <c r="AD15" s="235">
        <v>4.0880400000000003</v>
      </c>
      <c r="AE15" s="235">
        <v>12.77216</v>
      </c>
      <c r="AF15" s="235">
        <v>7.4774700000000003</v>
      </c>
      <c r="AG15" s="235">
        <v>12.525</v>
      </c>
      <c r="AH15" s="235">
        <v>22.5366</v>
      </c>
      <c r="AI15" s="252">
        <v>5.4246600000000003</v>
      </c>
      <c r="AJ15" s="252">
        <v>-1.42597</v>
      </c>
      <c r="AK15" s="252">
        <v>9.8915199999999999</v>
      </c>
      <c r="AL15" s="252">
        <v>9.72743</v>
      </c>
      <c r="AM15" s="252">
        <v>7.0186580000000003</v>
      </c>
      <c r="AN15" s="211"/>
      <c r="AO15" s="211"/>
      <c r="AP15" s="211"/>
      <c r="AQ15" s="211"/>
      <c r="AR15" s="211"/>
      <c r="AS15" s="211"/>
      <c r="AT15" s="211"/>
      <c r="AU15" s="211"/>
      <c r="AV15" s="211"/>
      <c r="AW15" s="211"/>
      <c r="AX15" s="211"/>
      <c r="AY15" s="211"/>
    </row>
    <row r="16" spans="1:54" ht="15" x14ac:dyDescent="0.25">
      <c r="A16" s="191">
        <f>YampaRiverInflow.TotalOutflow!A16</f>
        <v>44317</v>
      </c>
      <c r="B16" s="165"/>
      <c r="C16" s="165"/>
      <c r="D16" s="165">
        <v>16.297999999999998</v>
      </c>
      <c r="E16" s="235">
        <v>20.596146000000001</v>
      </c>
      <c r="F16" s="235">
        <v>42.715372000000002</v>
      </c>
      <c r="G16" s="235">
        <v>8.9217919999999999</v>
      </c>
      <c r="H16" s="235">
        <v>-0.27216800000000002</v>
      </c>
      <c r="I16" s="235">
        <v>-15.576908</v>
      </c>
      <c r="J16" s="235">
        <v>10.261580000000002</v>
      </c>
      <c r="K16" s="235">
        <v>14.939944000000001</v>
      </c>
      <c r="L16" s="235">
        <v>-6.4280240000000006</v>
      </c>
      <c r="M16" s="235">
        <v>-2.930132</v>
      </c>
      <c r="N16" s="235">
        <v>9.3170699999999993</v>
      </c>
      <c r="O16" s="235">
        <v>17.687328000000001</v>
      </c>
      <c r="P16" s="235">
        <v>30.256135999999998</v>
      </c>
      <c r="Q16" s="235">
        <v>9.5716059999999992</v>
      </c>
      <c r="R16" s="235">
        <v>29.325434000000005</v>
      </c>
      <c r="S16" s="235">
        <v>5.5503300000000007</v>
      </c>
      <c r="T16" s="235">
        <v>8.0619300000000003</v>
      </c>
      <c r="U16" s="235">
        <v>-4.66012</v>
      </c>
      <c r="V16" s="235">
        <v>9.683209999999999</v>
      </c>
      <c r="W16" s="235">
        <v>23.337949999999999</v>
      </c>
      <c r="X16" s="235">
        <v>11.09249</v>
      </c>
      <c r="Y16" s="235">
        <v>14.89179</v>
      </c>
      <c r="Z16" s="235">
        <v>9.6852700000000009</v>
      </c>
      <c r="AA16" s="235">
        <v>5.5847100000000003</v>
      </c>
      <c r="AB16" s="235">
        <v>4.1686000000000005</v>
      </c>
      <c r="AC16" s="235">
        <v>14.016170000000001</v>
      </c>
      <c r="AD16" s="235">
        <v>5.02379</v>
      </c>
      <c r="AE16" s="235">
        <v>16.882990000000003</v>
      </c>
      <c r="AF16" s="235">
        <v>3.9549799999999999</v>
      </c>
      <c r="AG16" s="235">
        <v>10.53945</v>
      </c>
      <c r="AH16" s="235">
        <v>19.5229</v>
      </c>
      <c r="AI16" s="252">
        <v>4.9721899999999994</v>
      </c>
      <c r="AJ16" s="252">
        <v>1.2309300000000001</v>
      </c>
      <c r="AK16" s="252">
        <v>4.9847600000000005</v>
      </c>
      <c r="AL16" s="252">
        <v>9.3964200000000009</v>
      </c>
      <c r="AM16" s="252">
        <v>8.1567039999999995</v>
      </c>
      <c r="AN16" s="211"/>
      <c r="AO16" s="211"/>
      <c r="AP16" s="211"/>
      <c r="AQ16" s="211"/>
      <c r="AR16" s="211"/>
      <c r="AS16" s="211"/>
      <c r="AT16" s="211"/>
      <c r="AU16" s="211"/>
      <c r="AV16" s="211"/>
      <c r="AW16" s="211"/>
      <c r="AX16" s="211"/>
      <c r="AY16" s="211"/>
    </row>
    <row r="17" spans="1:51" ht="15" x14ac:dyDescent="0.25">
      <c r="A17" s="191">
        <f>YampaRiverInflow.TotalOutflow!A17</f>
        <v>44348</v>
      </c>
      <c r="B17" s="165"/>
      <c r="C17" s="165"/>
      <c r="D17" s="165">
        <v>17.035</v>
      </c>
      <c r="E17" s="235">
        <v>4.958564</v>
      </c>
      <c r="F17" s="235">
        <v>-2.5423</v>
      </c>
      <c r="G17" s="235">
        <v>8.1491520000000008</v>
      </c>
      <c r="H17" s="235">
        <v>20.665317999999999</v>
      </c>
      <c r="I17" s="235">
        <v>14.274572000000001</v>
      </c>
      <c r="J17" s="235">
        <v>14.059692000000002</v>
      </c>
      <c r="K17" s="235">
        <v>2.4844780000000002</v>
      </c>
      <c r="L17" s="235">
        <v>1.888352</v>
      </c>
      <c r="M17" s="235">
        <v>10.006266000000002</v>
      </c>
      <c r="N17" s="235">
        <v>19.542680000000001</v>
      </c>
      <c r="O17" s="235">
        <v>1.2684000000000002</v>
      </c>
      <c r="P17" s="235">
        <v>4.9412060000000002</v>
      </c>
      <c r="Q17" s="235">
        <v>-1.180104</v>
      </c>
      <c r="R17" s="235">
        <v>16.706314000000003</v>
      </c>
      <c r="S17" s="235">
        <v>1.3633040000000001</v>
      </c>
      <c r="T17" s="235">
        <v>-0.79383999999999999</v>
      </c>
      <c r="U17" s="235">
        <v>-23.251810000000003</v>
      </c>
      <c r="V17" s="235">
        <v>12.69872</v>
      </c>
      <c r="W17" s="235">
        <v>19.039000000000001</v>
      </c>
      <c r="X17" s="235">
        <v>6.8687700000000005</v>
      </c>
      <c r="Y17" s="235">
        <v>14.246139999999999</v>
      </c>
      <c r="Z17" s="235">
        <v>18.845080000000003</v>
      </c>
      <c r="AA17" s="235">
        <v>7.4909099999999995</v>
      </c>
      <c r="AB17" s="235">
        <v>13.8124</v>
      </c>
      <c r="AC17" s="235">
        <v>24.775919999999999</v>
      </c>
      <c r="AD17" s="235">
        <v>9.7531100000000013</v>
      </c>
      <c r="AE17" s="235">
        <v>18.740459999999999</v>
      </c>
      <c r="AF17" s="235">
        <v>5.9942099999999998</v>
      </c>
      <c r="AG17" s="235">
        <v>10.93661</v>
      </c>
      <c r="AH17" s="235">
        <v>14.07673</v>
      </c>
      <c r="AI17" s="252">
        <v>3.54962</v>
      </c>
      <c r="AJ17" s="252">
        <v>6.4226899999999993</v>
      </c>
      <c r="AK17" s="252">
        <v>10.59356</v>
      </c>
      <c r="AL17" s="252">
        <v>1.32226</v>
      </c>
      <c r="AM17" s="252">
        <v>3.633238</v>
      </c>
      <c r="AN17" s="211"/>
      <c r="AO17" s="211"/>
      <c r="AP17" s="211"/>
      <c r="AQ17" s="211"/>
      <c r="AR17" s="211"/>
      <c r="AS17" s="211"/>
      <c r="AT17" s="211"/>
      <c r="AU17" s="211"/>
      <c r="AV17" s="211"/>
      <c r="AW17" s="211"/>
      <c r="AX17" s="211"/>
      <c r="AY17" s="211"/>
    </row>
    <row r="18" spans="1:51" ht="15" x14ac:dyDescent="0.25">
      <c r="A18" s="191">
        <f>YampaRiverInflow.TotalOutflow!A18</f>
        <v>44378</v>
      </c>
      <c r="B18" s="165"/>
      <c r="C18" s="165"/>
      <c r="D18" s="165">
        <v>24.206</v>
      </c>
      <c r="E18" s="235">
        <v>14.528888</v>
      </c>
      <c r="F18" s="235">
        <v>41.655764000000005</v>
      </c>
      <c r="G18" s="235">
        <v>46.755935999999998</v>
      </c>
      <c r="H18" s="235">
        <v>13.937982000000002</v>
      </c>
      <c r="I18" s="235">
        <v>-9.5202080000000002</v>
      </c>
      <c r="J18" s="235">
        <v>16.145548000000002</v>
      </c>
      <c r="K18" s="235">
        <v>8.3940580000000011</v>
      </c>
      <c r="L18" s="235">
        <v>24.153351999999998</v>
      </c>
      <c r="M18" s="235">
        <v>8.4327039999999993</v>
      </c>
      <c r="N18" s="235">
        <v>3.5028120000000005</v>
      </c>
      <c r="O18" s="235">
        <v>15.702810000000001</v>
      </c>
      <c r="P18" s="235">
        <v>2.0310160000000002</v>
      </c>
      <c r="Q18" s="235">
        <v>8.0089059999999996</v>
      </c>
      <c r="R18" s="235">
        <v>20.697440000000004</v>
      </c>
      <c r="S18" s="235">
        <v>17.755964000000002</v>
      </c>
      <c r="T18" s="235">
        <v>11.63293</v>
      </c>
      <c r="U18" s="235">
        <v>-12.476629999999998</v>
      </c>
      <c r="V18" s="235">
        <v>23.625509999999998</v>
      </c>
      <c r="W18" s="235">
        <v>20.54889</v>
      </c>
      <c r="X18" s="235">
        <v>8.319090000000001</v>
      </c>
      <c r="Y18" s="235">
        <v>20.105460000000001</v>
      </c>
      <c r="Z18" s="235">
        <v>19.50067</v>
      </c>
      <c r="AA18" s="235">
        <v>8.3446700000000007</v>
      </c>
      <c r="AB18" s="235">
        <v>18.455950000000001</v>
      </c>
      <c r="AC18" s="235">
        <v>31.79073</v>
      </c>
      <c r="AD18" s="235">
        <v>14.55987</v>
      </c>
      <c r="AE18" s="235">
        <v>21.886839999999999</v>
      </c>
      <c r="AF18" s="235">
        <v>25.583909999999999</v>
      </c>
      <c r="AG18" s="235">
        <v>21.074020000000001</v>
      </c>
      <c r="AH18" s="235">
        <v>18.544400000000003</v>
      </c>
      <c r="AI18" s="252">
        <v>6.5901300000000003</v>
      </c>
      <c r="AJ18" s="252">
        <v>14.91146</v>
      </c>
      <c r="AK18" s="252">
        <v>14.38373</v>
      </c>
      <c r="AL18" s="252">
        <v>27.614090000000001</v>
      </c>
      <c r="AM18" s="252">
        <v>1.747992</v>
      </c>
      <c r="AN18" s="211"/>
      <c r="AO18" s="211"/>
      <c r="AP18" s="211"/>
      <c r="AQ18" s="211"/>
      <c r="AR18" s="211"/>
      <c r="AS18" s="211"/>
      <c r="AT18" s="211"/>
      <c r="AU18" s="211"/>
      <c r="AV18" s="211"/>
      <c r="AW18" s="211"/>
      <c r="AX18" s="211"/>
      <c r="AY18" s="211"/>
    </row>
    <row r="19" spans="1:51" ht="15" x14ac:dyDescent="0.25">
      <c r="A19" s="191">
        <f>YampaRiverInflow.TotalOutflow!A19</f>
        <v>44409</v>
      </c>
      <c r="B19" s="165"/>
      <c r="C19" s="165"/>
      <c r="D19" s="165">
        <v>20.309999999999999</v>
      </c>
      <c r="E19" s="235">
        <v>23.597766000000004</v>
      </c>
      <c r="F19" s="235">
        <v>33.662408000000006</v>
      </c>
      <c r="G19" s="235">
        <v>46.49971</v>
      </c>
      <c r="H19" s="235">
        <v>0.7424400000000001</v>
      </c>
      <c r="I19" s="235">
        <v>14.672851999999999</v>
      </c>
      <c r="J19" s="235">
        <v>32.564776000000002</v>
      </c>
      <c r="K19" s="235">
        <v>18.685385999999998</v>
      </c>
      <c r="L19" s="235">
        <v>18.337461999999999</v>
      </c>
      <c r="M19" s="235">
        <v>16.435265999999999</v>
      </c>
      <c r="N19" s="235">
        <v>21.988620000000001</v>
      </c>
      <c r="O19" s="235">
        <v>28.766426000000003</v>
      </c>
      <c r="P19" s="235">
        <v>19.739957999999998</v>
      </c>
      <c r="Q19" s="235">
        <v>11.451958000000001</v>
      </c>
      <c r="R19" s="235">
        <v>20.660824000000002</v>
      </c>
      <c r="S19" s="235">
        <v>13.796706</v>
      </c>
      <c r="T19" s="235">
        <v>9.7706299999999988</v>
      </c>
      <c r="U19" s="235">
        <v>7.4435000000000002</v>
      </c>
      <c r="V19" s="235">
        <v>20.504860000000001</v>
      </c>
      <c r="W19" s="235">
        <v>22.135639999999999</v>
      </c>
      <c r="X19" s="235">
        <v>5.2130799999999997</v>
      </c>
      <c r="Y19" s="235">
        <v>14.802440000000001</v>
      </c>
      <c r="Z19" s="235">
        <v>21.94164</v>
      </c>
      <c r="AA19" s="235">
        <v>8.4181799999999996</v>
      </c>
      <c r="AB19" s="235">
        <v>21.659500000000001</v>
      </c>
      <c r="AC19" s="235">
        <v>35.8294</v>
      </c>
      <c r="AD19" s="235">
        <v>14.210139999999999</v>
      </c>
      <c r="AE19" s="235">
        <v>24.195160000000001</v>
      </c>
      <c r="AF19" s="235">
        <v>26.496269999999999</v>
      </c>
      <c r="AG19" s="235">
        <v>24.024999999999999</v>
      </c>
      <c r="AH19" s="235">
        <v>22.344560000000001</v>
      </c>
      <c r="AI19" s="252">
        <v>9.8739599999999985</v>
      </c>
      <c r="AJ19" s="252">
        <v>13.84548</v>
      </c>
      <c r="AK19" s="252">
        <v>16.93469</v>
      </c>
      <c r="AL19" s="252">
        <v>14.48996</v>
      </c>
      <c r="AM19" s="252">
        <v>23.217804000000005</v>
      </c>
      <c r="AN19" s="211"/>
      <c r="AO19" s="211"/>
      <c r="AP19" s="211"/>
      <c r="AQ19" s="211"/>
      <c r="AR19" s="211"/>
      <c r="AS19" s="211"/>
      <c r="AT19" s="211"/>
      <c r="AU19" s="211"/>
      <c r="AV19" s="211"/>
      <c r="AW19" s="211"/>
      <c r="AX19" s="211"/>
      <c r="AY19" s="211"/>
    </row>
    <row r="20" spans="1:51" ht="15" x14ac:dyDescent="0.25">
      <c r="A20" s="191">
        <f>YampaRiverInflow.TotalOutflow!A20</f>
        <v>44440</v>
      </c>
      <c r="B20" s="165"/>
      <c r="C20" s="165"/>
      <c r="D20" s="165">
        <v>13.837</v>
      </c>
      <c r="E20" s="235">
        <v>24.377366000000002</v>
      </c>
      <c r="F20" s="235">
        <v>9.1880220000000001</v>
      </c>
      <c r="G20" s="235">
        <v>20.53886</v>
      </c>
      <c r="H20" s="235">
        <v>12.485670000000001</v>
      </c>
      <c r="I20" s="235">
        <v>12.587112000000001</v>
      </c>
      <c r="J20" s="235">
        <v>13.715842000000002</v>
      </c>
      <c r="K20" s="235">
        <v>14.078788000000001</v>
      </c>
      <c r="L20" s="235">
        <v>17.133922000000002</v>
      </c>
      <c r="M20" s="235">
        <v>36.728893999999997</v>
      </c>
      <c r="N20" s="235">
        <v>21.500264000000001</v>
      </c>
      <c r="O20" s="235">
        <v>26.366382000000002</v>
      </c>
      <c r="P20" s="235">
        <v>15.737406</v>
      </c>
      <c r="Q20" s="235">
        <v>14.914582000000003</v>
      </c>
      <c r="R20" s="235">
        <v>14.839589999999999</v>
      </c>
      <c r="S20" s="235">
        <v>10.647540000000001</v>
      </c>
      <c r="T20" s="235">
        <v>-6.0112700000000006</v>
      </c>
      <c r="U20" s="235">
        <v>19.914009999999998</v>
      </c>
      <c r="V20" s="235">
        <v>13.555149999999999</v>
      </c>
      <c r="W20" s="235">
        <v>15.397549999999999</v>
      </c>
      <c r="X20" s="235">
        <v>7.1036899999999994</v>
      </c>
      <c r="Y20" s="235">
        <v>8.6973899999999986</v>
      </c>
      <c r="Z20" s="235">
        <v>11.841569999999999</v>
      </c>
      <c r="AA20" s="235">
        <v>3.6388400000000001</v>
      </c>
      <c r="AB20" s="235">
        <v>18.084299999999999</v>
      </c>
      <c r="AC20" s="235">
        <v>24.926950000000001</v>
      </c>
      <c r="AD20" s="235">
        <v>13.032249999999999</v>
      </c>
      <c r="AE20" s="235">
        <v>14.707469999999999</v>
      </c>
      <c r="AF20" s="235">
        <v>15.101129999999999</v>
      </c>
      <c r="AG20" s="235">
        <v>9.3519199999999998</v>
      </c>
      <c r="AH20" s="235">
        <v>35.037589999999994</v>
      </c>
      <c r="AI20" s="252">
        <v>-2.8639899999999998</v>
      </c>
      <c r="AJ20" s="252">
        <v>6.7481800000000005</v>
      </c>
      <c r="AK20" s="252">
        <v>15.02529</v>
      </c>
      <c r="AL20" s="252">
        <v>11.451879999999999</v>
      </c>
      <c r="AM20" s="252">
        <v>15.371198000000001</v>
      </c>
      <c r="AN20" s="211"/>
      <c r="AO20" s="211"/>
      <c r="AP20" s="211"/>
      <c r="AQ20" s="211"/>
      <c r="AR20" s="211"/>
      <c r="AS20" s="211"/>
      <c r="AT20" s="211"/>
      <c r="AU20" s="211"/>
      <c r="AV20" s="211"/>
      <c r="AW20" s="211"/>
      <c r="AX20" s="211"/>
      <c r="AY20" s="211"/>
    </row>
    <row r="21" spans="1:51" ht="15" x14ac:dyDescent="0.25">
      <c r="A21" s="191">
        <f>YampaRiverInflow.TotalOutflow!A21</f>
        <v>44470</v>
      </c>
      <c r="B21" s="165"/>
      <c r="C21" s="165"/>
      <c r="D21" s="165">
        <v>8.8109999999999999</v>
      </c>
      <c r="E21" s="235">
        <v>0.89675000000000005</v>
      </c>
      <c r="F21" s="235">
        <v>27.212436</v>
      </c>
      <c r="G21" s="235">
        <v>21.019506</v>
      </c>
      <c r="H21" s="235">
        <v>15.296984</v>
      </c>
      <c r="I21" s="235">
        <v>17.363528000000002</v>
      </c>
      <c r="J21" s="235">
        <v>15.145718</v>
      </c>
      <c r="K21" s="235">
        <v>19.380140000000001</v>
      </c>
      <c r="L21" s="235">
        <v>13.376776000000001</v>
      </c>
      <c r="M21" s="235">
        <v>4.7494760000000005</v>
      </c>
      <c r="N21" s="235">
        <v>8.6108960000000003</v>
      </c>
      <c r="O21" s="235">
        <v>17.934583999999997</v>
      </c>
      <c r="P21" s="235">
        <v>11.836898000000001</v>
      </c>
      <c r="Q21" s="235">
        <v>11.503132000000001</v>
      </c>
      <c r="R21" s="235">
        <v>12.135444000000001</v>
      </c>
      <c r="S21" s="235">
        <v>6.3876860000000004</v>
      </c>
      <c r="T21" s="235">
        <v>-7.82599</v>
      </c>
      <c r="U21" s="235">
        <v>24.362849999999998</v>
      </c>
      <c r="V21" s="235">
        <v>10.95425</v>
      </c>
      <c r="W21" s="235">
        <v>11.723360000000001</v>
      </c>
      <c r="X21" s="235">
        <v>4.6145899999999997</v>
      </c>
      <c r="Y21" s="235">
        <v>6.6953500000000004</v>
      </c>
      <c r="Z21" s="235">
        <v>9.5123700000000007</v>
      </c>
      <c r="AA21" s="235">
        <v>-0.49925999999999998</v>
      </c>
      <c r="AB21" s="235">
        <v>18.132660000000001</v>
      </c>
      <c r="AC21" s="235">
        <v>19.22006</v>
      </c>
      <c r="AD21" s="235">
        <v>10.97871</v>
      </c>
      <c r="AE21" s="235">
        <v>13.21185</v>
      </c>
      <c r="AF21" s="235">
        <v>14.04824</v>
      </c>
      <c r="AG21" s="235">
        <v>6.9533999999999994</v>
      </c>
      <c r="AH21" s="235">
        <v>23.35398</v>
      </c>
      <c r="AI21" s="252">
        <v>-2.8656299999999999</v>
      </c>
      <c r="AJ21" s="252">
        <v>2.3012199999999998</v>
      </c>
      <c r="AK21" s="252">
        <v>14.73507</v>
      </c>
      <c r="AL21" s="252">
        <v>8.505370000000001</v>
      </c>
      <c r="AM21" s="252">
        <v>11.385834000000001</v>
      </c>
      <c r="AN21" s="211"/>
      <c r="AO21" s="211"/>
      <c r="AP21" s="211"/>
      <c r="AQ21" s="211"/>
      <c r="AR21" s="211"/>
      <c r="AS21" s="211"/>
      <c r="AT21" s="211"/>
      <c r="AU21" s="211"/>
      <c r="AV21" s="211"/>
      <c r="AW21" s="211"/>
      <c r="AX21" s="211"/>
      <c r="AY21" s="211"/>
    </row>
    <row r="22" spans="1:51" ht="15" x14ac:dyDescent="0.25">
      <c r="A22" s="191">
        <f>YampaRiverInflow.TotalOutflow!A22</f>
        <v>44501</v>
      </c>
      <c r="B22" s="165"/>
      <c r="C22" s="165"/>
      <c r="D22" s="165">
        <v>1.72</v>
      </c>
      <c r="E22" s="235">
        <v>12.644528000000001</v>
      </c>
      <c r="F22" s="235">
        <v>20.419766000000003</v>
      </c>
      <c r="G22" s="235">
        <v>19.335204000000001</v>
      </c>
      <c r="H22" s="235">
        <v>16.094632000000001</v>
      </c>
      <c r="I22" s="235">
        <v>11.450326</v>
      </c>
      <c r="J22" s="235">
        <v>26.131626000000004</v>
      </c>
      <c r="K22" s="235">
        <v>8.3835399999999982</v>
      </c>
      <c r="L22" s="235">
        <v>1.6175140000000001</v>
      </c>
      <c r="M22" s="235">
        <v>4.4911860000000008</v>
      </c>
      <c r="N22" s="235">
        <v>8.991363999999999</v>
      </c>
      <c r="O22" s="235">
        <v>10.960080000000001</v>
      </c>
      <c r="P22" s="235">
        <v>12.147136</v>
      </c>
      <c r="Q22" s="235">
        <v>3.6625680000000003</v>
      </c>
      <c r="R22" s="235">
        <v>15.820898000000001</v>
      </c>
      <c r="S22" s="235">
        <v>14.533392000000001</v>
      </c>
      <c r="T22" s="235">
        <v>-12.37326</v>
      </c>
      <c r="U22" s="235">
        <v>14.93168</v>
      </c>
      <c r="V22" s="235">
        <v>-5.1652700000000005</v>
      </c>
      <c r="W22" s="235">
        <v>10.395850000000001</v>
      </c>
      <c r="X22" s="235">
        <v>4.0648400000000002</v>
      </c>
      <c r="Y22" s="235">
        <v>3.5380700000000003</v>
      </c>
      <c r="Z22" s="235">
        <v>7.5272700000000006</v>
      </c>
      <c r="AA22" s="235">
        <v>13.11669</v>
      </c>
      <c r="AB22" s="235">
        <v>15.47784</v>
      </c>
      <c r="AC22" s="235">
        <v>21.893450000000001</v>
      </c>
      <c r="AD22" s="235">
        <v>12.1463</v>
      </c>
      <c r="AE22" s="235">
        <v>8.651209999999999</v>
      </c>
      <c r="AF22" s="235">
        <v>9.7618099999999988</v>
      </c>
      <c r="AG22" s="235">
        <v>16.488720000000001</v>
      </c>
      <c r="AH22" s="235">
        <v>4.6226700000000003</v>
      </c>
      <c r="AI22" s="252">
        <v>5.9689499999999995</v>
      </c>
      <c r="AJ22" s="252">
        <v>-1.0023</v>
      </c>
      <c r="AK22" s="252">
        <v>2.8529</v>
      </c>
      <c r="AL22" s="252">
        <v>5.8924399999999997</v>
      </c>
      <c r="AM22" s="252">
        <v>14.328964000000001</v>
      </c>
      <c r="AN22" s="211"/>
      <c r="AO22" s="211"/>
      <c r="AP22" s="211"/>
      <c r="AQ22" s="211"/>
      <c r="AR22" s="211"/>
      <c r="AS22" s="211"/>
      <c r="AT22" s="211"/>
      <c r="AU22" s="211"/>
      <c r="AV22" s="211"/>
      <c r="AW22" s="211"/>
      <c r="AX22" s="211"/>
      <c r="AY22" s="211"/>
    </row>
    <row r="23" spans="1:51" ht="15" x14ac:dyDescent="0.25">
      <c r="A23" s="191">
        <f>YampaRiverInflow.TotalOutflow!A23</f>
        <v>44531</v>
      </c>
      <c r="B23" s="165"/>
      <c r="C23" s="165"/>
      <c r="D23" s="165">
        <v>4.9169999999999998</v>
      </c>
      <c r="E23" s="235">
        <v>26.422100000000004</v>
      </c>
      <c r="F23" s="235">
        <v>30.541180000000001</v>
      </c>
      <c r="G23" s="235">
        <v>25.264988000000002</v>
      </c>
      <c r="H23" s="235">
        <v>17.192216000000002</v>
      </c>
      <c r="I23" s="235">
        <v>14.472434000000002</v>
      </c>
      <c r="J23" s="235">
        <v>14.617889999999999</v>
      </c>
      <c r="K23" s="235">
        <v>12.40625</v>
      </c>
      <c r="L23" s="235">
        <v>14.303154000000003</v>
      </c>
      <c r="M23" s="235">
        <v>8.5718779999999999</v>
      </c>
      <c r="N23" s="235">
        <v>16.566911999999999</v>
      </c>
      <c r="O23" s="235">
        <v>23.606604000000004</v>
      </c>
      <c r="P23" s="235">
        <v>11.927992</v>
      </c>
      <c r="Q23" s="235">
        <v>18.697578</v>
      </c>
      <c r="R23" s="235">
        <v>16.272072000000001</v>
      </c>
      <c r="S23" s="235">
        <v>6.2282960000000003</v>
      </c>
      <c r="T23" s="235">
        <v>-16.238409999999998</v>
      </c>
      <c r="U23" s="235">
        <v>12.00187</v>
      </c>
      <c r="V23" s="235">
        <v>6.5915499999999998</v>
      </c>
      <c r="W23" s="235">
        <v>12.228569999999999</v>
      </c>
      <c r="X23" s="235">
        <v>1.01868</v>
      </c>
      <c r="Y23" s="235">
        <v>6.6875100000000005</v>
      </c>
      <c r="Z23" s="235">
        <v>11.483219999999999</v>
      </c>
      <c r="AA23" s="235">
        <v>-2.7016499999999999</v>
      </c>
      <c r="AB23" s="235">
        <v>25.948370000000001</v>
      </c>
      <c r="AC23" s="235">
        <v>22.778939999999999</v>
      </c>
      <c r="AD23" s="235">
        <v>11.792920000000001</v>
      </c>
      <c r="AE23" s="235">
        <v>17.610810000000001</v>
      </c>
      <c r="AF23" s="235">
        <v>24.307770000000001</v>
      </c>
      <c r="AG23" s="235">
        <v>18.407709999999998</v>
      </c>
      <c r="AH23" s="235">
        <v>2.61571</v>
      </c>
      <c r="AI23" s="252">
        <v>-1.4079200000000001</v>
      </c>
      <c r="AJ23" s="252">
        <v>-6.0315000000000003</v>
      </c>
      <c r="AK23" s="252">
        <v>15.691600000000001</v>
      </c>
      <c r="AL23" s="252">
        <v>6.0872700000000002</v>
      </c>
      <c r="AM23" s="252">
        <v>11.088239999999999</v>
      </c>
      <c r="AN23" s="211"/>
      <c r="AO23" s="211"/>
      <c r="AP23" s="211"/>
      <c r="AQ23" s="211"/>
      <c r="AR23" s="211"/>
      <c r="AS23" s="211"/>
      <c r="AT23" s="211"/>
      <c r="AU23" s="211"/>
      <c r="AV23" s="211"/>
      <c r="AW23" s="211"/>
      <c r="AX23" s="211"/>
      <c r="AY23" s="211"/>
    </row>
    <row r="24" spans="1:51" ht="15" x14ac:dyDescent="0.25">
      <c r="A24" s="191">
        <f>YampaRiverInflow.TotalOutflow!A24</f>
        <v>44562</v>
      </c>
      <c r="B24" s="165"/>
      <c r="C24" s="165"/>
      <c r="D24" s="165">
        <v>10.901999999999999</v>
      </c>
      <c r="E24" s="235">
        <v>13.248782</v>
      </c>
      <c r="F24" s="235">
        <v>20.046610000000001</v>
      </c>
      <c r="G24" s="235">
        <v>26.309258000000003</v>
      </c>
      <c r="H24" s="235">
        <v>13.399138000000001</v>
      </c>
      <c r="I24" s="235">
        <v>7.5585960000000014</v>
      </c>
      <c r="J24" s="235">
        <v>17.579034</v>
      </c>
      <c r="K24" s="235">
        <v>17.167010000000001</v>
      </c>
      <c r="L24" s="235">
        <v>17.192004000000001</v>
      </c>
      <c r="M24" s="235">
        <v>16.305914000000001</v>
      </c>
      <c r="N24" s="235">
        <v>18.317238</v>
      </c>
      <c r="O24" s="235">
        <v>101.21908400000001</v>
      </c>
      <c r="P24" s="235">
        <v>14.084605999999999</v>
      </c>
      <c r="Q24" s="235">
        <v>35.531559999999999</v>
      </c>
      <c r="R24" s="235">
        <v>11.366462</v>
      </c>
      <c r="S24" s="235">
        <v>12.906422000000001</v>
      </c>
      <c r="T24" s="235">
        <v>-12.26146</v>
      </c>
      <c r="U24" s="235">
        <v>9.9685600000000001</v>
      </c>
      <c r="V24" s="235">
        <v>3.9182399999999999</v>
      </c>
      <c r="W24" s="235">
        <v>5.2524799999999994</v>
      </c>
      <c r="X24" s="235">
        <v>0.65434000000000003</v>
      </c>
      <c r="Y24" s="235">
        <v>10.38495</v>
      </c>
      <c r="Z24" s="235">
        <v>14.23559</v>
      </c>
      <c r="AA24" s="235">
        <v>9.8203300000000002</v>
      </c>
      <c r="AB24" s="235">
        <v>24.700430000000001</v>
      </c>
      <c r="AC24" s="235">
        <v>22.069479999999999</v>
      </c>
      <c r="AD24" s="235">
        <v>12.57952</v>
      </c>
      <c r="AE24" s="235">
        <v>19.210369999999998</v>
      </c>
      <c r="AF24" s="235">
        <v>24.414390000000001</v>
      </c>
      <c r="AG24" s="235">
        <v>14.356399999999999</v>
      </c>
      <c r="AH24" s="235">
        <v>-5.5168900000000001</v>
      </c>
      <c r="AI24" s="252">
        <v>8.7599999999999997E-2</v>
      </c>
      <c r="AJ24" s="252">
        <v>10.52117</v>
      </c>
      <c r="AK24" s="252">
        <v>15.80128</v>
      </c>
      <c r="AL24" s="252">
        <v>6.6924780000000004</v>
      </c>
      <c r="AM24" s="252">
        <v>12.522880000000001</v>
      </c>
      <c r="AN24" s="211"/>
      <c r="AO24" s="211"/>
      <c r="AP24" s="211"/>
      <c r="AQ24" s="211"/>
      <c r="AR24" s="211"/>
      <c r="AS24" s="211"/>
      <c r="AT24" s="211"/>
      <c r="AU24" s="211"/>
      <c r="AV24" s="211"/>
      <c r="AW24" s="211"/>
      <c r="AX24" s="211"/>
      <c r="AY24" s="211"/>
    </row>
    <row r="25" spans="1:51" ht="15" x14ac:dyDescent="0.25">
      <c r="A25" s="191">
        <f>YampaRiverInflow.TotalOutflow!A25</f>
        <v>44593</v>
      </c>
      <c r="B25" s="165"/>
      <c r="C25" s="165"/>
      <c r="D25" s="165">
        <v>10.103999999999999</v>
      </c>
      <c r="E25" s="235">
        <v>20.465412000000001</v>
      </c>
      <c r="F25" s="235">
        <v>17.773367999999998</v>
      </c>
      <c r="G25" s="235">
        <v>21.627798000000002</v>
      </c>
      <c r="H25" s="235">
        <v>24.398584000000003</v>
      </c>
      <c r="I25" s="235">
        <v>22.760021999999999</v>
      </c>
      <c r="J25" s="235">
        <v>20.288758000000001</v>
      </c>
      <c r="K25" s="235">
        <v>20.558418000000003</v>
      </c>
      <c r="L25" s="235">
        <v>7.514894</v>
      </c>
      <c r="M25" s="235">
        <v>19.425978000000001</v>
      </c>
      <c r="N25" s="235">
        <v>27.521836</v>
      </c>
      <c r="O25" s="235">
        <v>75.754664000000005</v>
      </c>
      <c r="P25" s="235">
        <v>14.718234000000001</v>
      </c>
      <c r="Q25" s="235">
        <v>33.481140000000003</v>
      </c>
      <c r="R25" s="235">
        <v>10.668854</v>
      </c>
      <c r="S25" s="235">
        <v>-2.5262600000000002</v>
      </c>
      <c r="T25" s="235">
        <v>-10.192350000000001</v>
      </c>
      <c r="U25" s="235">
        <v>6.2821099999999994</v>
      </c>
      <c r="V25" s="235">
        <v>3.13246</v>
      </c>
      <c r="W25" s="235">
        <v>4.1601400000000002</v>
      </c>
      <c r="X25" s="235">
        <v>2.8380700000000001</v>
      </c>
      <c r="Y25" s="235">
        <v>9.7490100000000002</v>
      </c>
      <c r="Z25" s="235">
        <v>16.001570000000001</v>
      </c>
      <c r="AA25" s="235">
        <v>9.5720700000000001</v>
      </c>
      <c r="AB25" s="235">
        <v>21.740169999999999</v>
      </c>
      <c r="AC25" s="235">
        <v>14.98456</v>
      </c>
      <c r="AD25" s="235">
        <v>10.01197</v>
      </c>
      <c r="AE25" s="235">
        <v>10.48507</v>
      </c>
      <c r="AF25" s="235">
        <v>13.671299999999999</v>
      </c>
      <c r="AG25" s="235">
        <v>11.7835</v>
      </c>
      <c r="AH25" s="235">
        <v>1.5763499999999999</v>
      </c>
      <c r="AI25" s="252">
        <v>-4.5615100000000002</v>
      </c>
      <c r="AJ25" s="252">
        <v>4.3772399999999996</v>
      </c>
      <c r="AK25" s="252">
        <v>6.30464</v>
      </c>
      <c r="AL25" s="252">
        <v>11.420924000000001</v>
      </c>
      <c r="AM25" s="252">
        <v>22.01473</v>
      </c>
      <c r="AN25" s="211"/>
      <c r="AO25" s="211"/>
      <c r="AP25" s="211"/>
      <c r="AQ25" s="211"/>
      <c r="AR25" s="211"/>
      <c r="AS25" s="211"/>
      <c r="AT25" s="211"/>
      <c r="AU25" s="211"/>
      <c r="AV25" s="211"/>
      <c r="AW25" s="211"/>
      <c r="AX25" s="211"/>
      <c r="AY25" s="211"/>
    </row>
    <row r="26" spans="1:51" ht="15" x14ac:dyDescent="0.25">
      <c r="A26" s="191">
        <f>YampaRiverInflow.TotalOutflow!A26</f>
        <v>44621</v>
      </c>
      <c r="B26" s="165"/>
      <c r="C26" s="165"/>
      <c r="D26" s="165">
        <v>13.616</v>
      </c>
      <c r="E26" s="235">
        <v>49.723404000000002</v>
      </c>
      <c r="F26" s="235">
        <v>19.559304000000001</v>
      </c>
      <c r="G26" s="235">
        <v>35.780078000000003</v>
      </c>
      <c r="H26" s="235">
        <v>21.771910000000002</v>
      </c>
      <c r="I26" s="235">
        <v>6.9283080000000012</v>
      </c>
      <c r="J26" s="235">
        <v>9.9853559999999995</v>
      </c>
      <c r="K26" s="235">
        <v>4.6072879999999996</v>
      </c>
      <c r="L26" s="235">
        <v>9.3644660000000002</v>
      </c>
      <c r="M26" s="235">
        <v>26.794340000000005</v>
      </c>
      <c r="N26" s="235">
        <v>39.915998000000002</v>
      </c>
      <c r="O26" s="235">
        <v>66.375816</v>
      </c>
      <c r="P26" s="235">
        <v>17.63081</v>
      </c>
      <c r="Q26" s="235">
        <v>62.605969999999999</v>
      </c>
      <c r="R26" s="235">
        <v>-10.494788</v>
      </c>
      <c r="S26" s="235">
        <v>-5.3588699999999996</v>
      </c>
      <c r="T26" s="235">
        <v>-15.49112</v>
      </c>
      <c r="U26" s="235">
        <v>36.322969999999998</v>
      </c>
      <c r="V26" s="235">
        <v>9.210090000000001</v>
      </c>
      <c r="W26" s="235">
        <v>5.7764899999999999</v>
      </c>
      <c r="X26" s="235">
        <v>9.2872199999999996</v>
      </c>
      <c r="Y26" s="235">
        <v>8.1139899999999994</v>
      </c>
      <c r="Z26" s="235">
        <v>9.8301200000000009</v>
      </c>
      <c r="AA26" s="235">
        <v>14.49926</v>
      </c>
      <c r="AB26" s="235">
        <v>12.03308</v>
      </c>
      <c r="AC26" s="235">
        <v>4.5342399999999996</v>
      </c>
      <c r="AD26" s="235">
        <v>19.332849999999997</v>
      </c>
      <c r="AE26" s="235">
        <v>6.37479</v>
      </c>
      <c r="AF26" s="235">
        <v>9.2942099999999996</v>
      </c>
      <c r="AG26" s="235">
        <v>12.6425</v>
      </c>
      <c r="AH26" s="235">
        <v>6.9273500000000006</v>
      </c>
      <c r="AI26" s="252">
        <v>-7.20953</v>
      </c>
      <c r="AJ26" s="252">
        <v>6.0791599999999999</v>
      </c>
      <c r="AK26" s="252">
        <v>6.5443199999999999</v>
      </c>
      <c r="AL26" s="252">
        <v>13.23695</v>
      </c>
      <c r="AM26" s="252">
        <v>24.268612000000001</v>
      </c>
      <c r="AN26" s="211"/>
      <c r="AO26" s="211"/>
      <c r="AP26" s="211"/>
      <c r="AQ26" s="211"/>
      <c r="AR26" s="211"/>
      <c r="AS26" s="211"/>
      <c r="AT26" s="211"/>
      <c r="AU26" s="211"/>
      <c r="AV26" s="211"/>
      <c r="AW26" s="211"/>
      <c r="AX26" s="211"/>
      <c r="AY26" s="211"/>
    </row>
    <row r="27" spans="1:51" ht="15" x14ac:dyDescent="0.25">
      <c r="A27" s="191">
        <f>YampaRiverInflow.TotalOutflow!A27</f>
        <v>44652</v>
      </c>
      <c r="B27" s="165"/>
      <c r="C27" s="165"/>
      <c r="D27" s="165">
        <v>15.79</v>
      </c>
      <c r="E27" s="235">
        <v>25.769639999999999</v>
      </c>
      <c r="F27" s="235">
        <v>24.889088000000005</v>
      </c>
      <c r="G27" s="235">
        <v>28.007258</v>
      </c>
      <c r="H27" s="235">
        <v>23.441744000000003</v>
      </c>
      <c r="I27" s="235">
        <v>20.577144000000001</v>
      </c>
      <c r="J27" s="235">
        <v>25.502514000000001</v>
      </c>
      <c r="K27" s="235">
        <v>13.009960000000001</v>
      </c>
      <c r="L27" s="235">
        <v>4.4516200000000001</v>
      </c>
      <c r="M27" s="235">
        <v>18.399011999999999</v>
      </c>
      <c r="N27" s="235">
        <v>29.763325999999999</v>
      </c>
      <c r="O27" s="235">
        <v>41.261670000000002</v>
      </c>
      <c r="P27" s="235">
        <v>7.7661820000000006</v>
      </c>
      <c r="Q27" s="235">
        <v>14.708754000000001</v>
      </c>
      <c r="R27" s="235">
        <v>23.635946000000001</v>
      </c>
      <c r="S27" s="235">
        <v>6.8406400000000005</v>
      </c>
      <c r="T27" s="235">
        <v>-2.2138499999999999</v>
      </c>
      <c r="U27" s="235">
        <v>19.547470000000001</v>
      </c>
      <c r="V27" s="235">
        <v>11.52768</v>
      </c>
      <c r="W27" s="235">
        <v>17.343669999999999</v>
      </c>
      <c r="X27" s="235">
        <v>13.49269</v>
      </c>
      <c r="Y27" s="235">
        <v>4.6643299999999996</v>
      </c>
      <c r="Z27" s="235">
        <v>2.3306399999999998</v>
      </c>
      <c r="AA27" s="235">
        <v>9.179590000000001</v>
      </c>
      <c r="AB27" s="235">
        <v>14.534559999999999</v>
      </c>
      <c r="AC27" s="235">
        <v>4.0880400000000003</v>
      </c>
      <c r="AD27" s="235">
        <v>12.77216</v>
      </c>
      <c r="AE27" s="235">
        <v>7.4774700000000003</v>
      </c>
      <c r="AF27" s="235">
        <v>12.525</v>
      </c>
      <c r="AG27" s="235">
        <v>22.5366</v>
      </c>
      <c r="AH27" s="235">
        <v>5.4246600000000003</v>
      </c>
      <c r="AI27" s="252">
        <v>-1.42597</v>
      </c>
      <c r="AJ27" s="252">
        <v>9.8915199999999999</v>
      </c>
      <c r="AK27" s="252">
        <v>9.72743</v>
      </c>
      <c r="AL27" s="252">
        <v>7.0186580000000003</v>
      </c>
      <c r="AM27" s="252">
        <v>14.715734000000001</v>
      </c>
      <c r="AN27" s="211"/>
      <c r="AO27" s="211"/>
      <c r="AP27" s="211"/>
      <c r="AQ27" s="211"/>
      <c r="AR27" s="211"/>
      <c r="AS27" s="211"/>
      <c r="AT27" s="211"/>
      <c r="AU27" s="211"/>
      <c r="AV27" s="211"/>
      <c r="AW27" s="211"/>
      <c r="AX27" s="211"/>
      <c r="AY27" s="211"/>
    </row>
    <row r="28" spans="1:51" ht="15" x14ac:dyDescent="0.25">
      <c r="A28" s="191">
        <f>YampaRiverInflow.TotalOutflow!A28</f>
        <v>44682</v>
      </c>
      <c r="B28" s="165"/>
      <c r="C28" s="165"/>
      <c r="D28" s="165">
        <v>16.297999999999998</v>
      </c>
      <c r="E28" s="235">
        <v>42.715372000000002</v>
      </c>
      <c r="F28" s="235">
        <v>8.9217919999999999</v>
      </c>
      <c r="G28" s="235">
        <v>-0.27216800000000002</v>
      </c>
      <c r="H28" s="235">
        <v>-15.576908</v>
      </c>
      <c r="I28" s="235">
        <v>10.261580000000002</v>
      </c>
      <c r="J28" s="235">
        <v>14.939944000000001</v>
      </c>
      <c r="K28" s="235">
        <v>-6.4280240000000006</v>
      </c>
      <c r="L28" s="235">
        <v>-2.930132</v>
      </c>
      <c r="M28" s="235">
        <v>9.3170699999999993</v>
      </c>
      <c r="N28" s="235">
        <v>17.687328000000001</v>
      </c>
      <c r="O28" s="235">
        <v>30.256135999999998</v>
      </c>
      <c r="P28" s="235">
        <v>9.5716059999999992</v>
      </c>
      <c r="Q28" s="235">
        <v>29.325434000000005</v>
      </c>
      <c r="R28" s="235">
        <v>5.5503300000000007</v>
      </c>
      <c r="S28" s="235">
        <v>8.0619300000000003</v>
      </c>
      <c r="T28" s="235">
        <v>-4.66012</v>
      </c>
      <c r="U28" s="235">
        <v>9.683209999999999</v>
      </c>
      <c r="V28" s="235">
        <v>23.337949999999999</v>
      </c>
      <c r="W28" s="235">
        <v>11.09249</v>
      </c>
      <c r="X28" s="235">
        <v>14.89179</v>
      </c>
      <c r="Y28" s="235">
        <v>9.6852700000000009</v>
      </c>
      <c r="Z28" s="235">
        <v>5.5847100000000003</v>
      </c>
      <c r="AA28" s="235">
        <v>4.1686000000000005</v>
      </c>
      <c r="AB28" s="235">
        <v>14.016170000000001</v>
      </c>
      <c r="AC28" s="235">
        <v>5.02379</v>
      </c>
      <c r="AD28" s="235">
        <v>16.882990000000003</v>
      </c>
      <c r="AE28" s="235">
        <v>3.9549799999999999</v>
      </c>
      <c r="AF28" s="235">
        <v>10.53945</v>
      </c>
      <c r="AG28" s="235">
        <v>19.5229</v>
      </c>
      <c r="AH28" s="235">
        <v>4.9721899999999994</v>
      </c>
      <c r="AI28" s="252">
        <v>1.2309300000000001</v>
      </c>
      <c r="AJ28" s="252">
        <v>4.9847600000000005</v>
      </c>
      <c r="AK28" s="252">
        <v>9.3964200000000009</v>
      </c>
      <c r="AL28" s="252">
        <v>8.1567039999999995</v>
      </c>
      <c r="AM28" s="252">
        <v>18.447317999999999</v>
      </c>
      <c r="AN28" s="211"/>
      <c r="AO28" s="211"/>
      <c r="AP28" s="211"/>
      <c r="AQ28" s="211"/>
      <c r="AR28" s="211"/>
      <c r="AS28" s="211"/>
      <c r="AT28" s="211"/>
      <c r="AU28" s="211"/>
      <c r="AV28" s="211"/>
      <c r="AW28" s="211"/>
      <c r="AX28" s="211"/>
      <c r="AY28" s="211"/>
    </row>
    <row r="29" spans="1:51" ht="15" x14ac:dyDescent="0.25">
      <c r="A29" s="191">
        <f>YampaRiverInflow.TotalOutflow!A29</f>
        <v>44713</v>
      </c>
      <c r="B29" s="165"/>
      <c r="C29" s="165"/>
      <c r="D29" s="165">
        <v>17.035</v>
      </c>
      <c r="E29" s="235">
        <v>-2.5423</v>
      </c>
      <c r="F29" s="235">
        <v>8.1491520000000008</v>
      </c>
      <c r="G29" s="235">
        <v>20.665317999999999</v>
      </c>
      <c r="H29" s="235">
        <v>14.274572000000001</v>
      </c>
      <c r="I29" s="235">
        <v>14.059692000000002</v>
      </c>
      <c r="J29" s="235">
        <v>2.4844780000000002</v>
      </c>
      <c r="K29" s="235">
        <v>1.888352</v>
      </c>
      <c r="L29" s="235">
        <v>10.006266000000002</v>
      </c>
      <c r="M29" s="235">
        <v>19.542680000000001</v>
      </c>
      <c r="N29" s="235">
        <v>1.2684000000000002</v>
      </c>
      <c r="O29" s="235">
        <v>4.9412060000000002</v>
      </c>
      <c r="P29" s="235">
        <v>-1.180104</v>
      </c>
      <c r="Q29" s="235">
        <v>16.706314000000003</v>
      </c>
      <c r="R29" s="235">
        <v>1.3633040000000001</v>
      </c>
      <c r="S29" s="235">
        <v>-0.79383999999999999</v>
      </c>
      <c r="T29" s="235">
        <v>-23.251810000000003</v>
      </c>
      <c r="U29" s="235">
        <v>12.69872</v>
      </c>
      <c r="V29" s="235">
        <v>19.039000000000001</v>
      </c>
      <c r="W29" s="235">
        <v>6.8687700000000005</v>
      </c>
      <c r="X29" s="235">
        <v>14.246139999999999</v>
      </c>
      <c r="Y29" s="235">
        <v>18.845080000000003</v>
      </c>
      <c r="Z29" s="235">
        <v>7.4909099999999995</v>
      </c>
      <c r="AA29" s="235">
        <v>13.8124</v>
      </c>
      <c r="AB29" s="235">
        <v>24.775919999999999</v>
      </c>
      <c r="AC29" s="235">
        <v>9.7531100000000013</v>
      </c>
      <c r="AD29" s="235">
        <v>18.740459999999999</v>
      </c>
      <c r="AE29" s="235">
        <v>5.9942099999999998</v>
      </c>
      <c r="AF29" s="235">
        <v>10.93661</v>
      </c>
      <c r="AG29" s="235">
        <v>14.07673</v>
      </c>
      <c r="AH29" s="235">
        <v>3.54962</v>
      </c>
      <c r="AI29" s="252">
        <v>6.4226899999999993</v>
      </c>
      <c r="AJ29" s="252">
        <v>10.59356</v>
      </c>
      <c r="AK29" s="252">
        <v>1.32226</v>
      </c>
      <c r="AL29" s="252">
        <v>3.633238</v>
      </c>
      <c r="AM29" s="252">
        <v>2.8407460000000002</v>
      </c>
      <c r="AN29" s="211"/>
      <c r="AO29" s="211"/>
      <c r="AP29" s="211"/>
      <c r="AQ29" s="211"/>
      <c r="AR29" s="211"/>
      <c r="AS29" s="211"/>
      <c r="AT29" s="211"/>
      <c r="AU29" s="211"/>
      <c r="AV29" s="211"/>
      <c r="AW29" s="211"/>
      <c r="AX29" s="211"/>
      <c r="AY29" s="211"/>
    </row>
    <row r="30" spans="1:51" ht="15" x14ac:dyDescent="0.25">
      <c r="A30" s="191">
        <f>YampaRiverInflow.TotalOutflow!A30</f>
        <v>44743</v>
      </c>
      <c r="B30" s="165"/>
      <c r="C30" s="165"/>
      <c r="D30" s="165">
        <v>24.206</v>
      </c>
      <c r="E30" s="235">
        <v>41.655764000000005</v>
      </c>
      <c r="F30" s="235">
        <v>46.755935999999998</v>
      </c>
      <c r="G30" s="235">
        <v>13.937982000000002</v>
      </c>
      <c r="H30" s="235">
        <v>-9.5202080000000002</v>
      </c>
      <c r="I30" s="235">
        <v>16.145548000000002</v>
      </c>
      <c r="J30" s="235">
        <v>8.3940580000000011</v>
      </c>
      <c r="K30" s="235">
        <v>24.153351999999998</v>
      </c>
      <c r="L30" s="235">
        <v>8.4327039999999993</v>
      </c>
      <c r="M30" s="235">
        <v>3.5028120000000005</v>
      </c>
      <c r="N30" s="235">
        <v>15.702810000000001</v>
      </c>
      <c r="O30" s="235">
        <v>2.0310160000000002</v>
      </c>
      <c r="P30" s="235">
        <v>8.0089059999999996</v>
      </c>
      <c r="Q30" s="235">
        <v>20.697440000000004</v>
      </c>
      <c r="R30" s="235">
        <v>17.755964000000002</v>
      </c>
      <c r="S30" s="235">
        <v>11.63293</v>
      </c>
      <c r="T30" s="235">
        <v>-12.476629999999998</v>
      </c>
      <c r="U30" s="235">
        <v>23.625509999999998</v>
      </c>
      <c r="V30" s="235">
        <v>20.54889</v>
      </c>
      <c r="W30" s="235">
        <v>8.319090000000001</v>
      </c>
      <c r="X30" s="235">
        <v>20.105460000000001</v>
      </c>
      <c r="Y30" s="235">
        <v>19.50067</v>
      </c>
      <c r="Z30" s="235">
        <v>8.3446700000000007</v>
      </c>
      <c r="AA30" s="235">
        <v>18.455950000000001</v>
      </c>
      <c r="AB30" s="235">
        <v>31.79073</v>
      </c>
      <c r="AC30" s="235">
        <v>14.55987</v>
      </c>
      <c r="AD30" s="235">
        <v>21.886839999999999</v>
      </c>
      <c r="AE30" s="235">
        <v>25.583909999999999</v>
      </c>
      <c r="AF30" s="235">
        <v>21.074020000000001</v>
      </c>
      <c r="AG30" s="235">
        <v>18.544400000000003</v>
      </c>
      <c r="AH30" s="235">
        <v>6.5901300000000003</v>
      </c>
      <c r="AI30" s="252">
        <v>14.91146</v>
      </c>
      <c r="AJ30" s="252">
        <v>14.38373</v>
      </c>
      <c r="AK30" s="252">
        <v>27.614090000000001</v>
      </c>
      <c r="AL30" s="252">
        <v>1.747992</v>
      </c>
      <c r="AM30" s="252">
        <v>12.233666000000001</v>
      </c>
      <c r="AN30" s="211"/>
      <c r="AO30" s="211"/>
      <c r="AP30" s="211"/>
      <c r="AQ30" s="211"/>
      <c r="AR30" s="211"/>
      <c r="AS30" s="211"/>
      <c r="AT30" s="211"/>
      <c r="AU30" s="211"/>
      <c r="AV30" s="211"/>
      <c r="AW30" s="211"/>
      <c r="AX30" s="211"/>
      <c r="AY30" s="211"/>
    </row>
    <row r="31" spans="1:51" ht="15" x14ac:dyDescent="0.25">
      <c r="A31" s="191">
        <f>YampaRiverInflow.TotalOutflow!A31</f>
        <v>44774</v>
      </c>
      <c r="B31" s="165"/>
      <c r="C31" s="165"/>
      <c r="D31" s="165">
        <v>20.309999999999999</v>
      </c>
      <c r="E31" s="235">
        <v>33.662408000000006</v>
      </c>
      <c r="F31" s="235">
        <v>46.49971</v>
      </c>
      <c r="G31" s="235">
        <v>0.7424400000000001</v>
      </c>
      <c r="H31" s="235">
        <v>14.672851999999999</v>
      </c>
      <c r="I31" s="235">
        <v>32.564776000000002</v>
      </c>
      <c r="J31" s="235">
        <v>18.685385999999998</v>
      </c>
      <c r="K31" s="235">
        <v>18.337461999999999</v>
      </c>
      <c r="L31" s="235">
        <v>16.435265999999999</v>
      </c>
      <c r="M31" s="235">
        <v>21.988620000000001</v>
      </c>
      <c r="N31" s="235">
        <v>28.766426000000003</v>
      </c>
      <c r="O31" s="235">
        <v>19.739957999999998</v>
      </c>
      <c r="P31" s="235">
        <v>11.451958000000001</v>
      </c>
      <c r="Q31" s="235">
        <v>20.660824000000002</v>
      </c>
      <c r="R31" s="235">
        <v>13.796706</v>
      </c>
      <c r="S31" s="235">
        <v>9.7706299999999988</v>
      </c>
      <c r="T31" s="235">
        <v>7.4435000000000002</v>
      </c>
      <c r="U31" s="235">
        <v>20.504860000000001</v>
      </c>
      <c r="V31" s="235">
        <v>22.135639999999999</v>
      </c>
      <c r="W31" s="235">
        <v>5.2130799999999997</v>
      </c>
      <c r="X31" s="235">
        <v>14.802440000000001</v>
      </c>
      <c r="Y31" s="235">
        <v>21.94164</v>
      </c>
      <c r="Z31" s="235">
        <v>8.4181799999999996</v>
      </c>
      <c r="AA31" s="235">
        <v>21.659500000000001</v>
      </c>
      <c r="AB31" s="235">
        <v>35.8294</v>
      </c>
      <c r="AC31" s="235">
        <v>14.210139999999999</v>
      </c>
      <c r="AD31" s="235">
        <v>24.195160000000001</v>
      </c>
      <c r="AE31" s="235">
        <v>26.496269999999999</v>
      </c>
      <c r="AF31" s="235">
        <v>24.024999999999999</v>
      </c>
      <c r="AG31" s="235">
        <v>22.344560000000001</v>
      </c>
      <c r="AH31" s="235">
        <v>9.8739599999999985</v>
      </c>
      <c r="AI31" s="252">
        <v>13.84548</v>
      </c>
      <c r="AJ31" s="252">
        <v>16.93469</v>
      </c>
      <c r="AK31" s="252">
        <v>14.48996</v>
      </c>
      <c r="AL31" s="252">
        <v>23.217804000000005</v>
      </c>
      <c r="AM31" s="252">
        <v>21.390052000000001</v>
      </c>
      <c r="AN31" s="211"/>
      <c r="AO31" s="211"/>
      <c r="AP31" s="211"/>
      <c r="AQ31" s="211"/>
      <c r="AR31" s="211"/>
      <c r="AS31" s="211"/>
      <c r="AT31" s="211"/>
      <c r="AU31" s="211"/>
      <c r="AV31" s="211"/>
      <c r="AW31" s="211"/>
      <c r="AX31" s="211"/>
      <c r="AY31" s="211"/>
    </row>
    <row r="32" spans="1:51" ht="15" x14ac:dyDescent="0.25">
      <c r="A32" s="191">
        <f>YampaRiverInflow.TotalOutflow!A32</f>
        <v>44805</v>
      </c>
      <c r="B32" s="165"/>
      <c r="C32" s="165"/>
      <c r="D32" s="165">
        <v>13.837</v>
      </c>
      <c r="E32" s="235">
        <v>9.1880220000000001</v>
      </c>
      <c r="F32" s="235">
        <v>20.53886</v>
      </c>
      <c r="G32" s="235">
        <v>12.485670000000001</v>
      </c>
      <c r="H32" s="235">
        <v>12.587112000000001</v>
      </c>
      <c r="I32" s="235">
        <v>13.715842000000002</v>
      </c>
      <c r="J32" s="235">
        <v>14.078788000000001</v>
      </c>
      <c r="K32" s="235">
        <v>17.133922000000002</v>
      </c>
      <c r="L32" s="235">
        <v>36.728893999999997</v>
      </c>
      <c r="M32" s="235">
        <v>21.500264000000001</v>
      </c>
      <c r="N32" s="235">
        <v>26.366382000000002</v>
      </c>
      <c r="O32" s="235">
        <v>15.737406</v>
      </c>
      <c r="P32" s="235">
        <v>14.914582000000003</v>
      </c>
      <c r="Q32" s="235">
        <v>14.839589999999999</v>
      </c>
      <c r="R32" s="235">
        <v>10.647540000000001</v>
      </c>
      <c r="S32" s="235">
        <v>-6.0112700000000006</v>
      </c>
      <c r="T32" s="235">
        <v>19.914009999999998</v>
      </c>
      <c r="U32" s="235">
        <v>13.555149999999999</v>
      </c>
      <c r="V32" s="235">
        <v>15.397549999999999</v>
      </c>
      <c r="W32" s="235">
        <v>7.1036899999999994</v>
      </c>
      <c r="X32" s="235">
        <v>8.6973899999999986</v>
      </c>
      <c r="Y32" s="235">
        <v>11.841569999999999</v>
      </c>
      <c r="Z32" s="235">
        <v>3.6388400000000001</v>
      </c>
      <c r="AA32" s="235">
        <v>18.084299999999999</v>
      </c>
      <c r="AB32" s="235">
        <v>24.926950000000001</v>
      </c>
      <c r="AC32" s="235">
        <v>13.032249999999999</v>
      </c>
      <c r="AD32" s="235">
        <v>14.707469999999999</v>
      </c>
      <c r="AE32" s="235">
        <v>15.101129999999999</v>
      </c>
      <c r="AF32" s="235">
        <v>9.3519199999999998</v>
      </c>
      <c r="AG32" s="235">
        <v>35.037589999999994</v>
      </c>
      <c r="AH32" s="235">
        <v>-2.8639899999999998</v>
      </c>
      <c r="AI32" s="252">
        <v>6.7481800000000005</v>
      </c>
      <c r="AJ32" s="252">
        <v>15.02529</v>
      </c>
      <c r="AK32" s="252">
        <v>11.451879999999999</v>
      </c>
      <c r="AL32" s="252">
        <v>15.371198000000001</v>
      </c>
      <c r="AM32" s="252">
        <v>22.553249999999998</v>
      </c>
      <c r="AN32" s="211"/>
      <c r="AO32" s="211"/>
      <c r="AP32" s="211"/>
      <c r="AQ32" s="211"/>
      <c r="AR32" s="211"/>
      <c r="AS32" s="211"/>
      <c r="AT32" s="211"/>
      <c r="AU32" s="211"/>
      <c r="AV32" s="211"/>
      <c r="AW32" s="211"/>
      <c r="AX32" s="211"/>
      <c r="AY32" s="211"/>
    </row>
    <row r="33" spans="1:51" ht="15" x14ac:dyDescent="0.25">
      <c r="A33" s="191">
        <f>YampaRiverInflow.TotalOutflow!A33</f>
        <v>44835</v>
      </c>
      <c r="B33" s="165"/>
      <c r="C33" s="165"/>
      <c r="D33" s="165">
        <v>8.8109999999999999</v>
      </c>
      <c r="E33" s="235">
        <v>27.212436</v>
      </c>
      <c r="F33" s="235">
        <v>21.019506</v>
      </c>
      <c r="G33" s="235">
        <v>15.296984</v>
      </c>
      <c r="H33" s="235">
        <v>17.363528000000002</v>
      </c>
      <c r="I33" s="235">
        <v>15.145718</v>
      </c>
      <c r="J33" s="235">
        <v>19.380140000000001</v>
      </c>
      <c r="K33" s="235">
        <v>13.376776000000001</v>
      </c>
      <c r="L33" s="235">
        <v>4.7494760000000005</v>
      </c>
      <c r="M33" s="235">
        <v>8.6108960000000003</v>
      </c>
      <c r="N33" s="235">
        <v>17.934583999999997</v>
      </c>
      <c r="O33" s="235">
        <v>11.836898000000001</v>
      </c>
      <c r="P33" s="235">
        <v>11.503132000000001</v>
      </c>
      <c r="Q33" s="235">
        <v>12.135444000000001</v>
      </c>
      <c r="R33" s="235">
        <v>6.3876860000000004</v>
      </c>
      <c r="S33" s="235">
        <v>-7.82599</v>
      </c>
      <c r="T33" s="235">
        <v>24.362849999999998</v>
      </c>
      <c r="U33" s="235">
        <v>10.95425</v>
      </c>
      <c r="V33" s="235">
        <v>11.723360000000001</v>
      </c>
      <c r="W33" s="235">
        <v>4.6145899999999997</v>
      </c>
      <c r="X33" s="235">
        <v>6.6953500000000004</v>
      </c>
      <c r="Y33" s="235">
        <v>9.5123700000000007</v>
      </c>
      <c r="Z33" s="235">
        <v>-0.49925999999999998</v>
      </c>
      <c r="AA33" s="235">
        <v>18.132660000000001</v>
      </c>
      <c r="AB33" s="235">
        <v>19.22006</v>
      </c>
      <c r="AC33" s="235">
        <v>10.97871</v>
      </c>
      <c r="AD33" s="235">
        <v>13.21185</v>
      </c>
      <c r="AE33" s="235">
        <v>14.04824</v>
      </c>
      <c r="AF33" s="235">
        <v>6.9533999999999994</v>
      </c>
      <c r="AG33" s="235">
        <v>23.35398</v>
      </c>
      <c r="AH33" s="235">
        <v>-2.8656299999999999</v>
      </c>
      <c r="AI33" s="252">
        <v>2.3012199999999998</v>
      </c>
      <c r="AJ33" s="252">
        <v>14.73507</v>
      </c>
      <c r="AK33" s="252">
        <v>8.505370000000001</v>
      </c>
      <c r="AL33" s="252">
        <v>11.385834000000001</v>
      </c>
      <c r="AM33" s="252">
        <v>-0.71860800000000002</v>
      </c>
      <c r="AN33" s="211"/>
      <c r="AO33" s="211"/>
      <c r="AP33" s="211"/>
      <c r="AQ33" s="211"/>
      <c r="AR33" s="211"/>
      <c r="AS33" s="211"/>
      <c r="AT33" s="211"/>
      <c r="AU33" s="211"/>
      <c r="AV33" s="211"/>
      <c r="AW33" s="211"/>
      <c r="AX33" s="211"/>
      <c r="AY33" s="211"/>
    </row>
    <row r="34" spans="1:51" ht="15" x14ac:dyDescent="0.25">
      <c r="A34" s="191">
        <f>YampaRiverInflow.TotalOutflow!A34</f>
        <v>44866</v>
      </c>
      <c r="B34" s="165"/>
      <c r="C34" s="165"/>
      <c r="D34" s="165">
        <v>1.72</v>
      </c>
      <c r="E34" s="235">
        <v>20.419766000000003</v>
      </c>
      <c r="F34" s="235">
        <v>19.335204000000001</v>
      </c>
      <c r="G34" s="235">
        <v>16.094632000000001</v>
      </c>
      <c r="H34" s="235">
        <v>11.450326</v>
      </c>
      <c r="I34" s="235">
        <v>26.131626000000004</v>
      </c>
      <c r="J34" s="235">
        <v>8.3835399999999982</v>
      </c>
      <c r="K34" s="235">
        <v>1.6175140000000001</v>
      </c>
      <c r="L34" s="235">
        <v>4.4911860000000008</v>
      </c>
      <c r="M34" s="235">
        <v>8.991363999999999</v>
      </c>
      <c r="N34" s="235">
        <v>10.960080000000001</v>
      </c>
      <c r="O34" s="235">
        <v>12.147136</v>
      </c>
      <c r="P34" s="235">
        <v>3.6625680000000003</v>
      </c>
      <c r="Q34" s="235">
        <v>15.820898000000001</v>
      </c>
      <c r="R34" s="235">
        <v>14.533392000000001</v>
      </c>
      <c r="S34" s="235">
        <v>-12.37326</v>
      </c>
      <c r="T34" s="235">
        <v>14.93168</v>
      </c>
      <c r="U34" s="235">
        <v>-5.1652700000000005</v>
      </c>
      <c r="V34" s="235">
        <v>10.395850000000001</v>
      </c>
      <c r="W34" s="235">
        <v>4.0648400000000002</v>
      </c>
      <c r="X34" s="235">
        <v>3.5380700000000003</v>
      </c>
      <c r="Y34" s="235">
        <v>7.5272700000000006</v>
      </c>
      <c r="Z34" s="235">
        <v>13.11669</v>
      </c>
      <c r="AA34" s="235">
        <v>15.47784</v>
      </c>
      <c r="AB34" s="235">
        <v>21.893450000000001</v>
      </c>
      <c r="AC34" s="235">
        <v>12.1463</v>
      </c>
      <c r="AD34" s="235">
        <v>8.651209999999999</v>
      </c>
      <c r="AE34" s="235">
        <v>9.7618099999999988</v>
      </c>
      <c r="AF34" s="235">
        <v>16.488720000000001</v>
      </c>
      <c r="AG34" s="235">
        <v>4.6226700000000003</v>
      </c>
      <c r="AH34" s="235">
        <v>5.9689499999999995</v>
      </c>
      <c r="AI34" s="252">
        <v>-1.0023</v>
      </c>
      <c r="AJ34" s="252">
        <v>2.8529</v>
      </c>
      <c r="AK34" s="252">
        <v>5.8924399999999997</v>
      </c>
      <c r="AL34" s="252">
        <v>14.328964000000001</v>
      </c>
      <c r="AM34" s="252">
        <v>10.843160000000001</v>
      </c>
      <c r="AN34" s="211"/>
      <c r="AO34" s="211"/>
      <c r="AP34" s="211"/>
      <c r="AQ34" s="211"/>
      <c r="AR34" s="211"/>
      <c r="AS34" s="211"/>
      <c r="AT34" s="211"/>
      <c r="AU34" s="211"/>
      <c r="AV34" s="211"/>
      <c r="AW34" s="211"/>
      <c r="AX34" s="211"/>
      <c r="AY34" s="211"/>
    </row>
    <row r="35" spans="1:51" ht="15" x14ac:dyDescent="0.25">
      <c r="A35" s="191">
        <f>YampaRiverInflow.TotalOutflow!A35</f>
        <v>44896</v>
      </c>
      <c r="B35" s="165"/>
      <c r="C35" s="165"/>
      <c r="D35" s="165">
        <v>4.9169999999999998</v>
      </c>
      <c r="E35" s="235">
        <v>30.541180000000001</v>
      </c>
      <c r="F35" s="235">
        <v>25.264988000000002</v>
      </c>
      <c r="G35" s="235">
        <v>17.192216000000002</v>
      </c>
      <c r="H35" s="235">
        <v>14.472434000000002</v>
      </c>
      <c r="I35" s="235">
        <v>14.617889999999999</v>
      </c>
      <c r="J35" s="235">
        <v>12.40625</v>
      </c>
      <c r="K35" s="235">
        <v>14.303154000000003</v>
      </c>
      <c r="L35" s="235">
        <v>8.5718779999999999</v>
      </c>
      <c r="M35" s="235">
        <v>16.566911999999999</v>
      </c>
      <c r="N35" s="235">
        <v>23.606604000000004</v>
      </c>
      <c r="O35" s="235">
        <v>11.927992</v>
      </c>
      <c r="P35" s="235">
        <v>18.697578</v>
      </c>
      <c r="Q35" s="235">
        <v>16.272072000000001</v>
      </c>
      <c r="R35" s="235">
        <v>6.2282960000000003</v>
      </c>
      <c r="S35" s="235">
        <v>-16.238409999999998</v>
      </c>
      <c r="T35" s="235">
        <v>12.00187</v>
      </c>
      <c r="U35" s="235">
        <v>6.5915499999999998</v>
      </c>
      <c r="V35" s="235">
        <v>12.228569999999999</v>
      </c>
      <c r="W35" s="235">
        <v>1.01868</v>
      </c>
      <c r="X35" s="235">
        <v>6.6875100000000005</v>
      </c>
      <c r="Y35" s="235">
        <v>11.483219999999999</v>
      </c>
      <c r="Z35" s="235">
        <v>-2.7016499999999999</v>
      </c>
      <c r="AA35" s="235">
        <v>25.948370000000001</v>
      </c>
      <c r="AB35" s="235">
        <v>22.778939999999999</v>
      </c>
      <c r="AC35" s="235">
        <v>11.792920000000001</v>
      </c>
      <c r="AD35" s="235">
        <v>17.610810000000001</v>
      </c>
      <c r="AE35" s="235">
        <v>24.307770000000001</v>
      </c>
      <c r="AF35" s="235">
        <v>18.407709999999998</v>
      </c>
      <c r="AG35" s="235">
        <v>2.61571</v>
      </c>
      <c r="AH35" s="235">
        <v>-1.4079200000000001</v>
      </c>
      <c r="AI35" s="252">
        <v>-6.0315000000000003</v>
      </c>
      <c r="AJ35" s="252">
        <v>15.691600000000001</v>
      </c>
      <c r="AK35" s="252">
        <v>6.0872700000000002</v>
      </c>
      <c r="AL35" s="252">
        <v>11.088239999999999</v>
      </c>
      <c r="AM35" s="252">
        <v>24.479745999999999</v>
      </c>
      <c r="AN35" s="211"/>
      <c r="AO35" s="211"/>
      <c r="AP35" s="211"/>
      <c r="AQ35" s="211"/>
      <c r="AR35" s="211"/>
      <c r="AS35" s="211"/>
      <c r="AT35" s="211"/>
      <c r="AU35" s="211"/>
      <c r="AV35" s="211"/>
      <c r="AW35" s="211"/>
      <c r="AX35" s="211"/>
      <c r="AY35" s="211"/>
    </row>
    <row r="36" spans="1:51" ht="15" x14ac:dyDescent="0.25">
      <c r="A36" s="191">
        <f>YampaRiverInflow.TotalOutflow!A36</f>
        <v>44927</v>
      </c>
      <c r="B36" s="165"/>
      <c r="C36" s="165"/>
      <c r="D36" s="165">
        <v>10.901999999999999</v>
      </c>
      <c r="E36" s="235">
        <v>20.046610000000001</v>
      </c>
      <c r="F36" s="235">
        <v>26.309258000000003</v>
      </c>
      <c r="G36" s="235">
        <v>13.399138000000001</v>
      </c>
      <c r="H36" s="235">
        <v>7.5585960000000014</v>
      </c>
      <c r="I36" s="235">
        <v>17.579034</v>
      </c>
      <c r="J36" s="235">
        <v>17.167010000000001</v>
      </c>
      <c r="K36" s="235">
        <v>17.192004000000001</v>
      </c>
      <c r="L36" s="235">
        <v>16.305914000000001</v>
      </c>
      <c r="M36" s="235">
        <v>18.317238</v>
      </c>
      <c r="N36" s="235">
        <v>101.21908400000001</v>
      </c>
      <c r="O36" s="235">
        <v>14.084605999999999</v>
      </c>
      <c r="P36" s="235">
        <v>35.531559999999999</v>
      </c>
      <c r="Q36" s="235">
        <v>11.366462</v>
      </c>
      <c r="R36" s="235">
        <v>12.906422000000001</v>
      </c>
      <c r="S36" s="235">
        <v>-12.26146</v>
      </c>
      <c r="T36" s="235">
        <v>9.9685600000000001</v>
      </c>
      <c r="U36" s="235">
        <v>3.9182399999999999</v>
      </c>
      <c r="V36" s="235">
        <v>5.2524799999999994</v>
      </c>
      <c r="W36" s="235">
        <v>0.65434000000000003</v>
      </c>
      <c r="X36" s="235">
        <v>10.38495</v>
      </c>
      <c r="Y36" s="235">
        <v>14.23559</v>
      </c>
      <c r="Z36" s="235">
        <v>9.8203300000000002</v>
      </c>
      <c r="AA36" s="235">
        <v>24.700430000000001</v>
      </c>
      <c r="AB36" s="235">
        <v>22.069479999999999</v>
      </c>
      <c r="AC36" s="235">
        <v>12.57952</v>
      </c>
      <c r="AD36" s="235">
        <v>19.210369999999998</v>
      </c>
      <c r="AE36" s="235">
        <v>24.414390000000001</v>
      </c>
      <c r="AF36" s="235">
        <v>14.356399999999999</v>
      </c>
      <c r="AG36" s="235">
        <v>-5.5168900000000001</v>
      </c>
      <c r="AH36" s="235">
        <v>8.7599999999999997E-2</v>
      </c>
      <c r="AI36" s="252">
        <v>10.52117</v>
      </c>
      <c r="AJ36" s="252">
        <v>15.80128</v>
      </c>
      <c r="AK36" s="252">
        <v>6.6924780000000004</v>
      </c>
      <c r="AL36" s="252">
        <v>12.522880000000001</v>
      </c>
      <c r="AM36" s="252">
        <v>13.408282000000002</v>
      </c>
      <c r="AN36" s="211"/>
      <c r="AO36" s="211"/>
      <c r="AP36" s="211"/>
      <c r="AQ36" s="211"/>
      <c r="AR36" s="211"/>
      <c r="AS36" s="211"/>
      <c r="AT36" s="211"/>
      <c r="AU36" s="211"/>
      <c r="AV36" s="211"/>
      <c r="AW36" s="211"/>
      <c r="AX36" s="211"/>
      <c r="AY36" s="211"/>
    </row>
    <row r="37" spans="1:51" ht="15" x14ac:dyDescent="0.25">
      <c r="A37" s="191">
        <f>YampaRiverInflow.TotalOutflow!A37</f>
        <v>44958</v>
      </c>
      <c r="B37" s="165"/>
      <c r="C37" s="165"/>
      <c r="D37" s="165">
        <v>10.103999999999999</v>
      </c>
      <c r="E37" s="235">
        <v>17.773367999999998</v>
      </c>
      <c r="F37" s="235">
        <v>21.627798000000002</v>
      </c>
      <c r="G37" s="235">
        <v>24.398584000000003</v>
      </c>
      <c r="H37" s="235">
        <v>22.760021999999999</v>
      </c>
      <c r="I37" s="235">
        <v>20.288758000000001</v>
      </c>
      <c r="J37" s="235">
        <v>20.558418000000003</v>
      </c>
      <c r="K37" s="235">
        <v>7.514894</v>
      </c>
      <c r="L37" s="235">
        <v>19.425978000000001</v>
      </c>
      <c r="M37" s="235">
        <v>27.521836</v>
      </c>
      <c r="N37" s="235">
        <v>75.754664000000005</v>
      </c>
      <c r="O37" s="235">
        <v>14.718234000000001</v>
      </c>
      <c r="P37" s="235">
        <v>33.481140000000003</v>
      </c>
      <c r="Q37" s="235">
        <v>10.668854</v>
      </c>
      <c r="R37" s="235">
        <v>-2.5262600000000002</v>
      </c>
      <c r="S37" s="235">
        <v>-10.192350000000001</v>
      </c>
      <c r="T37" s="235">
        <v>6.2821099999999994</v>
      </c>
      <c r="U37" s="235">
        <v>3.13246</v>
      </c>
      <c r="V37" s="235">
        <v>4.1601400000000002</v>
      </c>
      <c r="W37" s="235">
        <v>2.8380700000000001</v>
      </c>
      <c r="X37" s="235">
        <v>9.7490100000000002</v>
      </c>
      <c r="Y37" s="235">
        <v>16.001570000000001</v>
      </c>
      <c r="Z37" s="235">
        <v>9.5720700000000001</v>
      </c>
      <c r="AA37" s="235">
        <v>21.740169999999999</v>
      </c>
      <c r="AB37" s="235">
        <v>14.98456</v>
      </c>
      <c r="AC37" s="235">
        <v>10.01197</v>
      </c>
      <c r="AD37" s="235">
        <v>10.48507</v>
      </c>
      <c r="AE37" s="235">
        <v>13.671299999999999</v>
      </c>
      <c r="AF37" s="235">
        <v>11.7835</v>
      </c>
      <c r="AG37" s="235">
        <v>1.5763499999999999</v>
      </c>
      <c r="AH37" s="235">
        <v>-4.5615100000000002</v>
      </c>
      <c r="AI37" s="252">
        <v>4.3772399999999996</v>
      </c>
      <c r="AJ37" s="252">
        <v>6.30464</v>
      </c>
      <c r="AK37" s="252">
        <v>11.420924000000001</v>
      </c>
      <c r="AL37" s="252">
        <v>22.01473</v>
      </c>
      <c r="AM37" s="252">
        <v>19.386094</v>
      </c>
      <c r="AN37" s="211"/>
      <c r="AO37" s="211"/>
      <c r="AP37" s="211"/>
      <c r="AQ37" s="211"/>
      <c r="AR37" s="211"/>
      <c r="AS37" s="211"/>
      <c r="AT37" s="211"/>
      <c r="AU37" s="211"/>
      <c r="AV37" s="211"/>
      <c r="AW37" s="211"/>
      <c r="AX37" s="211"/>
      <c r="AY37" s="211"/>
    </row>
    <row r="38" spans="1:51" ht="15" x14ac:dyDescent="0.25">
      <c r="A38" s="191">
        <f>YampaRiverInflow.TotalOutflow!A38</f>
        <v>44986</v>
      </c>
      <c r="B38" s="165"/>
      <c r="C38" s="165"/>
      <c r="D38" s="165">
        <v>13.616</v>
      </c>
      <c r="E38" s="235">
        <v>19.559304000000001</v>
      </c>
      <c r="F38" s="235">
        <v>35.780078000000003</v>
      </c>
      <c r="G38" s="235">
        <v>21.771910000000002</v>
      </c>
      <c r="H38" s="235">
        <v>6.9283080000000012</v>
      </c>
      <c r="I38" s="235">
        <v>9.9853559999999995</v>
      </c>
      <c r="J38" s="235">
        <v>4.6072879999999996</v>
      </c>
      <c r="K38" s="235">
        <v>9.3644660000000002</v>
      </c>
      <c r="L38" s="235">
        <v>26.794340000000005</v>
      </c>
      <c r="M38" s="235">
        <v>39.915998000000002</v>
      </c>
      <c r="N38" s="235">
        <v>66.375816</v>
      </c>
      <c r="O38" s="235">
        <v>17.63081</v>
      </c>
      <c r="P38" s="235">
        <v>62.605969999999999</v>
      </c>
      <c r="Q38" s="235">
        <v>-10.494788</v>
      </c>
      <c r="R38" s="235">
        <v>-5.3588699999999996</v>
      </c>
      <c r="S38" s="235">
        <v>-15.49112</v>
      </c>
      <c r="T38" s="235">
        <v>36.322969999999998</v>
      </c>
      <c r="U38" s="235">
        <v>9.210090000000001</v>
      </c>
      <c r="V38" s="235">
        <v>5.7764899999999999</v>
      </c>
      <c r="W38" s="235">
        <v>9.2872199999999996</v>
      </c>
      <c r="X38" s="235">
        <v>8.1139899999999994</v>
      </c>
      <c r="Y38" s="235">
        <v>9.8301200000000009</v>
      </c>
      <c r="Z38" s="235">
        <v>14.49926</v>
      </c>
      <c r="AA38" s="235">
        <v>12.03308</v>
      </c>
      <c r="AB38" s="235">
        <v>4.5342399999999996</v>
      </c>
      <c r="AC38" s="235">
        <v>19.332849999999997</v>
      </c>
      <c r="AD38" s="235">
        <v>6.37479</v>
      </c>
      <c r="AE38" s="235">
        <v>9.2942099999999996</v>
      </c>
      <c r="AF38" s="235">
        <v>12.6425</v>
      </c>
      <c r="AG38" s="235">
        <v>6.9273500000000006</v>
      </c>
      <c r="AH38" s="235">
        <v>-7.20953</v>
      </c>
      <c r="AI38" s="252">
        <v>6.0791599999999999</v>
      </c>
      <c r="AJ38" s="252">
        <v>6.5443199999999999</v>
      </c>
      <c r="AK38" s="252">
        <v>13.23695</v>
      </c>
      <c r="AL38" s="252">
        <v>24.268612000000001</v>
      </c>
      <c r="AM38" s="252">
        <v>48.256724000000006</v>
      </c>
      <c r="AN38" s="211"/>
      <c r="AO38" s="211"/>
      <c r="AP38" s="211"/>
      <c r="AQ38" s="211"/>
      <c r="AR38" s="211"/>
      <c r="AS38" s="211"/>
      <c r="AT38" s="211"/>
      <c r="AU38" s="211"/>
      <c r="AV38" s="211"/>
      <c r="AW38" s="211"/>
      <c r="AX38" s="211"/>
      <c r="AY38" s="211"/>
    </row>
    <row r="39" spans="1:51" ht="15" x14ac:dyDescent="0.25">
      <c r="A39" s="191">
        <f>YampaRiverInflow.TotalOutflow!A39</f>
        <v>45017</v>
      </c>
      <c r="B39" s="165"/>
      <c r="C39" s="165"/>
      <c r="D39" s="165">
        <v>15.79</v>
      </c>
      <c r="E39" s="235">
        <v>24.889088000000005</v>
      </c>
      <c r="F39" s="235">
        <v>28.007258</v>
      </c>
      <c r="G39" s="235">
        <v>23.441744000000003</v>
      </c>
      <c r="H39" s="235">
        <v>20.577144000000001</v>
      </c>
      <c r="I39" s="235">
        <v>25.502514000000001</v>
      </c>
      <c r="J39" s="235">
        <v>13.009960000000001</v>
      </c>
      <c r="K39" s="235">
        <v>4.4516200000000001</v>
      </c>
      <c r="L39" s="235">
        <v>18.399011999999999</v>
      </c>
      <c r="M39" s="235">
        <v>29.763325999999999</v>
      </c>
      <c r="N39" s="235">
        <v>41.261670000000002</v>
      </c>
      <c r="O39" s="235">
        <v>7.7661820000000006</v>
      </c>
      <c r="P39" s="235">
        <v>14.708754000000001</v>
      </c>
      <c r="Q39" s="235">
        <v>23.635946000000001</v>
      </c>
      <c r="R39" s="235">
        <v>6.8406400000000005</v>
      </c>
      <c r="S39" s="235">
        <v>-2.2138499999999999</v>
      </c>
      <c r="T39" s="235">
        <v>19.547470000000001</v>
      </c>
      <c r="U39" s="235">
        <v>11.52768</v>
      </c>
      <c r="V39" s="235">
        <v>17.343669999999999</v>
      </c>
      <c r="W39" s="235">
        <v>13.49269</v>
      </c>
      <c r="X39" s="235">
        <v>4.6643299999999996</v>
      </c>
      <c r="Y39" s="235">
        <v>2.3306399999999998</v>
      </c>
      <c r="Z39" s="235">
        <v>9.179590000000001</v>
      </c>
      <c r="AA39" s="235">
        <v>14.534559999999999</v>
      </c>
      <c r="AB39" s="235">
        <v>4.0880400000000003</v>
      </c>
      <c r="AC39" s="235">
        <v>12.77216</v>
      </c>
      <c r="AD39" s="235">
        <v>7.4774700000000003</v>
      </c>
      <c r="AE39" s="235">
        <v>12.525</v>
      </c>
      <c r="AF39" s="235">
        <v>22.5366</v>
      </c>
      <c r="AG39" s="235">
        <v>5.4246600000000003</v>
      </c>
      <c r="AH39" s="235">
        <v>-1.42597</v>
      </c>
      <c r="AI39" s="252">
        <v>9.8915199999999999</v>
      </c>
      <c r="AJ39" s="252">
        <v>9.72743</v>
      </c>
      <c r="AK39" s="252">
        <v>7.0186580000000003</v>
      </c>
      <c r="AL39" s="252">
        <v>14.715734000000001</v>
      </c>
      <c r="AM39" s="252">
        <v>24.234504000000001</v>
      </c>
      <c r="AN39" s="211"/>
      <c r="AO39" s="211"/>
      <c r="AP39" s="211"/>
      <c r="AQ39" s="211"/>
      <c r="AR39" s="211"/>
      <c r="AS39" s="211"/>
      <c r="AT39" s="211"/>
      <c r="AU39" s="211"/>
      <c r="AV39" s="211"/>
      <c r="AW39" s="211"/>
      <c r="AX39" s="211"/>
      <c r="AY39" s="211"/>
    </row>
    <row r="40" spans="1:51" ht="15" x14ac:dyDescent="0.25">
      <c r="A40" s="191">
        <f>YampaRiverInflow.TotalOutflow!A40</f>
        <v>45047</v>
      </c>
      <c r="B40" s="165"/>
      <c r="C40" s="165"/>
      <c r="D40" s="165">
        <v>16.297999999999998</v>
      </c>
      <c r="E40" s="235">
        <v>8.9217919999999999</v>
      </c>
      <c r="F40" s="235">
        <v>-0.27216800000000002</v>
      </c>
      <c r="G40" s="235">
        <v>-15.576908</v>
      </c>
      <c r="H40" s="235">
        <v>10.261580000000002</v>
      </c>
      <c r="I40" s="235">
        <v>14.939944000000001</v>
      </c>
      <c r="J40" s="235">
        <v>-6.4280240000000006</v>
      </c>
      <c r="K40" s="235">
        <v>-2.930132</v>
      </c>
      <c r="L40" s="235">
        <v>9.3170699999999993</v>
      </c>
      <c r="M40" s="235">
        <v>17.687328000000001</v>
      </c>
      <c r="N40" s="235">
        <v>30.256135999999998</v>
      </c>
      <c r="O40" s="235">
        <v>9.5716059999999992</v>
      </c>
      <c r="P40" s="235">
        <v>29.325434000000005</v>
      </c>
      <c r="Q40" s="235">
        <v>5.5503300000000007</v>
      </c>
      <c r="R40" s="235">
        <v>8.0619300000000003</v>
      </c>
      <c r="S40" s="235">
        <v>-4.66012</v>
      </c>
      <c r="T40" s="235">
        <v>9.683209999999999</v>
      </c>
      <c r="U40" s="235">
        <v>23.337949999999999</v>
      </c>
      <c r="V40" s="235">
        <v>11.09249</v>
      </c>
      <c r="W40" s="235">
        <v>14.89179</v>
      </c>
      <c r="X40" s="235">
        <v>9.6852700000000009</v>
      </c>
      <c r="Y40" s="235">
        <v>5.5847100000000003</v>
      </c>
      <c r="Z40" s="235">
        <v>4.1686000000000005</v>
      </c>
      <c r="AA40" s="235">
        <v>14.016170000000001</v>
      </c>
      <c r="AB40" s="235">
        <v>5.02379</v>
      </c>
      <c r="AC40" s="235">
        <v>16.882990000000003</v>
      </c>
      <c r="AD40" s="235">
        <v>3.9549799999999999</v>
      </c>
      <c r="AE40" s="235">
        <v>10.53945</v>
      </c>
      <c r="AF40" s="235">
        <v>19.5229</v>
      </c>
      <c r="AG40" s="235">
        <v>4.9721899999999994</v>
      </c>
      <c r="AH40" s="235">
        <v>1.2309300000000001</v>
      </c>
      <c r="AI40" s="252">
        <v>4.9847600000000005</v>
      </c>
      <c r="AJ40" s="252">
        <v>9.3964200000000009</v>
      </c>
      <c r="AK40" s="252">
        <v>8.1567039999999995</v>
      </c>
      <c r="AL40" s="252">
        <v>18.447317999999999</v>
      </c>
      <c r="AM40" s="252">
        <v>41.574200000000005</v>
      </c>
      <c r="AN40" s="211"/>
      <c r="AO40" s="211"/>
      <c r="AP40" s="211"/>
      <c r="AQ40" s="211"/>
      <c r="AR40" s="211"/>
      <c r="AS40" s="211"/>
      <c r="AT40" s="211"/>
      <c r="AU40" s="211"/>
      <c r="AV40" s="211"/>
      <c r="AW40" s="211"/>
      <c r="AX40" s="211"/>
      <c r="AY40" s="211"/>
    </row>
    <row r="41" spans="1:51" ht="15" x14ac:dyDescent="0.25">
      <c r="A41" s="191">
        <f>YampaRiverInflow.TotalOutflow!A41</f>
        <v>45078</v>
      </c>
      <c r="B41" s="165"/>
      <c r="C41" s="165"/>
      <c r="D41" s="165">
        <v>17.035</v>
      </c>
      <c r="E41" s="235">
        <v>8.1491520000000008</v>
      </c>
      <c r="F41" s="235">
        <v>20.665317999999999</v>
      </c>
      <c r="G41" s="235">
        <v>14.274572000000001</v>
      </c>
      <c r="H41" s="235">
        <v>14.059692000000002</v>
      </c>
      <c r="I41" s="235">
        <v>2.4844780000000002</v>
      </c>
      <c r="J41" s="235">
        <v>1.888352</v>
      </c>
      <c r="K41" s="235">
        <v>10.006266000000002</v>
      </c>
      <c r="L41" s="235">
        <v>19.542680000000001</v>
      </c>
      <c r="M41" s="235">
        <v>1.2684000000000002</v>
      </c>
      <c r="N41" s="235">
        <v>4.9412060000000002</v>
      </c>
      <c r="O41" s="235">
        <v>-1.180104</v>
      </c>
      <c r="P41" s="235">
        <v>16.706314000000003</v>
      </c>
      <c r="Q41" s="235">
        <v>1.3633040000000001</v>
      </c>
      <c r="R41" s="235">
        <v>-0.79383999999999999</v>
      </c>
      <c r="S41" s="235">
        <v>-23.251810000000003</v>
      </c>
      <c r="T41" s="235">
        <v>12.69872</v>
      </c>
      <c r="U41" s="235">
        <v>19.039000000000001</v>
      </c>
      <c r="V41" s="235">
        <v>6.8687700000000005</v>
      </c>
      <c r="W41" s="235">
        <v>14.246139999999999</v>
      </c>
      <c r="X41" s="235">
        <v>18.845080000000003</v>
      </c>
      <c r="Y41" s="235">
        <v>7.4909099999999995</v>
      </c>
      <c r="Z41" s="235">
        <v>13.8124</v>
      </c>
      <c r="AA41" s="235">
        <v>24.775919999999999</v>
      </c>
      <c r="AB41" s="235">
        <v>9.7531100000000013</v>
      </c>
      <c r="AC41" s="235">
        <v>18.740459999999999</v>
      </c>
      <c r="AD41" s="235">
        <v>5.9942099999999998</v>
      </c>
      <c r="AE41" s="235">
        <v>10.93661</v>
      </c>
      <c r="AF41" s="235">
        <v>14.07673</v>
      </c>
      <c r="AG41" s="235">
        <v>3.54962</v>
      </c>
      <c r="AH41" s="235">
        <v>6.4226899999999993</v>
      </c>
      <c r="AI41" s="252">
        <v>10.59356</v>
      </c>
      <c r="AJ41" s="252">
        <v>1.32226</v>
      </c>
      <c r="AK41" s="252">
        <v>3.633238</v>
      </c>
      <c r="AL41" s="252">
        <v>2.8407460000000002</v>
      </c>
      <c r="AM41" s="252">
        <v>-4.0965480000000003</v>
      </c>
      <c r="AN41" s="211"/>
      <c r="AO41" s="211"/>
      <c r="AP41" s="211"/>
      <c r="AQ41" s="211"/>
      <c r="AR41" s="211"/>
      <c r="AS41" s="211"/>
      <c r="AT41" s="211"/>
      <c r="AU41" s="211"/>
      <c r="AV41" s="211"/>
      <c r="AW41" s="211"/>
      <c r="AX41" s="211"/>
      <c r="AY41" s="211"/>
    </row>
    <row r="42" spans="1:51" ht="15" x14ac:dyDescent="0.25">
      <c r="A42" s="191">
        <f>YampaRiverInflow.TotalOutflow!A42</f>
        <v>45108</v>
      </c>
      <c r="B42" s="165"/>
      <c r="C42" s="165"/>
      <c r="D42" s="165">
        <v>24.206</v>
      </c>
      <c r="E42" s="235">
        <v>46.755935999999998</v>
      </c>
      <c r="F42" s="235">
        <v>13.937982000000002</v>
      </c>
      <c r="G42" s="235">
        <v>-9.5202080000000002</v>
      </c>
      <c r="H42" s="235">
        <v>16.145548000000002</v>
      </c>
      <c r="I42" s="235">
        <v>8.3940580000000011</v>
      </c>
      <c r="J42" s="235">
        <v>24.153351999999998</v>
      </c>
      <c r="K42" s="235">
        <v>8.4327039999999993</v>
      </c>
      <c r="L42" s="235">
        <v>3.5028120000000005</v>
      </c>
      <c r="M42" s="235">
        <v>15.702810000000001</v>
      </c>
      <c r="N42" s="235">
        <v>2.0310160000000002</v>
      </c>
      <c r="O42" s="235">
        <v>8.0089059999999996</v>
      </c>
      <c r="P42" s="235">
        <v>20.697440000000004</v>
      </c>
      <c r="Q42" s="235">
        <v>17.755964000000002</v>
      </c>
      <c r="R42" s="235">
        <v>11.63293</v>
      </c>
      <c r="S42" s="235">
        <v>-12.476629999999998</v>
      </c>
      <c r="T42" s="235">
        <v>23.625509999999998</v>
      </c>
      <c r="U42" s="235">
        <v>20.54889</v>
      </c>
      <c r="V42" s="235">
        <v>8.319090000000001</v>
      </c>
      <c r="W42" s="235">
        <v>20.105460000000001</v>
      </c>
      <c r="X42" s="235">
        <v>19.50067</v>
      </c>
      <c r="Y42" s="235">
        <v>8.3446700000000007</v>
      </c>
      <c r="Z42" s="235">
        <v>18.455950000000001</v>
      </c>
      <c r="AA42" s="235">
        <v>31.79073</v>
      </c>
      <c r="AB42" s="235">
        <v>14.55987</v>
      </c>
      <c r="AC42" s="235">
        <v>21.886839999999999</v>
      </c>
      <c r="AD42" s="235">
        <v>25.583909999999999</v>
      </c>
      <c r="AE42" s="235">
        <v>21.074020000000001</v>
      </c>
      <c r="AF42" s="235">
        <v>18.544400000000003</v>
      </c>
      <c r="AG42" s="235">
        <v>6.5901300000000003</v>
      </c>
      <c r="AH42" s="235">
        <v>14.91146</v>
      </c>
      <c r="AI42" s="252">
        <v>14.38373</v>
      </c>
      <c r="AJ42" s="252">
        <v>27.614090000000001</v>
      </c>
      <c r="AK42" s="252">
        <v>1.747992</v>
      </c>
      <c r="AL42" s="252">
        <v>12.233666000000001</v>
      </c>
      <c r="AM42" s="252">
        <v>40.837490000000003</v>
      </c>
      <c r="AN42" s="211"/>
      <c r="AO42" s="211"/>
      <c r="AP42" s="211"/>
      <c r="AQ42" s="211"/>
      <c r="AR42" s="211"/>
      <c r="AS42" s="211"/>
      <c r="AT42" s="211"/>
      <c r="AU42" s="211"/>
      <c r="AV42" s="211"/>
      <c r="AW42" s="211"/>
      <c r="AX42" s="211"/>
      <c r="AY42" s="211"/>
    </row>
    <row r="43" spans="1:51" ht="15" x14ac:dyDescent="0.25">
      <c r="A43" s="191">
        <f>YampaRiverInflow.TotalOutflow!A43</f>
        <v>45139</v>
      </c>
      <c r="B43" s="165"/>
      <c r="C43" s="165"/>
      <c r="D43" s="165">
        <v>20.309999999999999</v>
      </c>
      <c r="E43" s="235">
        <v>46.49971</v>
      </c>
      <c r="F43" s="235">
        <v>0.7424400000000001</v>
      </c>
      <c r="G43" s="235">
        <v>14.672851999999999</v>
      </c>
      <c r="H43" s="235">
        <v>32.564776000000002</v>
      </c>
      <c r="I43" s="235">
        <v>18.685385999999998</v>
      </c>
      <c r="J43" s="235">
        <v>18.337461999999999</v>
      </c>
      <c r="K43" s="235">
        <v>16.435265999999999</v>
      </c>
      <c r="L43" s="235">
        <v>21.988620000000001</v>
      </c>
      <c r="M43" s="235">
        <v>28.766426000000003</v>
      </c>
      <c r="N43" s="235">
        <v>19.739957999999998</v>
      </c>
      <c r="O43" s="235">
        <v>11.451958000000001</v>
      </c>
      <c r="P43" s="235">
        <v>20.660824000000002</v>
      </c>
      <c r="Q43" s="235">
        <v>13.796706</v>
      </c>
      <c r="R43" s="235">
        <v>9.7706299999999988</v>
      </c>
      <c r="S43" s="235">
        <v>7.4435000000000002</v>
      </c>
      <c r="T43" s="235">
        <v>20.504860000000001</v>
      </c>
      <c r="U43" s="235">
        <v>22.135639999999999</v>
      </c>
      <c r="V43" s="235">
        <v>5.2130799999999997</v>
      </c>
      <c r="W43" s="235">
        <v>14.802440000000001</v>
      </c>
      <c r="X43" s="235">
        <v>21.94164</v>
      </c>
      <c r="Y43" s="235">
        <v>8.4181799999999996</v>
      </c>
      <c r="Z43" s="235">
        <v>21.659500000000001</v>
      </c>
      <c r="AA43" s="235">
        <v>35.8294</v>
      </c>
      <c r="AB43" s="235">
        <v>14.210139999999999</v>
      </c>
      <c r="AC43" s="235">
        <v>24.195160000000001</v>
      </c>
      <c r="AD43" s="235">
        <v>26.496269999999999</v>
      </c>
      <c r="AE43" s="235">
        <v>24.024999999999999</v>
      </c>
      <c r="AF43" s="235">
        <v>22.344560000000001</v>
      </c>
      <c r="AG43" s="235">
        <v>9.8739599999999985</v>
      </c>
      <c r="AH43" s="235">
        <v>13.84548</v>
      </c>
      <c r="AI43" s="252">
        <v>16.93469</v>
      </c>
      <c r="AJ43" s="252">
        <v>14.48996</v>
      </c>
      <c r="AK43" s="252">
        <v>23.217804000000005</v>
      </c>
      <c r="AL43" s="252">
        <v>21.390052000000001</v>
      </c>
      <c r="AM43" s="252">
        <v>33.227021999999998</v>
      </c>
      <c r="AN43" s="211"/>
      <c r="AO43" s="211"/>
      <c r="AP43" s="211"/>
      <c r="AQ43" s="211"/>
      <c r="AR43" s="211"/>
      <c r="AS43" s="211"/>
      <c r="AT43" s="211"/>
      <c r="AU43" s="211"/>
      <c r="AV43" s="211"/>
      <c r="AW43" s="211"/>
      <c r="AX43" s="211"/>
      <c r="AY43" s="211"/>
    </row>
    <row r="44" spans="1:51" ht="15" x14ac:dyDescent="0.25">
      <c r="A44" s="191">
        <f>YampaRiverInflow.TotalOutflow!A44</f>
        <v>45170</v>
      </c>
      <c r="B44" s="165"/>
      <c r="C44" s="165"/>
      <c r="D44" s="165">
        <v>13.837</v>
      </c>
      <c r="E44" s="235">
        <v>20.53886</v>
      </c>
      <c r="F44" s="235">
        <v>12.485670000000001</v>
      </c>
      <c r="G44" s="235">
        <v>12.587112000000001</v>
      </c>
      <c r="H44" s="235">
        <v>13.715842000000002</v>
      </c>
      <c r="I44" s="235">
        <v>14.078788000000001</v>
      </c>
      <c r="J44" s="235">
        <v>17.133922000000002</v>
      </c>
      <c r="K44" s="235">
        <v>36.728893999999997</v>
      </c>
      <c r="L44" s="235">
        <v>21.500264000000001</v>
      </c>
      <c r="M44" s="235">
        <v>26.366382000000002</v>
      </c>
      <c r="N44" s="235">
        <v>15.737406</v>
      </c>
      <c r="O44" s="235">
        <v>14.914582000000003</v>
      </c>
      <c r="P44" s="235">
        <v>14.839589999999999</v>
      </c>
      <c r="Q44" s="235">
        <v>10.647540000000001</v>
      </c>
      <c r="R44" s="235">
        <v>-6.0112700000000006</v>
      </c>
      <c r="S44" s="235">
        <v>19.914009999999998</v>
      </c>
      <c r="T44" s="235">
        <v>13.555149999999999</v>
      </c>
      <c r="U44" s="235">
        <v>15.397549999999999</v>
      </c>
      <c r="V44" s="235">
        <v>7.1036899999999994</v>
      </c>
      <c r="W44" s="235">
        <v>8.6973899999999986</v>
      </c>
      <c r="X44" s="235">
        <v>11.841569999999999</v>
      </c>
      <c r="Y44" s="235">
        <v>3.6388400000000001</v>
      </c>
      <c r="Z44" s="235">
        <v>18.084299999999999</v>
      </c>
      <c r="AA44" s="235">
        <v>24.926950000000001</v>
      </c>
      <c r="AB44" s="235">
        <v>13.032249999999999</v>
      </c>
      <c r="AC44" s="235">
        <v>14.707469999999999</v>
      </c>
      <c r="AD44" s="235">
        <v>15.101129999999999</v>
      </c>
      <c r="AE44" s="235">
        <v>9.3519199999999998</v>
      </c>
      <c r="AF44" s="235">
        <v>35.037589999999994</v>
      </c>
      <c r="AG44" s="235">
        <v>-2.8639899999999998</v>
      </c>
      <c r="AH44" s="235">
        <v>6.7481800000000005</v>
      </c>
      <c r="AI44" s="252">
        <v>15.02529</v>
      </c>
      <c r="AJ44" s="252">
        <v>11.451879999999999</v>
      </c>
      <c r="AK44" s="252">
        <v>15.371198000000001</v>
      </c>
      <c r="AL44" s="252">
        <v>22.553249999999998</v>
      </c>
      <c r="AM44" s="252">
        <v>8.4984000000000002</v>
      </c>
      <c r="AN44" s="211"/>
      <c r="AO44" s="211"/>
      <c r="AP44" s="211"/>
      <c r="AQ44" s="211"/>
      <c r="AR44" s="211"/>
      <c r="AS44" s="211"/>
      <c r="AT44" s="211"/>
      <c r="AU44" s="211"/>
      <c r="AV44" s="211"/>
      <c r="AW44" s="211"/>
      <c r="AX44" s="211"/>
      <c r="AY44" s="211"/>
    </row>
    <row r="45" spans="1:51" ht="15" x14ac:dyDescent="0.25">
      <c r="A45" s="191">
        <f>YampaRiverInflow.TotalOutflow!A45</f>
        <v>45200</v>
      </c>
      <c r="B45" s="165"/>
      <c r="C45" s="165"/>
      <c r="D45" s="165">
        <v>8.8109999999999999</v>
      </c>
      <c r="E45" s="235">
        <v>21.019506</v>
      </c>
      <c r="F45" s="235">
        <v>15.296984</v>
      </c>
      <c r="G45" s="235">
        <v>17.363528000000002</v>
      </c>
      <c r="H45" s="235">
        <v>15.145718</v>
      </c>
      <c r="I45" s="235">
        <v>19.380140000000001</v>
      </c>
      <c r="J45" s="235">
        <v>13.376776000000001</v>
      </c>
      <c r="K45" s="235">
        <v>4.7494760000000005</v>
      </c>
      <c r="L45" s="235">
        <v>8.6108960000000003</v>
      </c>
      <c r="M45" s="235">
        <v>17.934583999999997</v>
      </c>
      <c r="N45" s="235">
        <v>11.836898000000001</v>
      </c>
      <c r="O45" s="235">
        <v>11.503132000000001</v>
      </c>
      <c r="P45" s="235">
        <v>12.135444000000001</v>
      </c>
      <c r="Q45" s="235">
        <v>6.3876860000000004</v>
      </c>
      <c r="R45" s="235">
        <v>-7.82599</v>
      </c>
      <c r="S45" s="235">
        <v>24.362849999999998</v>
      </c>
      <c r="T45" s="235">
        <v>10.95425</v>
      </c>
      <c r="U45" s="235">
        <v>11.723360000000001</v>
      </c>
      <c r="V45" s="235">
        <v>4.6145899999999997</v>
      </c>
      <c r="W45" s="235">
        <v>6.6953500000000004</v>
      </c>
      <c r="X45" s="235">
        <v>9.5123700000000007</v>
      </c>
      <c r="Y45" s="235">
        <v>-0.49925999999999998</v>
      </c>
      <c r="Z45" s="235">
        <v>18.132660000000001</v>
      </c>
      <c r="AA45" s="235">
        <v>19.22006</v>
      </c>
      <c r="AB45" s="235">
        <v>10.97871</v>
      </c>
      <c r="AC45" s="235">
        <v>13.21185</v>
      </c>
      <c r="AD45" s="235">
        <v>14.04824</v>
      </c>
      <c r="AE45" s="235">
        <v>6.9533999999999994</v>
      </c>
      <c r="AF45" s="235">
        <v>23.35398</v>
      </c>
      <c r="AG45" s="235">
        <v>-2.8656299999999999</v>
      </c>
      <c r="AH45" s="235">
        <v>2.3012199999999998</v>
      </c>
      <c r="AI45" s="252">
        <v>14.73507</v>
      </c>
      <c r="AJ45" s="252">
        <v>8.505370000000001</v>
      </c>
      <c r="AK45" s="252">
        <v>11.385834000000001</v>
      </c>
      <c r="AL45" s="252">
        <v>-0.71860800000000002</v>
      </c>
      <c r="AM45" s="252">
        <v>25.419446000000001</v>
      </c>
      <c r="AN45" s="211"/>
      <c r="AO45" s="211"/>
      <c r="AP45" s="211"/>
      <c r="AQ45" s="211"/>
      <c r="AR45" s="211"/>
      <c r="AS45" s="211"/>
      <c r="AT45" s="211"/>
      <c r="AU45" s="211"/>
      <c r="AV45" s="211"/>
      <c r="AW45" s="211"/>
      <c r="AX45" s="211"/>
      <c r="AY45" s="211"/>
    </row>
    <row r="46" spans="1:51" ht="15" x14ac:dyDescent="0.25">
      <c r="A46" s="191">
        <f>YampaRiverInflow.TotalOutflow!A46</f>
        <v>45231</v>
      </c>
      <c r="B46" s="165"/>
      <c r="C46" s="165"/>
      <c r="D46" s="165">
        <v>1.72</v>
      </c>
      <c r="E46" s="235">
        <v>19.335204000000001</v>
      </c>
      <c r="F46" s="235">
        <v>16.094632000000001</v>
      </c>
      <c r="G46" s="235">
        <v>11.450326</v>
      </c>
      <c r="H46" s="235">
        <v>26.131626000000004</v>
      </c>
      <c r="I46" s="235">
        <v>8.3835399999999982</v>
      </c>
      <c r="J46" s="235">
        <v>1.6175140000000001</v>
      </c>
      <c r="K46" s="235">
        <v>4.4911860000000008</v>
      </c>
      <c r="L46" s="235">
        <v>8.991363999999999</v>
      </c>
      <c r="M46" s="235">
        <v>10.960080000000001</v>
      </c>
      <c r="N46" s="235">
        <v>12.147136</v>
      </c>
      <c r="O46" s="235">
        <v>3.6625680000000003</v>
      </c>
      <c r="P46" s="235">
        <v>15.820898000000001</v>
      </c>
      <c r="Q46" s="235">
        <v>14.533392000000001</v>
      </c>
      <c r="R46" s="235">
        <v>-12.37326</v>
      </c>
      <c r="S46" s="235">
        <v>14.93168</v>
      </c>
      <c r="T46" s="235">
        <v>-5.1652700000000005</v>
      </c>
      <c r="U46" s="235">
        <v>10.395850000000001</v>
      </c>
      <c r="V46" s="235">
        <v>4.0648400000000002</v>
      </c>
      <c r="W46" s="235">
        <v>3.5380700000000003</v>
      </c>
      <c r="X46" s="235">
        <v>7.5272700000000006</v>
      </c>
      <c r="Y46" s="235">
        <v>13.11669</v>
      </c>
      <c r="Z46" s="235">
        <v>15.47784</v>
      </c>
      <c r="AA46" s="235">
        <v>21.893450000000001</v>
      </c>
      <c r="AB46" s="235">
        <v>12.1463</v>
      </c>
      <c r="AC46" s="235">
        <v>8.651209999999999</v>
      </c>
      <c r="AD46" s="235">
        <v>9.7618099999999988</v>
      </c>
      <c r="AE46" s="235">
        <v>16.488720000000001</v>
      </c>
      <c r="AF46" s="235">
        <v>4.6226700000000003</v>
      </c>
      <c r="AG46" s="235">
        <v>5.9689499999999995</v>
      </c>
      <c r="AH46" s="235">
        <v>-1.0023</v>
      </c>
      <c r="AI46" s="252">
        <v>2.8529</v>
      </c>
      <c r="AJ46" s="252">
        <v>5.8924399999999997</v>
      </c>
      <c r="AK46" s="252">
        <v>14.328964000000001</v>
      </c>
      <c r="AL46" s="252">
        <v>10.843160000000001</v>
      </c>
      <c r="AM46" s="252">
        <v>18.386371999999998</v>
      </c>
      <c r="AN46" s="211"/>
      <c r="AO46" s="211"/>
      <c r="AP46" s="211"/>
      <c r="AQ46" s="211"/>
      <c r="AR46" s="211"/>
      <c r="AS46" s="211"/>
      <c r="AT46" s="211"/>
      <c r="AU46" s="211"/>
      <c r="AV46" s="211"/>
      <c r="AW46" s="211"/>
      <c r="AX46" s="211"/>
      <c r="AY46" s="211"/>
    </row>
    <row r="47" spans="1:51" ht="15" x14ac:dyDescent="0.25">
      <c r="A47" s="191">
        <f>YampaRiverInflow.TotalOutflow!A47</f>
        <v>45261</v>
      </c>
      <c r="B47" s="165"/>
      <c r="C47" s="165"/>
      <c r="D47" s="165">
        <v>4.9169999999999998</v>
      </c>
      <c r="E47" s="235">
        <v>25.264988000000002</v>
      </c>
      <c r="F47" s="235">
        <v>17.192216000000002</v>
      </c>
      <c r="G47" s="235">
        <v>14.472434000000002</v>
      </c>
      <c r="H47" s="235">
        <v>14.617889999999999</v>
      </c>
      <c r="I47" s="235">
        <v>12.40625</v>
      </c>
      <c r="J47" s="235">
        <v>14.303154000000003</v>
      </c>
      <c r="K47" s="235">
        <v>8.5718779999999999</v>
      </c>
      <c r="L47" s="235">
        <v>16.566911999999999</v>
      </c>
      <c r="M47" s="235">
        <v>23.606604000000004</v>
      </c>
      <c r="N47" s="235">
        <v>11.927992</v>
      </c>
      <c r="O47" s="235">
        <v>18.697578</v>
      </c>
      <c r="P47" s="235">
        <v>16.272072000000001</v>
      </c>
      <c r="Q47" s="235">
        <v>6.2282960000000003</v>
      </c>
      <c r="R47" s="235">
        <v>-16.238409999999998</v>
      </c>
      <c r="S47" s="235">
        <v>12.00187</v>
      </c>
      <c r="T47" s="235">
        <v>6.5915499999999998</v>
      </c>
      <c r="U47" s="235">
        <v>12.228569999999999</v>
      </c>
      <c r="V47" s="235">
        <v>1.01868</v>
      </c>
      <c r="W47" s="235">
        <v>6.6875100000000005</v>
      </c>
      <c r="X47" s="235">
        <v>11.483219999999999</v>
      </c>
      <c r="Y47" s="235">
        <v>-2.7016499999999999</v>
      </c>
      <c r="Z47" s="235">
        <v>25.948370000000001</v>
      </c>
      <c r="AA47" s="235">
        <v>22.778939999999999</v>
      </c>
      <c r="AB47" s="235">
        <v>11.792920000000001</v>
      </c>
      <c r="AC47" s="235">
        <v>17.610810000000001</v>
      </c>
      <c r="AD47" s="235">
        <v>24.307770000000001</v>
      </c>
      <c r="AE47" s="235">
        <v>18.407709999999998</v>
      </c>
      <c r="AF47" s="235">
        <v>2.61571</v>
      </c>
      <c r="AG47" s="235">
        <v>-1.4079200000000001</v>
      </c>
      <c r="AH47" s="235">
        <v>-6.0315000000000003</v>
      </c>
      <c r="AI47" s="252">
        <v>15.691600000000001</v>
      </c>
      <c r="AJ47" s="252">
        <v>6.0872700000000002</v>
      </c>
      <c r="AK47" s="252">
        <v>11.088239999999999</v>
      </c>
      <c r="AL47" s="252">
        <v>24.479745999999999</v>
      </c>
      <c r="AM47" s="252">
        <v>28.815221999999999</v>
      </c>
      <c r="AN47" s="211"/>
      <c r="AO47" s="211"/>
      <c r="AP47" s="211"/>
      <c r="AQ47" s="211"/>
      <c r="AR47" s="211"/>
      <c r="AS47" s="211"/>
      <c r="AT47" s="211"/>
      <c r="AU47" s="211"/>
      <c r="AV47" s="211"/>
      <c r="AW47" s="211"/>
      <c r="AX47" s="211"/>
      <c r="AY47" s="211"/>
    </row>
    <row r="48" spans="1:51" ht="15" x14ac:dyDescent="0.25">
      <c r="A48" s="191">
        <f>YampaRiverInflow.TotalOutflow!A48</f>
        <v>45292</v>
      </c>
      <c r="B48" s="165"/>
      <c r="C48" s="165"/>
      <c r="D48" s="165">
        <v>10.901999999999999</v>
      </c>
      <c r="E48" s="235">
        <v>26.309258000000003</v>
      </c>
      <c r="F48" s="235">
        <v>13.399138000000001</v>
      </c>
      <c r="G48" s="235">
        <v>7.5585960000000014</v>
      </c>
      <c r="H48" s="235">
        <v>17.579034</v>
      </c>
      <c r="I48" s="235">
        <v>17.167010000000001</v>
      </c>
      <c r="J48" s="235">
        <v>17.192004000000001</v>
      </c>
      <c r="K48" s="235">
        <v>16.305914000000001</v>
      </c>
      <c r="L48" s="235">
        <v>18.317238</v>
      </c>
      <c r="M48" s="235">
        <v>101.21908400000001</v>
      </c>
      <c r="N48" s="235">
        <v>14.084605999999999</v>
      </c>
      <c r="O48" s="235">
        <v>35.531559999999999</v>
      </c>
      <c r="P48" s="235">
        <v>11.366462</v>
      </c>
      <c r="Q48" s="235">
        <v>12.906422000000001</v>
      </c>
      <c r="R48" s="235">
        <v>-12.26146</v>
      </c>
      <c r="S48" s="235">
        <v>9.9685600000000001</v>
      </c>
      <c r="T48" s="235">
        <v>3.9182399999999999</v>
      </c>
      <c r="U48" s="235">
        <v>5.2524799999999994</v>
      </c>
      <c r="V48" s="235">
        <v>0.65434000000000003</v>
      </c>
      <c r="W48" s="235">
        <v>10.38495</v>
      </c>
      <c r="X48" s="235">
        <v>14.23559</v>
      </c>
      <c r="Y48" s="235">
        <v>9.8203300000000002</v>
      </c>
      <c r="Z48" s="235">
        <v>24.700430000000001</v>
      </c>
      <c r="AA48" s="235">
        <v>22.069479999999999</v>
      </c>
      <c r="AB48" s="235">
        <v>12.57952</v>
      </c>
      <c r="AC48" s="235">
        <v>19.210369999999998</v>
      </c>
      <c r="AD48" s="235">
        <v>24.414390000000001</v>
      </c>
      <c r="AE48" s="235">
        <v>14.356399999999999</v>
      </c>
      <c r="AF48" s="235">
        <v>-5.5168900000000001</v>
      </c>
      <c r="AG48" s="235">
        <v>8.7599999999999997E-2</v>
      </c>
      <c r="AH48" s="235">
        <v>10.52117</v>
      </c>
      <c r="AI48" s="252">
        <v>15.80128</v>
      </c>
      <c r="AJ48" s="252">
        <v>6.6924780000000004</v>
      </c>
      <c r="AK48" s="252">
        <v>12.522880000000001</v>
      </c>
      <c r="AL48" s="252">
        <v>13.408282000000002</v>
      </c>
      <c r="AM48" s="252">
        <v>20.393000000000001</v>
      </c>
      <c r="AN48" s="211"/>
      <c r="AO48" s="211"/>
      <c r="AP48" s="211"/>
      <c r="AQ48" s="211"/>
      <c r="AR48" s="211"/>
      <c r="AS48" s="211"/>
      <c r="AT48" s="211"/>
      <c r="AU48" s="211"/>
      <c r="AV48" s="211"/>
      <c r="AW48" s="211"/>
      <c r="AX48" s="211"/>
      <c r="AY48" s="211"/>
    </row>
    <row r="49" spans="1:1005" ht="15" x14ac:dyDescent="0.25">
      <c r="A49" s="191">
        <f>YampaRiverInflow.TotalOutflow!A49</f>
        <v>45323</v>
      </c>
      <c r="B49" s="165"/>
      <c r="C49" s="165"/>
      <c r="D49" s="165">
        <v>10.103999999999999</v>
      </c>
      <c r="E49" s="235">
        <v>21.627798000000002</v>
      </c>
      <c r="F49" s="235">
        <v>24.398584000000003</v>
      </c>
      <c r="G49" s="235">
        <v>22.760021999999999</v>
      </c>
      <c r="H49" s="235">
        <v>20.288758000000001</v>
      </c>
      <c r="I49" s="235">
        <v>20.558418000000003</v>
      </c>
      <c r="J49" s="235">
        <v>7.514894</v>
      </c>
      <c r="K49" s="235">
        <v>19.425978000000001</v>
      </c>
      <c r="L49" s="235">
        <v>27.521836</v>
      </c>
      <c r="M49" s="235">
        <v>75.754664000000005</v>
      </c>
      <c r="N49" s="235">
        <v>14.718234000000001</v>
      </c>
      <c r="O49" s="235">
        <v>33.481140000000003</v>
      </c>
      <c r="P49" s="235">
        <v>10.668854</v>
      </c>
      <c r="Q49" s="235">
        <v>-2.5262600000000002</v>
      </c>
      <c r="R49" s="235">
        <v>-10.192350000000001</v>
      </c>
      <c r="S49" s="235">
        <v>6.2821099999999994</v>
      </c>
      <c r="T49" s="235">
        <v>3.13246</v>
      </c>
      <c r="U49" s="235">
        <v>4.1601400000000002</v>
      </c>
      <c r="V49" s="235">
        <v>2.8380700000000001</v>
      </c>
      <c r="W49" s="235">
        <v>9.7490100000000002</v>
      </c>
      <c r="X49" s="235">
        <v>16.001570000000001</v>
      </c>
      <c r="Y49" s="235">
        <v>9.5720700000000001</v>
      </c>
      <c r="Z49" s="235">
        <v>21.740169999999999</v>
      </c>
      <c r="AA49" s="235">
        <v>14.98456</v>
      </c>
      <c r="AB49" s="235">
        <v>10.01197</v>
      </c>
      <c r="AC49" s="235">
        <v>10.48507</v>
      </c>
      <c r="AD49" s="235">
        <v>13.671299999999999</v>
      </c>
      <c r="AE49" s="235">
        <v>11.7835</v>
      </c>
      <c r="AF49" s="235">
        <v>1.5763499999999999</v>
      </c>
      <c r="AG49" s="235">
        <v>-4.5615100000000002</v>
      </c>
      <c r="AH49" s="235">
        <v>4.3772399999999996</v>
      </c>
      <c r="AI49" s="252">
        <v>6.30464</v>
      </c>
      <c r="AJ49" s="252">
        <v>11.420924000000001</v>
      </c>
      <c r="AK49" s="252">
        <v>22.01473</v>
      </c>
      <c r="AL49" s="252">
        <v>19.386094</v>
      </c>
      <c r="AM49" s="252">
        <v>18.080170000000003</v>
      </c>
      <c r="AN49" s="211"/>
      <c r="AO49" s="211"/>
      <c r="AP49" s="211"/>
      <c r="AQ49" s="211"/>
      <c r="AR49" s="211"/>
      <c r="AS49" s="211"/>
      <c r="AT49" s="211"/>
      <c r="AU49" s="211"/>
      <c r="AV49" s="211"/>
      <c r="AW49" s="211"/>
      <c r="AX49" s="211"/>
      <c r="AY49" s="211"/>
    </row>
    <row r="50" spans="1:1005" ht="15" x14ac:dyDescent="0.25">
      <c r="A50" s="191">
        <f>YampaRiverInflow.TotalOutflow!A50</f>
        <v>45352</v>
      </c>
      <c r="B50" s="165"/>
      <c r="C50" s="165"/>
      <c r="D50" s="165">
        <v>13.616</v>
      </c>
      <c r="E50" s="235">
        <v>35.780078000000003</v>
      </c>
      <c r="F50" s="235">
        <v>21.771910000000002</v>
      </c>
      <c r="G50" s="235">
        <v>6.9283080000000012</v>
      </c>
      <c r="H50" s="235">
        <v>9.9853559999999995</v>
      </c>
      <c r="I50" s="235">
        <v>4.6072879999999996</v>
      </c>
      <c r="J50" s="235">
        <v>9.3644660000000002</v>
      </c>
      <c r="K50" s="235">
        <v>26.794340000000005</v>
      </c>
      <c r="L50" s="235">
        <v>39.915998000000002</v>
      </c>
      <c r="M50" s="235">
        <v>66.375816</v>
      </c>
      <c r="N50" s="235">
        <v>17.63081</v>
      </c>
      <c r="O50" s="235">
        <v>62.605969999999999</v>
      </c>
      <c r="P50" s="235">
        <v>-10.494788</v>
      </c>
      <c r="Q50" s="235">
        <v>-5.3588699999999996</v>
      </c>
      <c r="R50" s="235">
        <v>-15.49112</v>
      </c>
      <c r="S50" s="235">
        <v>36.322969999999998</v>
      </c>
      <c r="T50" s="235">
        <v>9.210090000000001</v>
      </c>
      <c r="U50" s="235">
        <v>5.7764899999999999</v>
      </c>
      <c r="V50" s="235">
        <v>9.2872199999999996</v>
      </c>
      <c r="W50" s="235">
        <v>8.1139899999999994</v>
      </c>
      <c r="X50" s="235">
        <v>9.8301200000000009</v>
      </c>
      <c r="Y50" s="235">
        <v>14.49926</v>
      </c>
      <c r="Z50" s="235">
        <v>12.03308</v>
      </c>
      <c r="AA50" s="235">
        <v>4.5342399999999996</v>
      </c>
      <c r="AB50" s="235">
        <v>19.332849999999997</v>
      </c>
      <c r="AC50" s="235">
        <v>6.37479</v>
      </c>
      <c r="AD50" s="235">
        <v>9.2942099999999996</v>
      </c>
      <c r="AE50" s="235">
        <v>12.6425</v>
      </c>
      <c r="AF50" s="235">
        <v>6.9273500000000006</v>
      </c>
      <c r="AG50" s="235">
        <v>-7.20953</v>
      </c>
      <c r="AH50" s="235">
        <v>6.0791599999999999</v>
      </c>
      <c r="AI50" s="252">
        <v>6.5443199999999999</v>
      </c>
      <c r="AJ50" s="252">
        <v>13.23695</v>
      </c>
      <c r="AK50" s="252">
        <v>24.268612000000001</v>
      </c>
      <c r="AL50" s="252">
        <v>48.256724000000006</v>
      </c>
      <c r="AM50" s="252">
        <v>19.746093999999999</v>
      </c>
      <c r="AN50" s="211"/>
      <c r="AO50" s="211"/>
      <c r="AP50" s="211"/>
      <c r="AQ50" s="211"/>
      <c r="AR50" s="211"/>
      <c r="AS50" s="211"/>
      <c r="AT50" s="211"/>
      <c r="AU50" s="211"/>
      <c r="AV50" s="211"/>
      <c r="AW50" s="211"/>
      <c r="AX50" s="211"/>
      <c r="AY50" s="211"/>
    </row>
    <row r="51" spans="1:1005" ht="15" x14ac:dyDescent="0.25">
      <c r="A51" s="191">
        <f>YampaRiverInflow.TotalOutflow!A51</f>
        <v>45383</v>
      </c>
      <c r="B51" s="165"/>
      <c r="C51" s="165"/>
      <c r="D51" s="165">
        <v>15.79</v>
      </c>
      <c r="E51" s="235">
        <v>28.007258</v>
      </c>
      <c r="F51" s="235">
        <v>23.441744000000003</v>
      </c>
      <c r="G51" s="235">
        <v>20.577144000000001</v>
      </c>
      <c r="H51" s="235">
        <v>25.502514000000001</v>
      </c>
      <c r="I51" s="235">
        <v>13.009960000000001</v>
      </c>
      <c r="J51" s="235">
        <v>4.4516200000000001</v>
      </c>
      <c r="K51" s="235">
        <v>18.399011999999999</v>
      </c>
      <c r="L51" s="235">
        <v>29.763325999999999</v>
      </c>
      <c r="M51" s="235">
        <v>41.261670000000002</v>
      </c>
      <c r="N51" s="235">
        <v>7.7661820000000006</v>
      </c>
      <c r="O51" s="235">
        <v>14.708754000000001</v>
      </c>
      <c r="P51" s="235">
        <v>23.635946000000001</v>
      </c>
      <c r="Q51" s="235">
        <v>6.8406400000000005</v>
      </c>
      <c r="R51" s="235">
        <v>-2.2138499999999999</v>
      </c>
      <c r="S51" s="235">
        <v>19.547470000000001</v>
      </c>
      <c r="T51" s="235">
        <v>11.52768</v>
      </c>
      <c r="U51" s="235">
        <v>17.343669999999999</v>
      </c>
      <c r="V51" s="235">
        <v>13.49269</v>
      </c>
      <c r="W51" s="235">
        <v>4.6643299999999996</v>
      </c>
      <c r="X51" s="235">
        <v>2.3306399999999998</v>
      </c>
      <c r="Y51" s="235">
        <v>9.179590000000001</v>
      </c>
      <c r="Z51" s="235">
        <v>14.534559999999999</v>
      </c>
      <c r="AA51" s="235">
        <v>4.0880400000000003</v>
      </c>
      <c r="AB51" s="235">
        <v>12.77216</v>
      </c>
      <c r="AC51" s="235">
        <v>7.4774700000000003</v>
      </c>
      <c r="AD51" s="235">
        <v>12.525</v>
      </c>
      <c r="AE51" s="235">
        <v>22.5366</v>
      </c>
      <c r="AF51" s="235">
        <v>5.4246600000000003</v>
      </c>
      <c r="AG51" s="235">
        <v>-1.42597</v>
      </c>
      <c r="AH51" s="235">
        <v>9.8915199999999999</v>
      </c>
      <c r="AI51" s="252">
        <v>9.72743</v>
      </c>
      <c r="AJ51" s="252">
        <v>7.0186580000000003</v>
      </c>
      <c r="AK51" s="252">
        <v>14.715734000000001</v>
      </c>
      <c r="AL51" s="252">
        <v>24.234504000000001</v>
      </c>
      <c r="AM51" s="252">
        <v>24.849282000000002</v>
      </c>
      <c r="AN51" s="211"/>
      <c r="AO51" s="211"/>
      <c r="AP51" s="211"/>
      <c r="AQ51" s="211"/>
      <c r="AR51" s="211"/>
      <c r="AS51" s="211"/>
      <c r="AT51" s="211"/>
      <c r="AU51" s="211"/>
      <c r="AV51" s="211"/>
      <c r="AW51" s="211"/>
      <c r="AX51" s="211"/>
      <c r="AY51" s="211"/>
    </row>
    <row r="52" spans="1:1005" ht="15" x14ac:dyDescent="0.25">
      <c r="A52" s="191">
        <f>YampaRiverInflow.TotalOutflow!A52</f>
        <v>45413</v>
      </c>
      <c r="B52" s="165"/>
      <c r="C52" s="165"/>
      <c r="D52" s="165">
        <v>16.297999999999998</v>
      </c>
      <c r="E52" s="235">
        <v>-0.27216800000000002</v>
      </c>
      <c r="F52" s="235">
        <v>-15.576908</v>
      </c>
      <c r="G52" s="235">
        <v>10.261580000000002</v>
      </c>
      <c r="H52" s="235">
        <v>14.939944000000001</v>
      </c>
      <c r="I52" s="235">
        <v>-6.4280240000000006</v>
      </c>
      <c r="J52" s="235">
        <v>-2.930132</v>
      </c>
      <c r="K52" s="235">
        <v>9.3170699999999993</v>
      </c>
      <c r="L52" s="235">
        <v>17.687328000000001</v>
      </c>
      <c r="M52" s="235">
        <v>30.256135999999998</v>
      </c>
      <c r="N52" s="235">
        <v>9.5716059999999992</v>
      </c>
      <c r="O52" s="235">
        <v>29.325434000000005</v>
      </c>
      <c r="P52" s="235">
        <v>5.5503300000000007</v>
      </c>
      <c r="Q52" s="235">
        <v>8.0619300000000003</v>
      </c>
      <c r="R52" s="235">
        <v>-4.66012</v>
      </c>
      <c r="S52" s="235">
        <v>9.683209999999999</v>
      </c>
      <c r="T52" s="235">
        <v>23.337949999999999</v>
      </c>
      <c r="U52" s="235">
        <v>11.09249</v>
      </c>
      <c r="V52" s="235">
        <v>14.89179</v>
      </c>
      <c r="W52" s="235">
        <v>9.6852700000000009</v>
      </c>
      <c r="X52" s="235">
        <v>5.5847100000000003</v>
      </c>
      <c r="Y52" s="235">
        <v>4.1686000000000005</v>
      </c>
      <c r="Z52" s="235">
        <v>14.016170000000001</v>
      </c>
      <c r="AA52" s="235">
        <v>5.02379</v>
      </c>
      <c r="AB52" s="235">
        <v>16.882990000000003</v>
      </c>
      <c r="AC52" s="235">
        <v>3.9549799999999999</v>
      </c>
      <c r="AD52" s="235">
        <v>10.53945</v>
      </c>
      <c r="AE52" s="235">
        <v>19.5229</v>
      </c>
      <c r="AF52" s="235">
        <v>4.9721899999999994</v>
      </c>
      <c r="AG52" s="235">
        <v>1.2309300000000001</v>
      </c>
      <c r="AH52" s="235">
        <v>4.9847600000000005</v>
      </c>
      <c r="AI52" s="252">
        <v>9.3964200000000009</v>
      </c>
      <c r="AJ52" s="252">
        <v>8.1567039999999995</v>
      </c>
      <c r="AK52" s="252">
        <v>18.447317999999999</v>
      </c>
      <c r="AL52" s="252">
        <v>41.574200000000005</v>
      </c>
      <c r="AM52" s="252">
        <v>8.2423100000000016</v>
      </c>
      <c r="AN52" s="211"/>
      <c r="AO52" s="211"/>
      <c r="AP52" s="211"/>
      <c r="AQ52" s="211"/>
      <c r="AR52" s="211"/>
      <c r="AS52" s="211"/>
      <c r="AT52" s="211"/>
      <c r="AU52" s="211"/>
      <c r="AV52" s="211"/>
      <c r="AW52" s="211"/>
      <c r="AX52" s="211"/>
      <c r="AY52" s="211"/>
    </row>
    <row r="53" spans="1:1005" ht="15" x14ac:dyDescent="0.25">
      <c r="A53" s="191">
        <f>YampaRiverInflow.TotalOutflow!A53</f>
        <v>45444</v>
      </c>
      <c r="B53" s="165"/>
      <c r="C53" s="165"/>
      <c r="D53" s="165">
        <v>17.035</v>
      </c>
      <c r="E53" s="235">
        <v>20.665317999999999</v>
      </c>
      <c r="F53" s="235">
        <v>14.274572000000001</v>
      </c>
      <c r="G53" s="235">
        <v>14.059692000000002</v>
      </c>
      <c r="H53" s="235">
        <v>2.4844780000000002</v>
      </c>
      <c r="I53" s="235">
        <v>1.888352</v>
      </c>
      <c r="J53" s="235">
        <v>10.006266000000002</v>
      </c>
      <c r="K53" s="235">
        <v>19.542680000000001</v>
      </c>
      <c r="L53" s="235">
        <v>1.2684000000000002</v>
      </c>
      <c r="M53" s="235">
        <v>4.9412060000000002</v>
      </c>
      <c r="N53" s="235">
        <v>-1.180104</v>
      </c>
      <c r="O53" s="235">
        <v>16.706314000000003</v>
      </c>
      <c r="P53" s="235">
        <v>1.3633040000000001</v>
      </c>
      <c r="Q53" s="235">
        <v>-0.79383999999999999</v>
      </c>
      <c r="R53" s="235">
        <v>-23.251810000000003</v>
      </c>
      <c r="S53" s="235">
        <v>12.69872</v>
      </c>
      <c r="T53" s="235">
        <v>19.039000000000001</v>
      </c>
      <c r="U53" s="235">
        <v>6.8687700000000005</v>
      </c>
      <c r="V53" s="235">
        <v>14.246139999999999</v>
      </c>
      <c r="W53" s="235">
        <v>18.845080000000003</v>
      </c>
      <c r="X53" s="235">
        <v>7.4909099999999995</v>
      </c>
      <c r="Y53" s="235">
        <v>13.8124</v>
      </c>
      <c r="Z53" s="235">
        <v>24.775919999999999</v>
      </c>
      <c r="AA53" s="235">
        <v>9.7531100000000013</v>
      </c>
      <c r="AB53" s="235">
        <v>18.740459999999999</v>
      </c>
      <c r="AC53" s="235">
        <v>5.9942099999999998</v>
      </c>
      <c r="AD53" s="235">
        <v>10.93661</v>
      </c>
      <c r="AE53" s="235">
        <v>14.07673</v>
      </c>
      <c r="AF53" s="235">
        <v>3.54962</v>
      </c>
      <c r="AG53" s="235">
        <v>6.4226899999999993</v>
      </c>
      <c r="AH53" s="235">
        <v>10.59356</v>
      </c>
      <c r="AI53" s="252">
        <v>1.32226</v>
      </c>
      <c r="AJ53" s="252">
        <v>3.633238</v>
      </c>
      <c r="AK53" s="252">
        <v>2.8407460000000002</v>
      </c>
      <c r="AL53" s="252">
        <v>-4.0965480000000003</v>
      </c>
      <c r="AM53" s="252">
        <v>7.6460300000000005</v>
      </c>
      <c r="AN53" s="211"/>
      <c r="AO53" s="211"/>
      <c r="AP53" s="211"/>
      <c r="AQ53" s="211"/>
      <c r="AR53" s="211"/>
      <c r="AS53" s="211"/>
      <c r="AT53" s="211"/>
      <c r="AU53" s="211"/>
      <c r="AV53" s="211"/>
      <c r="AW53" s="211"/>
      <c r="AX53" s="211"/>
      <c r="AY53" s="211"/>
    </row>
    <row r="54" spans="1:1005" ht="15" x14ac:dyDescent="0.25">
      <c r="A54" s="191">
        <f>YampaRiverInflow.TotalOutflow!A54</f>
        <v>45474</v>
      </c>
      <c r="B54" s="165"/>
      <c r="C54" s="165"/>
      <c r="D54" s="165">
        <v>24.206</v>
      </c>
      <c r="E54" s="235">
        <v>13.937982000000002</v>
      </c>
      <c r="F54" s="235">
        <v>-9.5202080000000002</v>
      </c>
      <c r="G54" s="235">
        <v>16.145548000000002</v>
      </c>
      <c r="H54" s="235">
        <v>8.3940580000000011</v>
      </c>
      <c r="I54" s="235">
        <v>24.153351999999998</v>
      </c>
      <c r="J54" s="235">
        <v>8.4327039999999993</v>
      </c>
      <c r="K54" s="235">
        <v>3.5028120000000005</v>
      </c>
      <c r="L54" s="235">
        <v>15.702810000000001</v>
      </c>
      <c r="M54" s="235">
        <v>2.0310160000000002</v>
      </c>
      <c r="N54" s="235">
        <v>8.0089059999999996</v>
      </c>
      <c r="O54" s="235">
        <v>20.697440000000004</v>
      </c>
      <c r="P54" s="235">
        <v>17.755964000000002</v>
      </c>
      <c r="Q54" s="235">
        <v>11.63293</v>
      </c>
      <c r="R54" s="235">
        <v>-12.476629999999998</v>
      </c>
      <c r="S54" s="235">
        <v>23.625509999999998</v>
      </c>
      <c r="T54" s="235">
        <v>20.54889</v>
      </c>
      <c r="U54" s="235">
        <v>8.319090000000001</v>
      </c>
      <c r="V54" s="235">
        <v>20.105460000000001</v>
      </c>
      <c r="W54" s="235">
        <v>19.50067</v>
      </c>
      <c r="X54" s="235">
        <v>8.3446700000000007</v>
      </c>
      <c r="Y54" s="235">
        <v>18.455950000000001</v>
      </c>
      <c r="Z54" s="235">
        <v>31.79073</v>
      </c>
      <c r="AA54" s="235">
        <v>14.55987</v>
      </c>
      <c r="AB54" s="235">
        <v>21.886839999999999</v>
      </c>
      <c r="AC54" s="235">
        <v>25.583909999999999</v>
      </c>
      <c r="AD54" s="235">
        <v>21.074020000000001</v>
      </c>
      <c r="AE54" s="235">
        <v>18.544400000000003</v>
      </c>
      <c r="AF54" s="235">
        <v>6.5901300000000003</v>
      </c>
      <c r="AG54" s="235">
        <v>14.91146</v>
      </c>
      <c r="AH54" s="235">
        <v>14.38373</v>
      </c>
      <c r="AI54" s="252">
        <v>27.614090000000001</v>
      </c>
      <c r="AJ54" s="252">
        <v>1.747992</v>
      </c>
      <c r="AK54" s="252">
        <v>12.233666000000001</v>
      </c>
      <c r="AL54" s="252">
        <v>40.837490000000003</v>
      </c>
      <c r="AM54" s="252">
        <v>46.478228000000001</v>
      </c>
      <c r="AN54" s="211"/>
      <c r="AO54" s="211"/>
      <c r="AP54" s="211"/>
      <c r="AQ54" s="211"/>
      <c r="AR54" s="211"/>
      <c r="AS54" s="211"/>
      <c r="AT54" s="211"/>
      <c r="AU54" s="211"/>
      <c r="AV54" s="211"/>
      <c r="AW54" s="211"/>
      <c r="AX54" s="211"/>
      <c r="AY54" s="211"/>
    </row>
    <row r="55" spans="1:1005" ht="15" x14ac:dyDescent="0.25">
      <c r="A55" s="191">
        <f>YampaRiverInflow.TotalOutflow!A55</f>
        <v>45505</v>
      </c>
      <c r="B55" s="165"/>
      <c r="C55" s="165"/>
      <c r="D55" s="165">
        <v>20.309999999999999</v>
      </c>
      <c r="E55" s="235">
        <v>0.7424400000000001</v>
      </c>
      <c r="F55" s="235">
        <v>14.672851999999999</v>
      </c>
      <c r="G55" s="235">
        <v>32.564776000000002</v>
      </c>
      <c r="H55" s="235">
        <v>18.685385999999998</v>
      </c>
      <c r="I55" s="235">
        <v>18.337461999999999</v>
      </c>
      <c r="J55" s="235">
        <v>16.435265999999999</v>
      </c>
      <c r="K55" s="235">
        <v>21.988620000000001</v>
      </c>
      <c r="L55" s="235">
        <v>28.766426000000003</v>
      </c>
      <c r="M55" s="235">
        <v>19.739957999999998</v>
      </c>
      <c r="N55" s="235">
        <v>11.451958000000001</v>
      </c>
      <c r="O55" s="235">
        <v>20.660824000000002</v>
      </c>
      <c r="P55" s="235">
        <v>13.796706</v>
      </c>
      <c r="Q55" s="235">
        <v>9.7706299999999988</v>
      </c>
      <c r="R55" s="235">
        <v>7.4435000000000002</v>
      </c>
      <c r="S55" s="235">
        <v>20.504860000000001</v>
      </c>
      <c r="T55" s="235">
        <v>22.135639999999999</v>
      </c>
      <c r="U55" s="235">
        <v>5.2130799999999997</v>
      </c>
      <c r="V55" s="235">
        <v>14.802440000000001</v>
      </c>
      <c r="W55" s="235">
        <v>21.94164</v>
      </c>
      <c r="X55" s="235">
        <v>8.4181799999999996</v>
      </c>
      <c r="Y55" s="235">
        <v>21.659500000000001</v>
      </c>
      <c r="Z55" s="235">
        <v>35.8294</v>
      </c>
      <c r="AA55" s="235">
        <v>14.210139999999999</v>
      </c>
      <c r="AB55" s="235">
        <v>24.195160000000001</v>
      </c>
      <c r="AC55" s="235">
        <v>26.496269999999999</v>
      </c>
      <c r="AD55" s="235">
        <v>24.024999999999999</v>
      </c>
      <c r="AE55" s="235">
        <v>22.344560000000001</v>
      </c>
      <c r="AF55" s="235">
        <v>9.8739599999999985</v>
      </c>
      <c r="AG55" s="235">
        <v>13.84548</v>
      </c>
      <c r="AH55" s="235">
        <v>16.93469</v>
      </c>
      <c r="AI55" s="252">
        <v>14.48996</v>
      </c>
      <c r="AJ55" s="252">
        <v>23.217804000000005</v>
      </c>
      <c r="AK55" s="252">
        <v>21.390052000000001</v>
      </c>
      <c r="AL55" s="252">
        <v>33.227021999999998</v>
      </c>
      <c r="AM55" s="252">
        <v>46.634092000000003</v>
      </c>
      <c r="AN55" s="211"/>
      <c r="AO55" s="211"/>
      <c r="AP55" s="211"/>
      <c r="AQ55" s="211"/>
      <c r="AR55" s="211"/>
      <c r="AS55" s="211"/>
      <c r="AT55" s="211"/>
      <c r="AU55" s="211"/>
      <c r="AV55" s="211"/>
      <c r="AW55" s="211"/>
      <c r="AX55" s="211"/>
      <c r="AY55" s="211"/>
    </row>
    <row r="56" spans="1:1005" ht="15" x14ac:dyDescent="0.25">
      <c r="A56" s="191">
        <f>YampaRiverInflow.TotalOutflow!A56</f>
        <v>45536</v>
      </c>
      <c r="B56" s="165"/>
      <c r="C56" s="165"/>
      <c r="D56" s="165">
        <v>13.837</v>
      </c>
      <c r="E56" s="235">
        <v>12.485670000000001</v>
      </c>
      <c r="F56" s="235">
        <v>12.587112000000001</v>
      </c>
      <c r="G56" s="235">
        <v>13.715842000000002</v>
      </c>
      <c r="H56" s="235">
        <v>14.078788000000001</v>
      </c>
      <c r="I56" s="235">
        <v>17.133922000000002</v>
      </c>
      <c r="J56" s="235">
        <v>36.728893999999997</v>
      </c>
      <c r="K56" s="235">
        <v>21.500264000000001</v>
      </c>
      <c r="L56" s="235">
        <v>26.366382000000002</v>
      </c>
      <c r="M56" s="235">
        <v>15.737406</v>
      </c>
      <c r="N56" s="235">
        <v>14.914582000000003</v>
      </c>
      <c r="O56" s="235">
        <v>14.839589999999999</v>
      </c>
      <c r="P56" s="235">
        <v>10.647540000000001</v>
      </c>
      <c r="Q56" s="235">
        <v>-6.0112700000000006</v>
      </c>
      <c r="R56" s="235">
        <v>19.914009999999998</v>
      </c>
      <c r="S56" s="235">
        <v>13.555149999999999</v>
      </c>
      <c r="T56" s="235">
        <v>15.397549999999999</v>
      </c>
      <c r="U56" s="235">
        <v>7.1036899999999994</v>
      </c>
      <c r="V56" s="235">
        <v>8.6973899999999986</v>
      </c>
      <c r="W56" s="235">
        <v>11.841569999999999</v>
      </c>
      <c r="X56" s="235">
        <v>3.6388400000000001</v>
      </c>
      <c r="Y56" s="235">
        <v>18.084299999999999</v>
      </c>
      <c r="Z56" s="235">
        <v>24.926950000000001</v>
      </c>
      <c r="AA56" s="235">
        <v>13.032249999999999</v>
      </c>
      <c r="AB56" s="235">
        <v>14.707469999999999</v>
      </c>
      <c r="AC56" s="235">
        <v>15.101129999999999</v>
      </c>
      <c r="AD56" s="235">
        <v>9.3519199999999998</v>
      </c>
      <c r="AE56" s="235">
        <v>35.037589999999994</v>
      </c>
      <c r="AF56" s="235">
        <v>-2.8639899999999998</v>
      </c>
      <c r="AG56" s="235">
        <v>6.7481800000000005</v>
      </c>
      <c r="AH56" s="235">
        <v>15.02529</v>
      </c>
      <c r="AI56" s="252">
        <v>11.451879999999999</v>
      </c>
      <c r="AJ56" s="252">
        <v>15.371198000000001</v>
      </c>
      <c r="AK56" s="252">
        <v>22.553249999999998</v>
      </c>
      <c r="AL56" s="252">
        <v>8.4984000000000002</v>
      </c>
      <c r="AM56" s="252">
        <v>20.619562000000002</v>
      </c>
      <c r="AN56" s="211"/>
      <c r="AO56" s="211"/>
      <c r="AP56" s="211"/>
      <c r="AQ56" s="211"/>
      <c r="AR56" s="211"/>
      <c r="AS56" s="211"/>
      <c r="AT56" s="211"/>
      <c r="AU56" s="211"/>
      <c r="AV56" s="211"/>
      <c r="AW56" s="211"/>
      <c r="AX56" s="211"/>
      <c r="AY56" s="211"/>
    </row>
    <row r="57" spans="1:1005" ht="15" x14ac:dyDescent="0.25">
      <c r="A57" s="191">
        <f>YampaRiverInflow.TotalOutflow!A57</f>
        <v>45566</v>
      </c>
      <c r="B57" s="165"/>
      <c r="C57" s="165"/>
      <c r="D57" s="165">
        <v>8.8109999999999999</v>
      </c>
      <c r="E57" s="235">
        <v>15.296984</v>
      </c>
      <c r="F57" s="235">
        <v>17.363528000000002</v>
      </c>
      <c r="G57" s="235">
        <v>15.145718</v>
      </c>
      <c r="H57" s="235">
        <v>19.380140000000001</v>
      </c>
      <c r="I57" s="235">
        <v>13.376776000000001</v>
      </c>
      <c r="J57" s="235">
        <v>4.7494760000000005</v>
      </c>
      <c r="K57" s="235">
        <v>8.6108960000000003</v>
      </c>
      <c r="L57" s="235">
        <v>17.934583999999997</v>
      </c>
      <c r="M57" s="235">
        <v>11.836898000000001</v>
      </c>
      <c r="N57" s="235">
        <v>11.503132000000001</v>
      </c>
      <c r="O57" s="235">
        <v>12.135444000000001</v>
      </c>
      <c r="P57" s="235">
        <v>6.3876860000000004</v>
      </c>
      <c r="Q57" s="235">
        <v>-7.82599</v>
      </c>
      <c r="R57" s="235">
        <v>24.362849999999998</v>
      </c>
      <c r="S57" s="235">
        <v>10.95425</v>
      </c>
      <c r="T57" s="235">
        <v>11.723360000000001</v>
      </c>
      <c r="U57" s="235">
        <v>4.6145899999999997</v>
      </c>
      <c r="V57" s="235">
        <v>6.6953500000000004</v>
      </c>
      <c r="W57" s="235">
        <v>9.5123700000000007</v>
      </c>
      <c r="X57" s="235">
        <v>-0.49925999999999998</v>
      </c>
      <c r="Y57" s="235">
        <v>18.132660000000001</v>
      </c>
      <c r="Z57" s="235">
        <v>19.22006</v>
      </c>
      <c r="AA57" s="235">
        <v>10.97871</v>
      </c>
      <c r="AB57" s="235">
        <v>13.21185</v>
      </c>
      <c r="AC57" s="235">
        <v>14.04824</v>
      </c>
      <c r="AD57" s="235">
        <v>6.9533999999999994</v>
      </c>
      <c r="AE57" s="235">
        <v>23.35398</v>
      </c>
      <c r="AF57" s="235">
        <v>-2.8656299999999999</v>
      </c>
      <c r="AG57" s="235">
        <v>2.3012199999999998</v>
      </c>
      <c r="AH57" s="235">
        <v>14.73507</v>
      </c>
      <c r="AI57" s="252">
        <v>8.505370000000001</v>
      </c>
      <c r="AJ57" s="252">
        <v>11.385834000000001</v>
      </c>
      <c r="AK57" s="252">
        <v>-0.71860800000000002</v>
      </c>
      <c r="AL57" s="252">
        <v>25.419446000000001</v>
      </c>
      <c r="AM57" s="252">
        <v>21.178598000000001</v>
      </c>
      <c r="AN57" s="211"/>
      <c r="AO57" s="211"/>
      <c r="AP57" s="211"/>
      <c r="AQ57" s="211"/>
      <c r="AR57" s="211"/>
      <c r="AS57" s="211"/>
      <c r="AT57" s="211"/>
      <c r="AU57" s="211"/>
      <c r="AV57" s="211"/>
      <c r="AW57" s="211"/>
      <c r="AX57" s="211"/>
      <c r="AY57" s="211"/>
    </row>
    <row r="58" spans="1:1005" ht="15" x14ac:dyDescent="0.25">
      <c r="A58" s="191">
        <f>YampaRiverInflow.TotalOutflow!A58</f>
        <v>45597</v>
      </c>
      <c r="B58" s="165"/>
      <c r="C58" s="165"/>
      <c r="D58" s="165">
        <v>1.72</v>
      </c>
      <c r="E58" s="235">
        <v>16.094632000000001</v>
      </c>
      <c r="F58" s="235">
        <v>11.450326</v>
      </c>
      <c r="G58" s="235">
        <v>26.131626000000004</v>
      </c>
      <c r="H58" s="235">
        <v>8.3835399999999982</v>
      </c>
      <c r="I58" s="235">
        <v>1.6175140000000001</v>
      </c>
      <c r="J58" s="235">
        <v>4.4911860000000008</v>
      </c>
      <c r="K58" s="235">
        <v>8.991363999999999</v>
      </c>
      <c r="L58" s="235">
        <v>10.960080000000001</v>
      </c>
      <c r="M58" s="235">
        <v>12.147136</v>
      </c>
      <c r="N58" s="235">
        <v>3.6625680000000003</v>
      </c>
      <c r="O58" s="235">
        <v>15.820898000000001</v>
      </c>
      <c r="P58" s="235">
        <v>14.533392000000001</v>
      </c>
      <c r="Q58" s="235">
        <v>-12.37326</v>
      </c>
      <c r="R58" s="235">
        <v>14.93168</v>
      </c>
      <c r="S58" s="235">
        <v>-5.1652700000000005</v>
      </c>
      <c r="T58" s="235">
        <v>10.395850000000001</v>
      </c>
      <c r="U58" s="235">
        <v>4.0648400000000002</v>
      </c>
      <c r="V58" s="235">
        <v>3.5380700000000003</v>
      </c>
      <c r="W58" s="235">
        <v>7.5272700000000006</v>
      </c>
      <c r="X58" s="235">
        <v>13.11669</v>
      </c>
      <c r="Y58" s="235">
        <v>15.47784</v>
      </c>
      <c r="Z58" s="235">
        <v>21.893450000000001</v>
      </c>
      <c r="AA58" s="235">
        <v>12.1463</v>
      </c>
      <c r="AB58" s="235">
        <v>8.651209999999999</v>
      </c>
      <c r="AC58" s="235">
        <v>9.7618099999999988</v>
      </c>
      <c r="AD58" s="235">
        <v>16.488720000000001</v>
      </c>
      <c r="AE58" s="235">
        <v>4.6226700000000003</v>
      </c>
      <c r="AF58" s="235">
        <v>5.9689499999999995</v>
      </c>
      <c r="AG58" s="235">
        <v>-1.0023</v>
      </c>
      <c r="AH58" s="235">
        <v>2.8529</v>
      </c>
      <c r="AI58" s="252">
        <v>5.8924399999999997</v>
      </c>
      <c r="AJ58" s="252">
        <v>14.328964000000001</v>
      </c>
      <c r="AK58" s="252">
        <v>10.843160000000001</v>
      </c>
      <c r="AL58" s="252">
        <v>18.386371999999998</v>
      </c>
      <c r="AM58" s="252">
        <v>19.311062000000003</v>
      </c>
      <c r="AN58" s="211"/>
      <c r="AO58" s="211"/>
      <c r="AP58" s="211"/>
      <c r="AQ58" s="211"/>
      <c r="AR58" s="211"/>
      <c r="AS58" s="211"/>
      <c r="AT58" s="211"/>
      <c r="AU58" s="211"/>
      <c r="AV58" s="211"/>
      <c r="AW58" s="211"/>
      <c r="AX58" s="211"/>
      <c r="AY58" s="211"/>
    </row>
    <row r="59" spans="1:1005" ht="15" x14ac:dyDescent="0.25">
      <c r="A59" s="191">
        <f>YampaRiverInflow.TotalOutflow!A59</f>
        <v>45627</v>
      </c>
      <c r="B59" s="165"/>
      <c r="C59" s="165"/>
      <c r="D59" s="165">
        <v>4.9169999999999998</v>
      </c>
      <c r="E59" s="235">
        <v>17.192216000000002</v>
      </c>
      <c r="F59" s="235">
        <v>14.472434000000002</v>
      </c>
      <c r="G59" s="235">
        <v>14.617889999999999</v>
      </c>
      <c r="H59" s="235">
        <v>12.40625</v>
      </c>
      <c r="I59" s="235">
        <v>14.303154000000003</v>
      </c>
      <c r="J59" s="235">
        <v>8.5718779999999999</v>
      </c>
      <c r="K59" s="235">
        <v>16.566911999999999</v>
      </c>
      <c r="L59" s="235">
        <v>23.606604000000004</v>
      </c>
      <c r="M59" s="235">
        <v>11.927992</v>
      </c>
      <c r="N59" s="235">
        <v>18.697578</v>
      </c>
      <c r="O59" s="235">
        <v>16.272072000000001</v>
      </c>
      <c r="P59" s="235">
        <v>6.2282960000000003</v>
      </c>
      <c r="Q59" s="235">
        <v>-16.238409999999998</v>
      </c>
      <c r="R59" s="235">
        <v>12.00187</v>
      </c>
      <c r="S59" s="235">
        <v>6.5915499999999998</v>
      </c>
      <c r="T59" s="235">
        <v>12.228569999999999</v>
      </c>
      <c r="U59" s="235">
        <v>1.01868</v>
      </c>
      <c r="V59" s="235">
        <v>6.6875100000000005</v>
      </c>
      <c r="W59" s="235">
        <v>11.483219999999999</v>
      </c>
      <c r="X59" s="235">
        <v>-2.7016499999999999</v>
      </c>
      <c r="Y59" s="235">
        <v>25.948370000000001</v>
      </c>
      <c r="Z59" s="235">
        <v>22.778939999999999</v>
      </c>
      <c r="AA59" s="235">
        <v>11.792920000000001</v>
      </c>
      <c r="AB59" s="235">
        <v>17.610810000000001</v>
      </c>
      <c r="AC59" s="235">
        <v>24.307770000000001</v>
      </c>
      <c r="AD59" s="235">
        <v>18.407709999999998</v>
      </c>
      <c r="AE59" s="235">
        <v>2.61571</v>
      </c>
      <c r="AF59" s="235">
        <v>-1.4079200000000001</v>
      </c>
      <c r="AG59" s="235">
        <v>-6.0315000000000003</v>
      </c>
      <c r="AH59" s="235">
        <v>15.691600000000001</v>
      </c>
      <c r="AI59" s="252">
        <v>6.0872700000000002</v>
      </c>
      <c r="AJ59" s="252">
        <v>11.088239999999999</v>
      </c>
      <c r="AK59" s="252">
        <v>24.479745999999999</v>
      </c>
      <c r="AL59" s="252">
        <v>28.815221999999999</v>
      </c>
      <c r="AM59" s="252">
        <v>25.261752000000001</v>
      </c>
      <c r="AN59" s="211"/>
      <c r="AO59" s="211"/>
      <c r="AP59" s="211"/>
      <c r="AQ59" s="211"/>
      <c r="AR59" s="211"/>
      <c r="AS59" s="211"/>
      <c r="AT59" s="211"/>
      <c r="AU59" s="211"/>
      <c r="AV59" s="211"/>
      <c r="AW59" s="211"/>
      <c r="AX59" s="211"/>
      <c r="AY59" s="211"/>
    </row>
    <row r="60" spans="1:1005" ht="15" x14ac:dyDescent="0.25">
      <c r="A60" s="191">
        <f>YampaRiverInflow.TotalOutflow!A60</f>
        <v>45658</v>
      </c>
      <c r="B60" s="165"/>
      <c r="C60" s="165"/>
      <c r="D60" s="165">
        <v>10.901999999999999</v>
      </c>
      <c r="E60" s="235">
        <v>13.399138000000001</v>
      </c>
      <c r="F60" s="235">
        <v>7.5585960000000014</v>
      </c>
      <c r="G60" s="235">
        <v>17.579034</v>
      </c>
      <c r="H60" s="235">
        <v>17.167010000000001</v>
      </c>
      <c r="I60" s="235">
        <v>17.192004000000001</v>
      </c>
      <c r="J60" s="235">
        <v>16.305914000000001</v>
      </c>
      <c r="K60" s="235">
        <v>18.317238</v>
      </c>
      <c r="L60" s="235">
        <v>101.21908400000001</v>
      </c>
      <c r="M60" s="235">
        <v>14.084605999999999</v>
      </c>
      <c r="N60" s="235">
        <v>35.531559999999999</v>
      </c>
      <c r="O60" s="235">
        <v>11.366462</v>
      </c>
      <c r="P60" s="235">
        <v>12.906422000000001</v>
      </c>
      <c r="Q60" s="235">
        <v>-12.26146</v>
      </c>
      <c r="R60" s="235">
        <v>9.9685600000000001</v>
      </c>
      <c r="S60" s="235">
        <v>3.9182399999999999</v>
      </c>
      <c r="T60" s="235">
        <v>5.2524799999999994</v>
      </c>
      <c r="U60" s="235">
        <v>0.65434000000000003</v>
      </c>
      <c r="V60" s="235">
        <v>10.38495</v>
      </c>
      <c r="W60" s="235">
        <v>14.23559</v>
      </c>
      <c r="X60" s="235">
        <v>9.8203300000000002</v>
      </c>
      <c r="Y60" s="235">
        <v>24.700430000000001</v>
      </c>
      <c r="Z60" s="235">
        <v>22.069479999999999</v>
      </c>
      <c r="AA60" s="235">
        <v>12.57952</v>
      </c>
      <c r="AB60" s="235">
        <v>19.210369999999998</v>
      </c>
      <c r="AC60" s="235">
        <v>24.414390000000001</v>
      </c>
      <c r="AD60" s="235">
        <v>14.356399999999999</v>
      </c>
      <c r="AE60" s="235">
        <v>-5.5168900000000001</v>
      </c>
      <c r="AF60" s="235">
        <v>8.7599999999999997E-2</v>
      </c>
      <c r="AG60" s="235">
        <v>10.52117</v>
      </c>
      <c r="AH60" s="235">
        <v>15.80128</v>
      </c>
      <c r="AI60" s="252">
        <v>6.6924780000000004</v>
      </c>
      <c r="AJ60" s="252">
        <v>12.522880000000001</v>
      </c>
      <c r="AK60" s="252">
        <v>13.408282000000002</v>
      </c>
      <c r="AL60" s="252">
        <v>20.393000000000001</v>
      </c>
      <c r="AM60" s="252">
        <v>26.830200000000001</v>
      </c>
      <c r="AN60" s="211"/>
      <c r="AO60" s="211"/>
      <c r="AP60" s="211"/>
      <c r="AQ60" s="211"/>
      <c r="AR60" s="211"/>
      <c r="AS60" s="211"/>
      <c r="AT60" s="211"/>
      <c r="AU60" s="211"/>
      <c r="AV60" s="211"/>
      <c r="AW60" s="211"/>
      <c r="AX60" s="211"/>
      <c r="AY60" s="211"/>
    </row>
    <row r="61" spans="1:1005" ht="15" x14ac:dyDescent="0.25">
      <c r="A61" s="191">
        <f>YampaRiverInflow.TotalOutflow!A61</f>
        <v>45689</v>
      </c>
      <c r="B61" s="165"/>
      <c r="C61" s="165"/>
      <c r="D61" s="165">
        <v>10.103999999999999</v>
      </c>
      <c r="E61" s="235">
        <v>24.398584000000003</v>
      </c>
      <c r="F61" s="235">
        <v>22.760021999999999</v>
      </c>
      <c r="G61" s="235">
        <v>20.288758000000001</v>
      </c>
      <c r="H61" s="235">
        <v>20.558418000000003</v>
      </c>
      <c r="I61" s="235">
        <v>7.514894</v>
      </c>
      <c r="J61" s="235">
        <v>19.425978000000001</v>
      </c>
      <c r="K61" s="235">
        <v>27.521836</v>
      </c>
      <c r="L61" s="235">
        <v>75.754664000000005</v>
      </c>
      <c r="M61" s="235">
        <v>14.718234000000001</v>
      </c>
      <c r="N61" s="235">
        <v>33.481140000000003</v>
      </c>
      <c r="O61" s="235">
        <v>10.668854</v>
      </c>
      <c r="P61" s="235">
        <v>-2.5262600000000002</v>
      </c>
      <c r="Q61" s="235">
        <v>-10.192350000000001</v>
      </c>
      <c r="R61" s="235">
        <v>6.2821099999999994</v>
      </c>
      <c r="S61" s="235">
        <v>3.13246</v>
      </c>
      <c r="T61" s="235">
        <v>4.1601400000000002</v>
      </c>
      <c r="U61" s="235">
        <v>2.8380700000000001</v>
      </c>
      <c r="V61" s="235">
        <v>9.7490100000000002</v>
      </c>
      <c r="W61" s="235">
        <v>16.001570000000001</v>
      </c>
      <c r="X61" s="235">
        <v>9.5720700000000001</v>
      </c>
      <c r="Y61" s="235">
        <v>21.740169999999999</v>
      </c>
      <c r="Z61" s="235">
        <v>14.98456</v>
      </c>
      <c r="AA61" s="235">
        <v>10.01197</v>
      </c>
      <c r="AB61" s="235">
        <v>10.48507</v>
      </c>
      <c r="AC61" s="235">
        <v>13.671299999999999</v>
      </c>
      <c r="AD61" s="235">
        <v>11.7835</v>
      </c>
      <c r="AE61" s="235">
        <v>1.5763499999999999</v>
      </c>
      <c r="AF61" s="235">
        <v>-4.5615100000000002</v>
      </c>
      <c r="AG61" s="235">
        <v>4.3772399999999996</v>
      </c>
      <c r="AH61" s="235">
        <v>6.30464</v>
      </c>
      <c r="AI61" s="252">
        <v>11.420924000000001</v>
      </c>
      <c r="AJ61" s="252">
        <v>22.01473</v>
      </c>
      <c r="AK61" s="252">
        <v>19.386094</v>
      </c>
      <c r="AL61" s="252">
        <v>18.080170000000003</v>
      </c>
      <c r="AM61" s="252">
        <v>21.570738000000002</v>
      </c>
      <c r="AN61" s="211"/>
      <c r="AO61" s="211"/>
      <c r="AP61" s="211"/>
      <c r="AQ61" s="211"/>
      <c r="AR61" s="211"/>
      <c r="AS61" s="211"/>
      <c r="AT61" s="211"/>
      <c r="AU61" s="211"/>
      <c r="AV61" s="211"/>
      <c r="AW61" s="211"/>
      <c r="AX61" s="211"/>
      <c r="AY61" s="211"/>
    </row>
    <row r="62" spans="1:1005" ht="15" x14ac:dyDescent="0.25">
      <c r="A62" s="191">
        <f>YampaRiverInflow.TotalOutflow!A62</f>
        <v>45717</v>
      </c>
      <c r="B62" s="165"/>
      <c r="C62" s="165"/>
      <c r="D62" s="165">
        <v>13.616</v>
      </c>
      <c r="E62" s="235">
        <v>21.771910000000002</v>
      </c>
      <c r="F62" s="235">
        <v>6.9283080000000012</v>
      </c>
      <c r="G62" s="235">
        <v>9.9853559999999995</v>
      </c>
      <c r="H62" s="235">
        <v>4.6072879999999996</v>
      </c>
      <c r="I62" s="235">
        <v>9.3644660000000002</v>
      </c>
      <c r="J62" s="235">
        <v>26.794340000000005</v>
      </c>
      <c r="K62" s="235">
        <v>39.915998000000002</v>
      </c>
      <c r="L62" s="235">
        <v>66.375816</v>
      </c>
      <c r="M62" s="235">
        <v>17.63081</v>
      </c>
      <c r="N62" s="235">
        <v>62.605969999999999</v>
      </c>
      <c r="O62" s="235">
        <v>-10.494788</v>
      </c>
      <c r="P62" s="235">
        <v>-5.3588699999999996</v>
      </c>
      <c r="Q62" s="235">
        <v>-15.49112</v>
      </c>
      <c r="R62" s="235">
        <v>36.322969999999998</v>
      </c>
      <c r="S62" s="235">
        <v>9.210090000000001</v>
      </c>
      <c r="T62" s="235">
        <v>5.7764899999999999</v>
      </c>
      <c r="U62" s="235">
        <v>9.2872199999999996</v>
      </c>
      <c r="V62" s="235">
        <v>8.1139899999999994</v>
      </c>
      <c r="W62" s="235">
        <v>9.8301200000000009</v>
      </c>
      <c r="X62" s="235">
        <v>14.49926</v>
      </c>
      <c r="Y62" s="235">
        <v>12.03308</v>
      </c>
      <c r="Z62" s="235">
        <v>4.5342399999999996</v>
      </c>
      <c r="AA62" s="235">
        <v>19.332849999999997</v>
      </c>
      <c r="AB62" s="235">
        <v>6.37479</v>
      </c>
      <c r="AC62" s="235">
        <v>9.2942099999999996</v>
      </c>
      <c r="AD62" s="235">
        <v>12.6425</v>
      </c>
      <c r="AE62" s="235">
        <v>6.9273500000000006</v>
      </c>
      <c r="AF62" s="235">
        <v>-7.20953</v>
      </c>
      <c r="AG62" s="235">
        <v>6.0791599999999999</v>
      </c>
      <c r="AH62" s="235">
        <v>6.5443199999999999</v>
      </c>
      <c r="AI62" s="252">
        <v>13.23695</v>
      </c>
      <c r="AJ62" s="252">
        <v>24.268612000000001</v>
      </c>
      <c r="AK62" s="252">
        <v>48.256724000000006</v>
      </c>
      <c r="AL62" s="252">
        <v>19.746093999999999</v>
      </c>
      <c r="AM62" s="252">
        <v>35.103420000000007</v>
      </c>
      <c r="AN62" s="211"/>
      <c r="AO62" s="211"/>
      <c r="AP62" s="211"/>
      <c r="AQ62" s="211"/>
      <c r="AR62" s="211"/>
      <c r="AS62" s="211"/>
      <c r="AT62" s="211"/>
      <c r="AU62" s="211"/>
      <c r="AV62" s="211"/>
      <c r="AW62" s="211"/>
      <c r="AX62" s="211"/>
      <c r="AY62" s="211"/>
    </row>
    <row r="63" spans="1:1005" ht="15" x14ac:dyDescent="0.25">
      <c r="A63" s="191">
        <f>YampaRiverInflow.TotalOutflow!A63</f>
        <v>45748</v>
      </c>
      <c r="B63" s="165"/>
      <c r="C63" s="165"/>
      <c r="D63" s="165">
        <v>15.79</v>
      </c>
      <c r="E63" s="235">
        <v>23.441744000000003</v>
      </c>
      <c r="F63" s="235">
        <v>20.577144000000001</v>
      </c>
      <c r="G63" s="235">
        <v>25.502514000000001</v>
      </c>
      <c r="H63" s="235">
        <v>13.009960000000001</v>
      </c>
      <c r="I63" s="235">
        <v>4.4516200000000001</v>
      </c>
      <c r="J63" s="235">
        <v>18.399011999999999</v>
      </c>
      <c r="K63" s="235">
        <v>29.763325999999999</v>
      </c>
      <c r="L63" s="235">
        <v>41.261670000000002</v>
      </c>
      <c r="M63" s="235">
        <v>7.7661820000000006</v>
      </c>
      <c r="N63" s="235">
        <v>14.708754000000001</v>
      </c>
      <c r="O63" s="235">
        <v>23.635946000000001</v>
      </c>
      <c r="P63" s="235">
        <v>6.8406400000000005</v>
      </c>
      <c r="Q63" s="235">
        <v>-2.2138499999999999</v>
      </c>
      <c r="R63" s="235">
        <v>19.547470000000001</v>
      </c>
      <c r="S63" s="235">
        <v>11.52768</v>
      </c>
      <c r="T63" s="235">
        <v>17.343669999999999</v>
      </c>
      <c r="U63" s="235">
        <v>13.49269</v>
      </c>
      <c r="V63" s="235">
        <v>4.6643299999999996</v>
      </c>
      <c r="W63" s="235">
        <v>2.3306399999999998</v>
      </c>
      <c r="X63" s="235">
        <v>9.179590000000001</v>
      </c>
      <c r="Y63" s="235">
        <v>14.534559999999999</v>
      </c>
      <c r="Z63" s="235">
        <v>4.0880400000000003</v>
      </c>
      <c r="AA63" s="235">
        <v>12.77216</v>
      </c>
      <c r="AB63" s="235">
        <v>7.4774700000000003</v>
      </c>
      <c r="AC63" s="235">
        <v>12.525</v>
      </c>
      <c r="AD63" s="235">
        <v>22.5366</v>
      </c>
      <c r="AE63" s="235">
        <v>5.4246600000000003</v>
      </c>
      <c r="AF63" s="235">
        <v>-1.42597</v>
      </c>
      <c r="AG63" s="235">
        <v>9.8915199999999999</v>
      </c>
      <c r="AH63" s="235">
        <v>9.72743</v>
      </c>
      <c r="AI63" s="252">
        <v>7.0186580000000003</v>
      </c>
      <c r="AJ63" s="252">
        <v>14.715734000000001</v>
      </c>
      <c r="AK63" s="252">
        <v>24.234504000000001</v>
      </c>
      <c r="AL63" s="252">
        <v>24.849282000000002</v>
      </c>
      <c r="AM63" s="252">
        <v>28.551597999999998</v>
      </c>
      <c r="AN63" s="211"/>
      <c r="AO63" s="211"/>
      <c r="AP63" s="211"/>
      <c r="AQ63" s="211"/>
      <c r="AR63" s="211"/>
      <c r="AS63" s="211"/>
      <c r="AT63" s="211"/>
      <c r="AU63" s="211"/>
      <c r="AV63" s="211"/>
      <c r="AW63" s="211"/>
      <c r="AX63" s="211"/>
      <c r="AY63" s="211"/>
    </row>
    <row r="64" spans="1:1005" ht="15" x14ac:dyDescent="0.25">
      <c r="A64" s="191">
        <f>YampaRiverInflow.TotalOutflow!A64</f>
        <v>45778</v>
      </c>
      <c r="B64" s="165"/>
      <c r="C64" s="165"/>
      <c r="D64" s="165">
        <v>16.297999999999998</v>
      </c>
      <c r="E64" s="235">
        <v>-15.576908</v>
      </c>
      <c r="F64" s="235">
        <v>10.261580000000002</v>
      </c>
      <c r="G64" s="235">
        <v>14.939944000000001</v>
      </c>
      <c r="H64" s="235">
        <v>-6.4280240000000006</v>
      </c>
      <c r="I64" s="235">
        <v>-2.930132</v>
      </c>
      <c r="J64" s="235">
        <v>9.3170699999999993</v>
      </c>
      <c r="K64" s="235">
        <v>17.687328000000001</v>
      </c>
      <c r="L64" s="235">
        <v>30.256135999999998</v>
      </c>
      <c r="M64" s="235">
        <v>9.5716059999999992</v>
      </c>
      <c r="N64" s="235">
        <v>29.325434000000005</v>
      </c>
      <c r="O64" s="235">
        <v>5.5503300000000007</v>
      </c>
      <c r="P64" s="235">
        <v>8.0619300000000003</v>
      </c>
      <c r="Q64" s="235">
        <v>-4.66012</v>
      </c>
      <c r="R64" s="235">
        <v>9.683209999999999</v>
      </c>
      <c r="S64" s="235">
        <v>23.337949999999999</v>
      </c>
      <c r="T64" s="235">
        <v>11.09249</v>
      </c>
      <c r="U64" s="235">
        <v>14.89179</v>
      </c>
      <c r="V64" s="235">
        <v>9.6852700000000009</v>
      </c>
      <c r="W64" s="235">
        <v>5.5847100000000003</v>
      </c>
      <c r="X64" s="235">
        <v>4.1686000000000005</v>
      </c>
      <c r="Y64" s="235">
        <v>14.016170000000001</v>
      </c>
      <c r="Z64" s="235">
        <v>5.02379</v>
      </c>
      <c r="AA64" s="235">
        <v>16.882990000000003</v>
      </c>
      <c r="AB64" s="235">
        <v>3.9549799999999999</v>
      </c>
      <c r="AC64" s="235">
        <v>10.53945</v>
      </c>
      <c r="AD64" s="235">
        <v>19.5229</v>
      </c>
      <c r="AE64" s="235">
        <v>4.9721899999999994</v>
      </c>
      <c r="AF64" s="235">
        <v>1.2309300000000001</v>
      </c>
      <c r="AG64" s="235">
        <v>4.9847600000000005</v>
      </c>
      <c r="AH64" s="235">
        <v>9.3964200000000009</v>
      </c>
      <c r="AI64" s="252">
        <v>8.1567039999999995</v>
      </c>
      <c r="AJ64" s="252">
        <v>18.447317999999999</v>
      </c>
      <c r="AK64" s="252">
        <v>41.574200000000005</v>
      </c>
      <c r="AL64" s="252">
        <v>8.2423100000000016</v>
      </c>
      <c r="AM64" s="252">
        <v>-0.94377600000000006</v>
      </c>
      <c r="AN64" s="211"/>
      <c r="AO64" s="211"/>
      <c r="AP64" s="211"/>
      <c r="AQ64" s="211"/>
      <c r="AR64" s="211"/>
      <c r="AS64" s="211"/>
      <c r="AT64" s="211"/>
      <c r="AU64" s="211"/>
      <c r="AV64" s="211"/>
      <c r="AW64" s="211"/>
      <c r="AX64" s="211"/>
      <c r="AY64" s="211"/>
      <c r="ALQ64" s="216" t="e">
        <v>#N/A</v>
      </c>
    </row>
    <row r="65" spans="1:1005" ht="15" x14ac:dyDescent="0.25">
      <c r="A65" s="191">
        <f>YampaRiverInflow.TotalOutflow!A65</f>
        <v>45809</v>
      </c>
      <c r="B65" s="165"/>
      <c r="C65" s="165"/>
      <c r="D65" s="165">
        <v>17.035</v>
      </c>
      <c r="E65" s="235">
        <v>14.274572000000001</v>
      </c>
      <c r="F65" s="235">
        <v>14.059692000000002</v>
      </c>
      <c r="G65" s="235">
        <v>2.4844780000000002</v>
      </c>
      <c r="H65" s="235">
        <v>1.888352</v>
      </c>
      <c r="I65" s="235">
        <v>10.006266000000002</v>
      </c>
      <c r="J65" s="235">
        <v>19.542680000000001</v>
      </c>
      <c r="K65" s="235">
        <v>1.2684000000000002</v>
      </c>
      <c r="L65" s="235">
        <v>4.9412060000000002</v>
      </c>
      <c r="M65" s="235">
        <v>-1.180104</v>
      </c>
      <c r="N65" s="235">
        <v>16.706314000000003</v>
      </c>
      <c r="O65" s="235">
        <v>1.3633040000000001</v>
      </c>
      <c r="P65" s="235">
        <v>-0.79383999999999999</v>
      </c>
      <c r="Q65" s="235">
        <v>-23.251810000000003</v>
      </c>
      <c r="R65" s="235">
        <v>12.69872</v>
      </c>
      <c r="S65" s="235">
        <v>19.039000000000001</v>
      </c>
      <c r="T65" s="235">
        <v>6.8687700000000005</v>
      </c>
      <c r="U65" s="235">
        <v>14.246139999999999</v>
      </c>
      <c r="V65" s="235">
        <v>18.845080000000003</v>
      </c>
      <c r="W65" s="235">
        <v>7.4909099999999995</v>
      </c>
      <c r="X65" s="235">
        <v>13.8124</v>
      </c>
      <c r="Y65" s="235">
        <v>24.775919999999999</v>
      </c>
      <c r="Z65" s="235">
        <v>9.7531100000000013</v>
      </c>
      <c r="AA65" s="235">
        <v>18.740459999999999</v>
      </c>
      <c r="AB65" s="235">
        <v>5.9942099999999998</v>
      </c>
      <c r="AC65" s="235">
        <v>10.93661</v>
      </c>
      <c r="AD65" s="235">
        <v>14.07673</v>
      </c>
      <c r="AE65" s="235">
        <v>3.54962</v>
      </c>
      <c r="AF65" s="235">
        <v>6.4226899999999993</v>
      </c>
      <c r="AG65" s="235">
        <v>10.59356</v>
      </c>
      <c r="AH65" s="235">
        <v>1.32226</v>
      </c>
      <c r="AI65" s="252">
        <v>3.633238</v>
      </c>
      <c r="AJ65" s="252">
        <v>2.8407460000000002</v>
      </c>
      <c r="AK65" s="252">
        <v>-4.0965480000000003</v>
      </c>
      <c r="AL65" s="252">
        <v>7.6460300000000005</v>
      </c>
      <c r="AM65" s="252">
        <v>19.771796000000002</v>
      </c>
      <c r="AN65" s="211"/>
      <c r="AO65" s="211"/>
      <c r="AP65" s="211"/>
      <c r="AQ65" s="211"/>
      <c r="AR65" s="211"/>
      <c r="AS65" s="211"/>
      <c r="AT65" s="211"/>
      <c r="AU65" s="211"/>
      <c r="AV65" s="211"/>
      <c r="AW65" s="211"/>
      <c r="AX65" s="211"/>
      <c r="AY65" s="211"/>
      <c r="ALQ65" s="216" t="e">
        <v>#N/A</v>
      </c>
    </row>
    <row r="66" spans="1:1005" ht="15" x14ac:dyDescent="0.25">
      <c r="A66" s="191">
        <f>YampaRiverInflow.TotalOutflow!A66</f>
        <v>45839</v>
      </c>
      <c r="B66" s="165"/>
      <c r="C66" s="165"/>
      <c r="D66" s="165">
        <v>24.206</v>
      </c>
      <c r="E66" s="235">
        <v>-9.5202080000000002</v>
      </c>
      <c r="F66" s="235">
        <v>16.145548000000002</v>
      </c>
      <c r="G66" s="235">
        <v>8.3940580000000011</v>
      </c>
      <c r="H66" s="235">
        <v>24.153351999999998</v>
      </c>
      <c r="I66" s="235">
        <v>8.4327039999999993</v>
      </c>
      <c r="J66" s="235">
        <v>3.5028120000000005</v>
      </c>
      <c r="K66" s="235">
        <v>15.702810000000001</v>
      </c>
      <c r="L66" s="235">
        <v>2.0310160000000002</v>
      </c>
      <c r="M66" s="235">
        <v>8.0089059999999996</v>
      </c>
      <c r="N66" s="235">
        <v>20.697440000000004</v>
      </c>
      <c r="O66" s="235">
        <v>17.755964000000002</v>
      </c>
      <c r="P66" s="235">
        <v>11.63293</v>
      </c>
      <c r="Q66" s="235">
        <v>-12.476629999999998</v>
      </c>
      <c r="R66" s="235">
        <v>23.625509999999998</v>
      </c>
      <c r="S66" s="235">
        <v>20.54889</v>
      </c>
      <c r="T66" s="235">
        <v>8.319090000000001</v>
      </c>
      <c r="U66" s="235">
        <v>20.105460000000001</v>
      </c>
      <c r="V66" s="235">
        <v>19.50067</v>
      </c>
      <c r="W66" s="235">
        <v>8.3446700000000007</v>
      </c>
      <c r="X66" s="235">
        <v>18.455950000000001</v>
      </c>
      <c r="Y66" s="235">
        <v>31.79073</v>
      </c>
      <c r="Z66" s="235">
        <v>14.55987</v>
      </c>
      <c r="AA66" s="235">
        <v>21.886839999999999</v>
      </c>
      <c r="AB66" s="235">
        <v>25.583909999999999</v>
      </c>
      <c r="AC66" s="235">
        <v>21.074020000000001</v>
      </c>
      <c r="AD66" s="235">
        <v>18.544400000000003</v>
      </c>
      <c r="AE66" s="235">
        <v>6.5901300000000003</v>
      </c>
      <c r="AF66" s="235">
        <v>14.91146</v>
      </c>
      <c r="AG66" s="235">
        <v>14.38373</v>
      </c>
      <c r="AH66" s="235">
        <v>27.614090000000001</v>
      </c>
      <c r="AI66" s="252">
        <v>1.747992</v>
      </c>
      <c r="AJ66" s="252">
        <v>12.233666000000001</v>
      </c>
      <c r="AK66" s="252">
        <v>40.837490000000003</v>
      </c>
      <c r="AL66" s="252">
        <v>46.478228000000001</v>
      </c>
      <c r="AM66" s="252">
        <v>13.864426000000002</v>
      </c>
      <c r="AN66" s="211"/>
      <c r="AO66" s="211"/>
      <c r="AP66" s="211"/>
      <c r="AQ66" s="211"/>
      <c r="AR66" s="211"/>
      <c r="AS66" s="211"/>
      <c r="AT66" s="211"/>
      <c r="AU66" s="211"/>
      <c r="AV66" s="211"/>
      <c r="AW66" s="211"/>
      <c r="AX66" s="211"/>
      <c r="AY66" s="211"/>
      <c r="ALQ66" s="216" t="e">
        <v>#N/A</v>
      </c>
    </row>
    <row r="67" spans="1:1005" ht="15" x14ac:dyDescent="0.25">
      <c r="A67" s="191">
        <f>YampaRiverInflow.TotalOutflow!A67</f>
        <v>45870</v>
      </c>
      <c r="B67" s="165"/>
      <c r="C67" s="165"/>
      <c r="D67" s="165">
        <v>20.309999999999999</v>
      </c>
      <c r="E67" s="235">
        <v>14.672851999999999</v>
      </c>
      <c r="F67" s="235">
        <v>32.564776000000002</v>
      </c>
      <c r="G67" s="235">
        <v>18.685385999999998</v>
      </c>
      <c r="H67" s="235">
        <v>18.337461999999999</v>
      </c>
      <c r="I67" s="235">
        <v>16.435265999999999</v>
      </c>
      <c r="J67" s="235">
        <v>21.988620000000001</v>
      </c>
      <c r="K67" s="235">
        <v>28.766426000000003</v>
      </c>
      <c r="L67" s="235">
        <v>19.739957999999998</v>
      </c>
      <c r="M67" s="235">
        <v>11.451958000000001</v>
      </c>
      <c r="N67" s="235">
        <v>20.660824000000002</v>
      </c>
      <c r="O67" s="235">
        <v>13.796706</v>
      </c>
      <c r="P67" s="235">
        <v>9.7706299999999988</v>
      </c>
      <c r="Q67" s="235">
        <v>7.4435000000000002</v>
      </c>
      <c r="R67" s="235">
        <v>20.504860000000001</v>
      </c>
      <c r="S67" s="235">
        <v>22.135639999999999</v>
      </c>
      <c r="T67" s="235">
        <v>5.2130799999999997</v>
      </c>
      <c r="U67" s="235">
        <v>14.802440000000001</v>
      </c>
      <c r="V67" s="235">
        <v>21.94164</v>
      </c>
      <c r="W67" s="235">
        <v>8.4181799999999996</v>
      </c>
      <c r="X67" s="235">
        <v>21.659500000000001</v>
      </c>
      <c r="Y67" s="235">
        <v>35.8294</v>
      </c>
      <c r="Z67" s="235">
        <v>14.210139999999999</v>
      </c>
      <c r="AA67" s="235">
        <v>24.195160000000001</v>
      </c>
      <c r="AB67" s="235">
        <v>26.496269999999999</v>
      </c>
      <c r="AC67" s="235">
        <v>24.024999999999999</v>
      </c>
      <c r="AD67" s="235">
        <v>22.344560000000001</v>
      </c>
      <c r="AE67" s="235">
        <v>9.8739599999999985</v>
      </c>
      <c r="AF67" s="235">
        <v>13.84548</v>
      </c>
      <c r="AG67" s="235">
        <v>16.93469</v>
      </c>
      <c r="AH67" s="235">
        <v>14.48996</v>
      </c>
      <c r="AI67" s="252">
        <v>23.217804000000005</v>
      </c>
      <c r="AJ67" s="252">
        <v>21.390052000000001</v>
      </c>
      <c r="AK67" s="252">
        <v>33.227021999999998</v>
      </c>
      <c r="AL67" s="252">
        <v>46.634092000000003</v>
      </c>
      <c r="AM67" s="252">
        <v>0.76430000000000009</v>
      </c>
      <c r="AN67" s="211"/>
      <c r="AO67" s="211"/>
      <c r="AP67" s="211"/>
      <c r="AQ67" s="211"/>
      <c r="AR67" s="211"/>
      <c r="AS67" s="211"/>
      <c r="AT67" s="211"/>
      <c r="AU67" s="211"/>
      <c r="AV67" s="211"/>
      <c r="AW67" s="211"/>
      <c r="AX67" s="211"/>
      <c r="AY67" s="211"/>
      <c r="ALQ67" s="216" t="e">
        <v>#N/A</v>
      </c>
    </row>
    <row r="68" spans="1:1005" ht="15" x14ac:dyDescent="0.25">
      <c r="A68" s="191">
        <f>YampaRiverInflow.TotalOutflow!A68</f>
        <v>45901</v>
      </c>
      <c r="B68" s="165"/>
      <c r="C68" s="165"/>
      <c r="D68" s="165">
        <v>13.837</v>
      </c>
      <c r="E68" s="235">
        <v>12.587112000000001</v>
      </c>
      <c r="F68" s="235">
        <v>13.715842000000002</v>
      </c>
      <c r="G68" s="235">
        <v>14.078788000000001</v>
      </c>
      <c r="H68" s="235">
        <v>17.133922000000002</v>
      </c>
      <c r="I68" s="235">
        <v>36.728893999999997</v>
      </c>
      <c r="J68" s="235">
        <v>21.500264000000001</v>
      </c>
      <c r="K68" s="235">
        <v>26.366382000000002</v>
      </c>
      <c r="L68" s="235">
        <v>15.737406</v>
      </c>
      <c r="M68" s="235">
        <v>14.914582000000003</v>
      </c>
      <c r="N68" s="235">
        <v>14.839589999999999</v>
      </c>
      <c r="O68" s="235">
        <v>10.647540000000001</v>
      </c>
      <c r="P68" s="235">
        <v>-6.0112700000000006</v>
      </c>
      <c r="Q68" s="235">
        <v>19.914009999999998</v>
      </c>
      <c r="R68" s="235">
        <v>13.555149999999999</v>
      </c>
      <c r="S68" s="235">
        <v>15.397549999999999</v>
      </c>
      <c r="T68" s="235">
        <v>7.1036899999999994</v>
      </c>
      <c r="U68" s="235">
        <v>8.6973899999999986</v>
      </c>
      <c r="V68" s="235">
        <v>11.841569999999999</v>
      </c>
      <c r="W68" s="235">
        <v>3.6388400000000001</v>
      </c>
      <c r="X68" s="235">
        <v>18.084299999999999</v>
      </c>
      <c r="Y68" s="235">
        <v>24.926950000000001</v>
      </c>
      <c r="Z68" s="235">
        <v>13.032249999999999</v>
      </c>
      <c r="AA68" s="235">
        <v>14.707469999999999</v>
      </c>
      <c r="AB68" s="235">
        <v>15.101129999999999</v>
      </c>
      <c r="AC68" s="235">
        <v>9.3519199999999998</v>
      </c>
      <c r="AD68" s="235">
        <v>35.037589999999994</v>
      </c>
      <c r="AE68" s="235">
        <v>-2.8639899999999998</v>
      </c>
      <c r="AF68" s="235">
        <v>6.7481800000000005</v>
      </c>
      <c r="AG68" s="235">
        <v>15.02529</v>
      </c>
      <c r="AH68" s="235">
        <v>11.451879999999999</v>
      </c>
      <c r="AI68" s="252">
        <v>15.371198000000001</v>
      </c>
      <c r="AJ68" s="252">
        <v>22.553249999999998</v>
      </c>
      <c r="AK68" s="252">
        <v>8.4984000000000002</v>
      </c>
      <c r="AL68" s="252">
        <v>20.619562000000002</v>
      </c>
      <c r="AM68" s="252">
        <v>12.313067999999999</v>
      </c>
      <c r="AN68" s="211"/>
      <c r="AO68" s="211"/>
      <c r="AP68" s="211"/>
      <c r="AQ68" s="211"/>
      <c r="AR68" s="211"/>
      <c r="AS68" s="211"/>
      <c r="AT68" s="211"/>
      <c r="AU68" s="211"/>
      <c r="AV68" s="211"/>
      <c r="AW68" s="211"/>
      <c r="AX68" s="211"/>
      <c r="AY68" s="211"/>
      <c r="ALQ68" s="216" t="e">
        <v>#N/A</v>
      </c>
    </row>
    <row r="69" spans="1:1005" ht="15" x14ac:dyDescent="0.25">
      <c r="A69" s="191"/>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5" x14ac:dyDescent="0.25">
      <c r="A70" s="191"/>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x14ac:dyDescent="0.25">
      <c r="A71" s="191"/>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25">
      <c r="ALQ72" s="216" t="e">
        <v>#N/A</v>
      </c>
    </row>
  </sheetData>
  <mergeCells count="1">
    <mergeCell ref="B1:AH1"/>
  </mergeCell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tabColor rgb="FFFF0000"/>
  </sheetPr>
  <dimension ref="A1:ALQ76"/>
  <sheetViews>
    <sheetView topLeftCell="AC1" workbookViewId="0">
      <pane ySplit="3" topLeftCell="A4" activePane="bottomLeft" state="frozen"/>
      <selection pane="bottomLeft" activeCell="B4" sqref="B4"/>
    </sheetView>
  </sheetViews>
  <sheetFormatPr defaultColWidth="18.7109375" defaultRowHeight="12.75" customHeight="1" x14ac:dyDescent="0.25"/>
  <cols>
    <col min="1" max="1" width="14.28515625" style="216" customWidth="1"/>
    <col min="2" max="2" width="9.140625" style="216" customWidth="1"/>
    <col min="3" max="3" width="9.7109375" style="216" bestFit="1" customWidth="1"/>
    <col min="4" max="54" width="9.140625" style="216" customWidth="1"/>
    <col min="55" max="16384" width="18.7109375" style="216"/>
  </cols>
  <sheetData>
    <row r="1" spans="1:54"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335"/>
      <c r="AG1" s="335"/>
      <c r="AH1" s="335"/>
      <c r="AI1" s="266"/>
      <c r="AJ1" s="266"/>
      <c r="AK1" s="266"/>
      <c r="AL1" s="266"/>
      <c r="AM1" s="266"/>
    </row>
    <row r="2" spans="1:54" ht="15" x14ac:dyDescent="0.25">
      <c r="A2" s="175" t="s">
        <v>222</v>
      </c>
      <c r="B2" s="202" t="s">
        <v>53</v>
      </c>
      <c r="C2" s="202" t="s">
        <v>54</v>
      </c>
      <c r="D2" s="202" t="s">
        <v>55</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47">
        <v>2021</v>
      </c>
      <c r="AT2" s="216">
        <v>2022</v>
      </c>
      <c r="AU2" s="216">
        <v>2023</v>
      </c>
      <c r="AV2" s="216">
        <v>2024</v>
      </c>
      <c r="AW2" s="216">
        <v>2025</v>
      </c>
      <c r="AX2" s="216">
        <v>2026</v>
      </c>
      <c r="AY2" s="216">
        <v>2027</v>
      </c>
      <c r="AZ2" s="216">
        <v>2028</v>
      </c>
      <c r="BA2" s="216">
        <v>2029</v>
      </c>
      <c r="BB2" s="216">
        <v>2030</v>
      </c>
    </row>
    <row r="3" spans="1:54" ht="15" x14ac:dyDescent="0.25">
      <c r="A3" s="177" t="str">
        <f>A2&amp;"_"&amp;"Time"</f>
        <v>ImpToMex_In_Time</v>
      </c>
      <c r="B3" s="183" t="s">
        <v>71</v>
      </c>
      <c r="C3" s="183" t="s">
        <v>72</v>
      </c>
      <c r="D3" s="183" t="s">
        <v>73</v>
      </c>
      <c r="E3" s="183" t="s">
        <v>74</v>
      </c>
      <c r="F3" s="183" t="s">
        <v>75</v>
      </c>
      <c r="G3" s="183" t="s">
        <v>76</v>
      </c>
      <c r="H3" s="183" t="s">
        <v>77</v>
      </c>
      <c r="I3" s="183" t="s">
        <v>78</v>
      </c>
      <c r="J3" s="183" t="s">
        <v>79</v>
      </c>
      <c r="K3" s="183" t="s">
        <v>80</v>
      </c>
      <c r="L3" s="183" t="s">
        <v>81</v>
      </c>
      <c r="M3" s="183" t="s">
        <v>82</v>
      </c>
      <c r="N3" s="183" t="s">
        <v>83</v>
      </c>
      <c r="O3" s="183" t="s">
        <v>84</v>
      </c>
      <c r="P3" s="183" t="s">
        <v>85</v>
      </c>
      <c r="Q3" s="183" t="s">
        <v>86</v>
      </c>
      <c r="R3" s="183" t="s">
        <v>87</v>
      </c>
      <c r="S3" s="183" t="s">
        <v>88</v>
      </c>
      <c r="T3" s="183" t="s">
        <v>89</v>
      </c>
      <c r="U3" s="183" t="s">
        <v>90</v>
      </c>
      <c r="V3" s="183" t="s">
        <v>91</v>
      </c>
      <c r="W3" s="183" t="s">
        <v>92</v>
      </c>
      <c r="X3" s="183" t="s">
        <v>93</v>
      </c>
      <c r="Y3" s="183" t="s">
        <v>94</v>
      </c>
      <c r="Z3" s="183" t="s">
        <v>95</v>
      </c>
      <c r="AA3" s="183" t="s">
        <v>96</v>
      </c>
      <c r="AB3" s="183" t="s">
        <v>97</v>
      </c>
      <c r="AC3" s="183" t="s">
        <v>98</v>
      </c>
      <c r="AD3" s="183" t="s">
        <v>99</v>
      </c>
      <c r="AE3" s="183" t="s">
        <v>100</v>
      </c>
      <c r="AF3" s="183" t="s">
        <v>101</v>
      </c>
      <c r="AG3" s="183" t="s">
        <v>102</v>
      </c>
      <c r="AH3" s="183" t="s">
        <v>103</v>
      </c>
      <c r="AI3" s="183" t="s">
        <v>163</v>
      </c>
      <c r="AJ3" s="183" t="s">
        <v>168</v>
      </c>
      <c r="AK3" s="183" t="s">
        <v>169</v>
      </c>
      <c r="AL3" s="183" t="s">
        <v>170</v>
      </c>
      <c r="AM3" s="183" t="s">
        <v>171</v>
      </c>
      <c r="AN3" s="183" t="s">
        <v>172</v>
      </c>
      <c r="AO3" s="183" t="s">
        <v>173</v>
      </c>
      <c r="AP3" s="183" t="s">
        <v>174</v>
      </c>
      <c r="AQ3" s="183" t="s">
        <v>175</v>
      </c>
      <c r="AR3" s="183" t="s">
        <v>176</v>
      </c>
      <c r="AS3" s="183" t="s">
        <v>177</v>
      </c>
      <c r="AT3" s="216" t="s">
        <v>178</v>
      </c>
      <c r="AU3" s="216" t="s">
        <v>179</v>
      </c>
      <c r="AV3" s="216" t="s">
        <v>180</v>
      </c>
      <c r="AW3" s="216" t="s">
        <v>181</v>
      </c>
      <c r="AX3" s="216" t="s">
        <v>182</v>
      </c>
      <c r="AY3" s="216" t="s">
        <v>183</v>
      </c>
      <c r="AZ3" s="216" t="s">
        <v>184</v>
      </c>
      <c r="BA3" s="216" t="s">
        <v>185</v>
      </c>
      <c r="BB3" s="216" t="s">
        <v>186</v>
      </c>
    </row>
    <row r="4" spans="1:54" ht="15" x14ac:dyDescent="0.25">
      <c r="A4" s="193">
        <f>YampaRiverInflow.TotalOutflow!A4</f>
        <v>43952</v>
      </c>
      <c r="B4" s="165"/>
      <c r="C4" s="165"/>
      <c r="D4" s="165">
        <v>0.56699999999999995</v>
      </c>
      <c r="E4" s="235">
        <f ca="1">INDEX(INDIRECT("ImpToMex_"&amp;E$2+YEAR($A4)-YEAR($A$4)),MONTH($A4))/1000</f>
        <v>15.768000000000001</v>
      </c>
      <c r="F4" s="235">
        <f t="shared" ref="F4:AI12" ca="1" si="0">INDEX(INDIRECT("ImpToMex_"&amp;F$2+YEAR($A4)-YEAR($A$4)),MONTH($A4))/1000</f>
        <v>12.454000000000001</v>
      </c>
      <c r="G4" s="235">
        <f t="shared" ca="1" si="0"/>
        <v>4.819</v>
      </c>
      <c r="H4" s="235">
        <f t="shared" ca="1" si="0"/>
        <v>26.466999999999999</v>
      </c>
      <c r="I4" s="235">
        <f t="shared" ca="1" si="0"/>
        <v>-2.0129999999999999</v>
      </c>
      <c r="J4" s="235">
        <f t="shared" ca="1" si="0"/>
        <v>-11.66</v>
      </c>
      <c r="K4" s="235">
        <f t="shared" ca="1" si="0"/>
        <v>0.27800000000000002</v>
      </c>
      <c r="L4" s="235">
        <f t="shared" ca="1" si="0"/>
        <v>-5.2439999999999998</v>
      </c>
      <c r="M4" s="235">
        <f t="shared" ca="1" si="0"/>
        <v>-3.9220000000000002</v>
      </c>
      <c r="N4" s="235">
        <f t="shared" ca="1" si="0"/>
        <v>17</v>
      </c>
      <c r="O4" s="235">
        <f t="shared" ca="1" si="0"/>
        <v>7.5990000000000002</v>
      </c>
      <c r="P4" s="235">
        <f t="shared" ca="1" si="0"/>
        <v>4.7030000000000003</v>
      </c>
      <c r="Q4" s="235">
        <f t="shared" ca="1" si="0"/>
        <v>-61.749000000000002</v>
      </c>
      <c r="R4" s="235">
        <f t="shared" ca="1" si="0"/>
        <v>-4.7960000000000003</v>
      </c>
      <c r="S4" s="235">
        <f t="shared" ca="1" si="0"/>
        <v>-13.974</v>
      </c>
      <c r="T4" s="235">
        <f t="shared" ca="1" si="0"/>
        <v>-8.2089999999999996</v>
      </c>
      <c r="U4" s="235">
        <f t="shared" ca="1" si="0"/>
        <v>11.73</v>
      </c>
      <c r="V4" s="235">
        <f t="shared" ca="1" si="0"/>
        <v>21.998999999999999</v>
      </c>
      <c r="W4" s="235">
        <f t="shared" ca="1" si="0"/>
        <v>0.111</v>
      </c>
      <c r="X4" s="235">
        <f t="shared" ca="1" si="0"/>
        <v>-14.868</v>
      </c>
      <c r="Y4" s="235">
        <f t="shared" ca="1" si="0"/>
        <v>-7.181</v>
      </c>
      <c r="Z4" s="235">
        <f t="shared" ca="1" si="0"/>
        <v>-5.67</v>
      </c>
      <c r="AA4" s="235">
        <f t="shared" ca="1" si="0"/>
        <v>-33.700000000000003</v>
      </c>
      <c r="AB4" s="235">
        <f t="shared" ca="1" si="0"/>
        <v>-4.7220000000000004</v>
      </c>
      <c r="AC4" s="235">
        <f t="shared" ca="1" si="0"/>
        <v>-17.382000000000001</v>
      </c>
      <c r="AD4" s="235">
        <f t="shared" ca="1" si="0"/>
        <v>-33.279000000000003</v>
      </c>
      <c r="AE4" s="235">
        <f t="shared" ca="1" si="0"/>
        <v>-5.4210000000000003</v>
      </c>
      <c r="AF4" s="235">
        <f t="shared" ca="1" si="0"/>
        <v>-5.2460000000000004</v>
      </c>
      <c r="AG4" s="235">
        <f t="shared" ca="1" si="0"/>
        <v>3.149</v>
      </c>
      <c r="AH4" s="235">
        <f t="shared" ca="1" si="0"/>
        <v>-9.5569299999999995</v>
      </c>
      <c r="AI4" s="235">
        <f t="shared" ca="1" si="0"/>
        <v>4.5381899999999993</v>
      </c>
      <c r="AJ4" s="235">
        <f t="shared" ref="AJ4:AM19" ca="1" si="1">INDEX(INDIRECT("ImpToMex_"&amp;AJ$2+YEAR($A4)-YEAR($A$4)),MONTH($A4))/1000</f>
        <v>2.7454499999999999</v>
      </c>
      <c r="AK4" s="235">
        <f t="shared" ca="1" si="1"/>
        <v>4.5651899999999994</v>
      </c>
      <c r="AL4" s="235">
        <f t="shared" ca="1" si="1"/>
        <v>0.109545453554</v>
      </c>
      <c r="AM4" s="235">
        <f t="shared" ca="1" si="1"/>
        <v>8.5840991759299996</v>
      </c>
      <c r="AN4" s="211"/>
      <c r="AO4" s="211"/>
      <c r="AP4" s="211"/>
      <c r="AQ4" s="211"/>
      <c r="AR4" s="211"/>
      <c r="AS4" s="211"/>
      <c r="AT4" s="211"/>
      <c r="AU4" s="211"/>
      <c r="AV4" s="211"/>
      <c r="AW4" s="211"/>
      <c r="AX4" s="211"/>
      <c r="AY4" s="211"/>
    </row>
    <row r="5" spans="1:54" ht="15" x14ac:dyDescent="0.25">
      <c r="A5" s="193">
        <f>YampaRiverInflow.TotalOutflow!A5</f>
        <v>43983</v>
      </c>
      <c r="B5" s="165"/>
      <c r="C5" s="165"/>
      <c r="D5" s="165">
        <v>-5.6970000000000001</v>
      </c>
      <c r="E5" s="235">
        <v>10.185</v>
      </c>
      <c r="F5" s="235">
        <v>8.9730000000000008</v>
      </c>
      <c r="G5" s="235">
        <v>-56.872</v>
      </c>
      <c r="H5" s="235">
        <v>29.183</v>
      </c>
      <c r="I5" s="235">
        <v>-2.262</v>
      </c>
      <c r="J5" s="235">
        <v>-2.2789999999999999</v>
      </c>
      <c r="K5" s="235">
        <v>1.631</v>
      </c>
      <c r="L5" s="235">
        <v>-6.1520000000000001</v>
      </c>
      <c r="M5" s="235">
        <v>-8.4760000000000009</v>
      </c>
      <c r="N5" s="235">
        <v>24.515999999999998</v>
      </c>
      <c r="O5" s="235">
        <v>4.5979999999999999</v>
      </c>
      <c r="P5" s="235">
        <v>13.497999999999999</v>
      </c>
      <c r="Q5" s="235">
        <v>-26.187000000000001</v>
      </c>
      <c r="R5" s="235">
        <v>-3.3490000000000002</v>
      </c>
      <c r="S5" s="235">
        <v>4.0839999999999996</v>
      </c>
      <c r="T5" s="235">
        <v>-11.676</v>
      </c>
      <c r="U5" s="235">
        <v>-4.1000000000000002E-2</v>
      </c>
      <c r="V5" s="235">
        <v>5.609</v>
      </c>
      <c r="W5" s="235">
        <v>-3.698</v>
      </c>
      <c r="X5" s="235">
        <v>-11.834</v>
      </c>
      <c r="Y5" s="235">
        <v>-9.2289999999999992</v>
      </c>
      <c r="Z5" s="235">
        <v>-8.5180000000000007</v>
      </c>
      <c r="AA5" s="235">
        <v>-26.905999999999999</v>
      </c>
      <c r="AB5" s="235">
        <v>-30.081</v>
      </c>
      <c r="AC5" s="235">
        <v>1.8560000000000001</v>
      </c>
      <c r="AD5" s="235">
        <v>-14.717000000000001</v>
      </c>
      <c r="AE5" s="235">
        <v>-14.012</v>
      </c>
      <c r="AF5" s="235">
        <v>-1.52</v>
      </c>
      <c r="AG5" s="235">
        <v>-16.565999999999999</v>
      </c>
      <c r="AH5" s="235">
        <v>-17.778869999999998</v>
      </c>
      <c r="AI5" s="252">
        <v>-8.3348700000000004</v>
      </c>
      <c r="AJ5" s="252">
        <v>-5.4185299999999996</v>
      </c>
      <c r="AK5" s="252">
        <v>-7.2006999999999994</v>
      </c>
      <c r="AL5" s="252">
        <v>-0.73851239867699991</v>
      </c>
      <c r="AM5" s="252">
        <v>3.31216528727</v>
      </c>
      <c r="AN5" s="211"/>
      <c r="AO5" s="211"/>
      <c r="AP5" s="211"/>
      <c r="AQ5" s="211"/>
      <c r="AR5" s="211"/>
      <c r="AS5" s="211"/>
      <c r="AT5" s="211"/>
      <c r="AU5" s="211"/>
      <c r="AV5" s="211"/>
      <c r="AW5" s="211"/>
      <c r="AX5" s="211"/>
      <c r="AY5" s="211"/>
    </row>
    <row r="6" spans="1:54" ht="15" x14ac:dyDescent="0.25">
      <c r="A6" s="193">
        <f>YampaRiverInflow.TotalOutflow!A6</f>
        <v>44013</v>
      </c>
      <c r="B6" s="165"/>
      <c r="C6" s="165"/>
      <c r="D6" s="165">
        <v>-2.0230000000000001</v>
      </c>
      <c r="E6" s="235">
        <v>9.4459999999999997</v>
      </c>
      <c r="F6" s="235">
        <v>7.9630000000000001</v>
      </c>
      <c r="G6" s="235">
        <v>79.977000000000004</v>
      </c>
      <c r="H6" s="235">
        <v>-11.765000000000001</v>
      </c>
      <c r="I6" s="235">
        <v>-10.845000000000001</v>
      </c>
      <c r="J6" s="235">
        <v>-4.5999999999999999E-2</v>
      </c>
      <c r="K6" s="235">
        <v>-5.7720000000000002</v>
      </c>
      <c r="L6" s="235">
        <v>-9.9499999999999993</v>
      </c>
      <c r="M6" s="235">
        <v>-11.750999999999999</v>
      </c>
      <c r="N6" s="235">
        <v>20.866</v>
      </c>
      <c r="O6" s="235">
        <v>1.85</v>
      </c>
      <c r="P6" s="235">
        <v>3.0960000000000001</v>
      </c>
      <c r="Q6" s="235">
        <v>-10.608000000000001</v>
      </c>
      <c r="R6" s="235">
        <v>-7.6440000000000001</v>
      </c>
      <c r="S6" s="235">
        <v>8.1270000000000007</v>
      </c>
      <c r="T6" s="235">
        <v>-11.493</v>
      </c>
      <c r="U6" s="235">
        <v>10.728</v>
      </c>
      <c r="V6" s="235">
        <v>8.7200000000000006</v>
      </c>
      <c r="W6" s="235">
        <v>-1.2669999999999999</v>
      </c>
      <c r="X6" s="235">
        <v>-11.347</v>
      </c>
      <c r="Y6" s="235">
        <v>-18.335999999999999</v>
      </c>
      <c r="Z6" s="235">
        <v>-2.9430000000000001</v>
      </c>
      <c r="AA6" s="235">
        <v>-31.49</v>
      </c>
      <c r="AB6" s="235">
        <v>-20.471</v>
      </c>
      <c r="AC6" s="235">
        <v>-11.896000000000001</v>
      </c>
      <c r="AD6" s="235">
        <v>-5.8959999999999999</v>
      </c>
      <c r="AE6" s="235">
        <v>-9.4190000000000005</v>
      </c>
      <c r="AF6" s="235">
        <v>-9.65</v>
      </c>
      <c r="AG6" s="235">
        <v>-13.497</v>
      </c>
      <c r="AH6" s="235">
        <v>-20.782049999999998</v>
      </c>
      <c r="AI6" s="252">
        <v>-5.3935699999999995</v>
      </c>
      <c r="AJ6" s="252">
        <v>-16.034389999999998</v>
      </c>
      <c r="AK6" s="252">
        <v>-7.2505600000000001</v>
      </c>
      <c r="AL6" s="252">
        <v>-12.2247933908</v>
      </c>
      <c r="AM6" s="252">
        <v>-1.1186446296900001</v>
      </c>
      <c r="AN6" s="211"/>
      <c r="AO6" s="211"/>
      <c r="AP6" s="211"/>
      <c r="AQ6" s="211"/>
      <c r="AR6" s="211"/>
      <c r="AS6" s="211"/>
      <c r="AT6" s="211"/>
      <c r="AU6" s="211"/>
      <c r="AV6" s="211"/>
      <c r="AW6" s="211"/>
      <c r="AX6" s="211"/>
      <c r="AY6" s="211"/>
    </row>
    <row r="7" spans="1:54" ht="15" x14ac:dyDescent="0.25">
      <c r="A7" s="193">
        <f>YampaRiverInflow.TotalOutflow!A7</f>
        <v>44044</v>
      </c>
      <c r="B7" s="165"/>
      <c r="C7" s="165"/>
      <c r="D7" s="165">
        <v>-0.89700000000000002</v>
      </c>
      <c r="E7" s="235">
        <v>5.1120000000000001</v>
      </c>
      <c r="F7" s="235">
        <v>10.664999999999999</v>
      </c>
      <c r="G7" s="235">
        <v>5.9720000000000004</v>
      </c>
      <c r="H7" s="235">
        <v>-4.8890000000000002</v>
      </c>
      <c r="I7" s="235">
        <v>-3.1019999999999999</v>
      </c>
      <c r="J7" s="235">
        <v>12.827999999999999</v>
      </c>
      <c r="K7" s="235">
        <v>-4.125</v>
      </c>
      <c r="L7" s="235">
        <v>-0.66400000000000003</v>
      </c>
      <c r="M7" s="235">
        <v>-1.9179999999999999</v>
      </c>
      <c r="N7" s="235">
        <v>27.553999999999998</v>
      </c>
      <c r="O7" s="235">
        <v>4.3259999999999996</v>
      </c>
      <c r="P7" s="235">
        <v>3.7869999999999999</v>
      </c>
      <c r="Q7" s="235">
        <v>-3.95</v>
      </c>
      <c r="R7" s="235">
        <v>-0.94599999999999995</v>
      </c>
      <c r="S7" s="235">
        <v>2.1970000000000001</v>
      </c>
      <c r="T7" s="235">
        <v>-4.3259999999999996</v>
      </c>
      <c r="U7" s="235">
        <v>-10.675000000000001</v>
      </c>
      <c r="V7" s="235">
        <v>1.804</v>
      </c>
      <c r="W7" s="235">
        <v>4.2789999999999999</v>
      </c>
      <c r="X7" s="235">
        <v>-12.226000000000001</v>
      </c>
      <c r="Y7" s="235">
        <v>-3.8130000000000002</v>
      </c>
      <c r="Z7" s="235">
        <v>-0.78500000000000003</v>
      </c>
      <c r="AA7" s="235">
        <v>-7.6040000000000001</v>
      </c>
      <c r="AB7" s="235">
        <v>-5.4119999999999999</v>
      </c>
      <c r="AC7" s="235">
        <v>-13.86</v>
      </c>
      <c r="AD7" s="235">
        <v>-14.737</v>
      </c>
      <c r="AE7" s="235">
        <v>-6.2569999999999997</v>
      </c>
      <c r="AF7" s="235">
        <v>-22.553999999999998</v>
      </c>
      <c r="AG7" s="235">
        <v>-2.4489999999999998</v>
      </c>
      <c r="AH7" s="235">
        <v>-15.135450000000001</v>
      </c>
      <c r="AI7" s="252">
        <v>2.9768400000000002</v>
      </c>
      <c r="AJ7" s="252">
        <v>5.9177799999999996</v>
      </c>
      <c r="AK7" s="252">
        <v>3.3304999999999998</v>
      </c>
      <c r="AL7" s="252">
        <v>10.5769677696</v>
      </c>
      <c r="AM7" s="252">
        <v>-6.3205289276000007</v>
      </c>
      <c r="AN7" s="211"/>
      <c r="AO7" s="211"/>
      <c r="AP7" s="211"/>
      <c r="AQ7" s="211"/>
      <c r="AR7" s="211"/>
      <c r="AS7" s="211"/>
      <c r="AT7" s="211"/>
      <c r="AU7" s="211"/>
      <c r="AV7" s="211"/>
      <c r="AW7" s="211"/>
      <c r="AX7" s="211"/>
      <c r="AY7" s="211"/>
    </row>
    <row r="8" spans="1:54" ht="15" x14ac:dyDescent="0.25">
      <c r="A8" s="193">
        <f>YampaRiverInflow.TotalOutflow!A8</f>
        <v>44075</v>
      </c>
      <c r="B8" s="165"/>
      <c r="C8" s="165"/>
      <c r="D8" s="165">
        <v>-0.377</v>
      </c>
      <c r="E8" s="235">
        <v>12.664999999999999</v>
      </c>
      <c r="F8" s="235">
        <v>7.843</v>
      </c>
      <c r="G8" s="235">
        <v>21.111000000000001</v>
      </c>
      <c r="H8" s="235">
        <v>-9.8369999999999997</v>
      </c>
      <c r="I8" s="235">
        <v>10.523999999999999</v>
      </c>
      <c r="J8" s="235">
        <v>-8.4480000000000004</v>
      </c>
      <c r="K8" s="235">
        <v>-5.992</v>
      </c>
      <c r="L8" s="235">
        <v>7.3310000000000004</v>
      </c>
      <c r="M8" s="235">
        <v>-4.6890000000000001</v>
      </c>
      <c r="N8" s="235">
        <v>14.712999999999999</v>
      </c>
      <c r="O8" s="235">
        <v>2.484</v>
      </c>
      <c r="P8" s="235">
        <v>5.2409999999999997</v>
      </c>
      <c r="Q8" s="235">
        <v>-12.904</v>
      </c>
      <c r="R8" s="235">
        <v>8.5779999999999994</v>
      </c>
      <c r="S8" s="235">
        <v>15.861000000000001</v>
      </c>
      <c r="T8" s="235">
        <v>4.218</v>
      </c>
      <c r="U8" s="235">
        <v>2.15</v>
      </c>
      <c r="V8" s="235">
        <v>-6.8959999999999999</v>
      </c>
      <c r="W8" s="235">
        <v>-12.975</v>
      </c>
      <c r="X8" s="235">
        <v>-7.1189999999999998</v>
      </c>
      <c r="Y8" s="235">
        <v>-2.2879999999999998</v>
      </c>
      <c r="Z8" s="235">
        <v>-15.519</v>
      </c>
      <c r="AA8" s="235">
        <v>-21.178000000000001</v>
      </c>
      <c r="AB8" s="235">
        <v>-6.0739999999999998</v>
      </c>
      <c r="AC8" s="235">
        <v>-3.6960000000000002</v>
      </c>
      <c r="AD8" s="235">
        <v>0.23</v>
      </c>
      <c r="AE8" s="235">
        <v>-2.0470000000000002</v>
      </c>
      <c r="AF8" s="235">
        <v>-1.55</v>
      </c>
      <c r="AG8" s="235">
        <v>8.7729999999999997</v>
      </c>
      <c r="AH8" s="235">
        <v>-8.4957199999999986</v>
      </c>
      <c r="AI8" s="252">
        <v>10.460270000000001</v>
      </c>
      <c r="AJ8" s="252">
        <v>-5.7617600000000007</v>
      </c>
      <c r="AK8" s="252">
        <v>-2.9507099999999999</v>
      </c>
      <c r="AL8" s="252">
        <v>5.5732644647899994</v>
      </c>
      <c r="AM8" s="252">
        <v>7.3737107418200001</v>
      </c>
      <c r="AN8" s="211"/>
      <c r="AO8" s="211"/>
      <c r="AP8" s="211"/>
      <c r="AQ8" s="211"/>
      <c r="AR8" s="211"/>
      <c r="AS8" s="211"/>
      <c r="AT8" s="211"/>
      <c r="AU8" s="211"/>
      <c r="AV8" s="211"/>
      <c r="AW8" s="211"/>
      <c r="AX8" s="211"/>
      <c r="AY8" s="211"/>
    </row>
    <row r="9" spans="1:54" ht="15" x14ac:dyDescent="0.25">
      <c r="A9" s="193">
        <f>YampaRiverInflow.TotalOutflow!A9</f>
        <v>44105</v>
      </c>
      <c r="B9" s="165"/>
      <c r="C9" s="165"/>
      <c r="D9" s="165">
        <v>2.484</v>
      </c>
      <c r="E9" s="235">
        <v>14.252000000000001</v>
      </c>
      <c r="F9" s="235">
        <v>9.3710000000000004</v>
      </c>
      <c r="G9" s="235">
        <v>15.488</v>
      </c>
      <c r="H9" s="235">
        <v>-6.1580000000000004</v>
      </c>
      <c r="I9" s="235">
        <v>3.9750000000000001</v>
      </c>
      <c r="J9" s="235">
        <v>-1.39</v>
      </c>
      <c r="K9" s="235">
        <v>1.2050000000000001</v>
      </c>
      <c r="L9" s="235">
        <v>5.649</v>
      </c>
      <c r="M9" s="235">
        <v>-0.52300000000000002</v>
      </c>
      <c r="N9" s="235">
        <v>14.474</v>
      </c>
      <c r="O9" s="235">
        <v>4.5730000000000004</v>
      </c>
      <c r="P9" s="235">
        <v>16.068000000000001</v>
      </c>
      <c r="Q9" s="235">
        <v>-0.16700000000000001</v>
      </c>
      <c r="R9" s="235">
        <v>3.9340000000000002</v>
      </c>
      <c r="S9" s="235">
        <v>-8.1950000000000003</v>
      </c>
      <c r="T9" s="235">
        <v>1.153</v>
      </c>
      <c r="U9" s="235">
        <v>4.8550000000000004</v>
      </c>
      <c r="V9" s="235">
        <v>-2.7719999999999998</v>
      </c>
      <c r="W9" s="235">
        <v>10.111000000000001</v>
      </c>
      <c r="X9" s="235">
        <v>-7.88</v>
      </c>
      <c r="Y9" s="235">
        <v>4.2610000000000001</v>
      </c>
      <c r="Z9" s="235">
        <v>-9.0299999999999994</v>
      </c>
      <c r="AA9" s="235">
        <v>-19.219000000000001</v>
      </c>
      <c r="AB9" s="235">
        <v>-22.152000000000001</v>
      </c>
      <c r="AC9" s="235">
        <v>1.0089999999999999</v>
      </c>
      <c r="AD9" s="235">
        <v>-7.5469999999999997</v>
      </c>
      <c r="AE9" s="235">
        <v>3.0539999999999998</v>
      </c>
      <c r="AF9" s="235">
        <v>-0.55300000000000005</v>
      </c>
      <c r="AG9" s="235">
        <v>-10.613</v>
      </c>
      <c r="AH9" s="235">
        <v>-11.085850000000001</v>
      </c>
      <c r="AI9" s="252">
        <v>5.77902</v>
      </c>
      <c r="AJ9" s="252">
        <v>-2.5799099999999999</v>
      </c>
      <c r="AK9" s="252">
        <v>11.36007</v>
      </c>
      <c r="AL9" s="252">
        <v>13.2843884321</v>
      </c>
      <c r="AM9" s="252">
        <v>-7.7399921552699995</v>
      </c>
      <c r="AN9" s="211"/>
      <c r="AO9" s="211"/>
      <c r="AP9" s="211"/>
      <c r="AQ9" s="211"/>
      <c r="AR9" s="211"/>
      <c r="AS9" s="211"/>
      <c r="AT9" s="211"/>
      <c r="AU9" s="211"/>
      <c r="AV9" s="211"/>
      <c r="AW9" s="211"/>
      <c r="AX9" s="211"/>
      <c r="AY9" s="211"/>
    </row>
    <row r="10" spans="1:54" ht="15" x14ac:dyDescent="0.25">
      <c r="A10" s="193">
        <f>YampaRiverInflow.TotalOutflow!A10</f>
        <v>44136</v>
      </c>
      <c r="B10" s="165"/>
      <c r="C10" s="165"/>
      <c r="D10" s="165">
        <v>3.5089999999999999</v>
      </c>
      <c r="E10" s="235">
        <v>10.364000000000001</v>
      </c>
      <c r="F10" s="235">
        <v>11.958</v>
      </c>
      <c r="G10" s="235">
        <v>26.683</v>
      </c>
      <c r="H10" s="235">
        <v>-13.926</v>
      </c>
      <c r="I10" s="235">
        <v>-7.468</v>
      </c>
      <c r="J10" s="235">
        <v>-28.899000000000001</v>
      </c>
      <c r="K10" s="235">
        <v>2.085</v>
      </c>
      <c r="L10" s="235">
        <v>8.407</v>
      </c>
      <c r="M10" s="235">
        <v>-0.58899999999999997</v>
      </c>
      <c r="N10" s="235">
        <v>22.443999999999999</v>
      </c>
      <c r="O10" s="235">
        <v>6.7830000000000004</v>
      </c>
      <c r="P10" s="235">
        <v>12.221</v>
      </c>
      <c r="Q10" s="235">
        <v>-13.337999999999999</v>
      </c>
      <c r="R10" s="235">
        <v>4.8029999999999999</v>
      </c>
      <c r="S10" s="235">
        <v>7.5140000000000002</v>
      </c>
      <c r="T10" s="235">
        <v>2.7349999999999999</v>
      </c>
      <c r="U10" s="235">
        <v>6.601</v>
      </c>
      <c r="V10" s="235">
        <v>0.97699999999999998</v>
      </c>
      <c r="W10" s="235">
        <v>8.3629999999999995</v>
      </c>
      <c r="X10" s="235">
        <v>1.911</v>
      </c>
      <c r="Y10" s="235">
        <v>-3.2410000000000001</v>
      </c>
      <c r="Z10" s="235">
        <v>2.9350000000000001</v>
      </c>
      <c r="AA10" s="235">
        <v>-7.6369999999999996</v>
      </c>
      <c r="AB10" s="235">
        <v>3.4329999999999998</v>
      </c>
      <c r="AC10" s="235">
        <v>5.0679999999999996</v>
      </c>
      <c r="AD10" s="235">
        <v>-2.4470000000000001</v>
      </c>
      <c r="AE10" s="235">
        <v>9.4309999999999992</v>
      </c>
      <c r="AF10" s="235">
        <v>-7.2889999999999997</v>
      </c>
      <c r="AG10" s="235">
        <v>-3.6389999999999998</v>
      </c>
      <c r="AH10" s="235">
        <v>0.89403999999999995</v>
      </c>
      <c r="AI10" s="252">
        <v>10.06827</v>
      </c>
      <c r="AJ10" s="252">
        <v>6.3182299999999998</v>
      </c>
      <c r="AK10" s="252">
        <v>14.429110000000001</v>
      </c>
      <c r="AL10" s="252">
        <v>13.142818181799999</v>
      </c>
      <c r="AM10" s="252">
        <v>-3.7337908998399998</v>
      </c>
      <c r="AN10" s="211"/>
      <c r="AO10" s="211"/>
      <c r="AP10" s="211"/>
      <c r="AQ10" s="211"/>
      <c r="AR10" s="211"/>
      <c r="AS10" s="211"/>
      <c r="AT10" s="211"/>
      <c r="AU10" s="211"/>
      <c r="AV10" s="211"/>
      <c r="AW10" s="211"/>
      <c r="AX10" s="211"/>
      <c r="AY10" s="211"/>
    </row>
    <row r="11" spans="1:54" ht="15" x14ac:dyDescent="0.25">
      <c r="A11" s="193">
        <f>YampaRiverInflow.TotalOutflow!A11</f>
        <v>44166</v>
      </c>
      <c r="B11" s="165"/>
      <c r="C11" s="165"/>
      <c r="D11" s="165">
        <v>11.791</v>
      </c>
      <c r="E11" s="235">
        <v>17.004000000000001</v>
      </c>
      <c r="F11" s="235">
        <v>9.5869999999999997</v>
      </c>
      <c r="G11" s="235">
        <v>0.30399999999999999</v>
      </c>
      <c r="H11" s="235">
        <v>-3.339</v>
      </c>
      <c r="I11" s="235">
        <v>-11.507999999999999</v>
      </c>
      <c r="J11" s="235">
        <v>-10.381</v>
      </c>
      <c r="K11" s="235">
        <v>5.13</v>
      </c>
      <c r="L11" s="235">
        <v>6.2859999999999996</v>
      </c>
      <c r="M11" s="235">
        <v>3.5110000000000001</v>
      </c>
      <c r="N11" s="235">
        <v>17.72</v>
      </c>
      <c r="O11" s="235">
        <v>8.3699999999999992</v>
      </c>
      <c r="P11" s="235">
        <v>26.24</v>
      </c>
      <c r="Q11" s="235">
        <v>9.7059999999999995</v>
      </c>
      <c r="R11" s="235">
        <v>15.848000000000001</v>
      </c>
      <c r="S11" s="235">
        <v>94.941000000000003</v>
      </c>
      <c r="T11" s="235">
        <v>-1.6679999999999999</v>
      </c>
      <c r="U11" s="235">
        <v>27.11</v>
      </c>
      <c r="V11" s="235">
        <v>15.473000000000001</v>
      </c>
      <c r="W11" s="235">
        <v>23.396999999999998</v>
      </c>
      <c r="X11" s="235">
        <v>-21.466999999999999</v>
      </c>
      <c r="Y11" s="235">
        <v>-1.9690000000000001</v>
      </c>
      <c r="Z11" s="235">
        <v>6.1689999999999996</v>
      </c>
      <c r="AA11" s="235">
        <v>-8.734</v>
      </c>
      <c r="AB11" s="235">
        <v>2.1890000000000001</v>
      </c>
      <c r="AC11" s="235">
        <v>6.22</v>
      </c>
      <c r="AD11" s="235">
        <v>-1.919</v>
      </c>
      <c r="AE11" s="235">
        <v>-0.40100000000000002</v>
      </c>
      <c r="AF11" s="235">
        <v>-10.759</v>
      </c>
      <c r="AG11" s="235">
        <v>-7.3310000000000004</v>
      </c>
      <c r="AH11" s="235">
        <v>7.5781999999999998</v>
      </c>
      <c r="AI11" s="252">
        <v>10.29767</v>
      </c>
      <c r="AJ11" s="252">
        <v>-5.8699700000000004</v>
      </c>
      <c r="AK11" s="252">
        <v>24.633080000000003</v>
      </c>
      <c r="AL11" s="252">
        <v>23.363190082799999</v>
      </c>
      <c r="AM11" s="252">
        <v>-4.4305979113900005</v>
      </c>
      <c r="AN11" s="211"/>
      <c r="AO11" s="211"/>
      <c r="AP11" s="211"/>
      <c r="AQ11" s="211"/>
      <c r="AR11" s="211"/>
      <c r="AS11" s="211"/>
      <c r="AT11" s="211"/>
      <c r="AU11" s="211"/>
      <c r="AV11" s="211"/>
      <c r="AW11" s="211"/>
      <c r="AX11" s="211"/>
      <c r="AY11" s="211"/>
    </row>
    <row r="12" spans="1:54" ht="15" x14ac:dyDescent="0.25">
      <c r="A12" s="193">
        <f>YampaRiverInflow.TotalOutflow!A12</f>
        <v>44197</v>
      </c>
      <c r="B12" s="165"/>
      <c r="C12" s="165"/>
      <c r="D12" s="165">
        <v>10.228</v>
      </c>
      <c r="E12" s="235">
        <v>20.103999999999999</v>
      </c>
      <c r="F12" s="235">
        <v>1.06</v>
      </c>
      <c r="G12" s="235">
        <v>-6.7050000000000001</v>
      </c>
      <c r="H12" s="235">
        <v>5.38</v>
      </c>
      <c r="I12" s="235">
        <v>6.5129999999999999</v>
      </c>
      <c r="J12" s="235">
        <v>-4.4320000000000004</v>
      </c>
      <c r="K12" s="235">
        <v>5.085</v>
      </c>
      <c r="L12" s="235">
        <v>4.3979999999999997</v>
      </c>
      <c r="M12" s="235">
        <v>1.542</v>
      </c>
      <c r="N12" s="235">
        <v>7.4649999999999999</v>
      </c>
      <c r="O12" s="235">
        <v>6.9909999999999997</v>
      </c>
      <c r="P12" s="235">
        <v>-30.036999999999999</v>
      </c>
      <c r="Q12" s="235">
        <v>0.34799999999999998</v>
      </c>
      <c r="R12" s="235">
        <v>8.1069999999999993</v>
      </c>
      <c r="S12" s="235">
        <v>-4.0170000000000003</v>
      </c>
      <c r="T12" s="235">
        <v>-0.42499999999999999</v>
      </c>
      <c r="U12" s="235">
        <v>-9.2249999999999996</v>
      </c>
      <c r="V12" s="235">
        <v>16.908000000000001</v>
      </c>
      <c r="W12" s="235">
        <v>1.482</v>
      </c>
      <c r="X12" s="235">
        <v>-11.156000000000001</v>
      </c>
      <c r="Y12" s="235">
        <v>-10.212999999999999</v>
      </c>
      <c r="Z12" s="235">
        <v>-20.742999999999999</v>
      </c>
      <c r="AA12" s="235">
        <v>-9.2750000000000004</v>
      </c>
      <c r="AB12" s="235">
        <v>-13.997999999999999</v>
      </c>
      <c r="AC12" s="235">
        <v>-0.47799999999999998</v>
      </c>
      <c r="AD12" s="235">
        <v>-2.403</v>
      </c>
      <c r="AE12" s="235">
        <v>3.4119999999999999</v>
      </c>
      <c r="AF12" s="235">
        <v>-10.265000000000001</v>
      </c>
      <c r="AG12" s="235">
        <v>17.93282</v>
      </c>
      <c r="AH12" s="235">
        <v>-2.55436</v>
      </c>
      <c r="AI12" s="252">
        <v>-2.7433800000000002</v>
      </c>
      <c r="AJ12" s="252">
        <v>-21.323439999999998</v>
      </c>
      <c r="AK12" s="252">
        <v>2.6227190070699997</v>
      </c>
      <c r="AL12" s="252">
        <v>1.4601900836399999</v>
      </c>
      <c r="AM12" s="252">
        <v>18.143000000000001</v>
      </c>
      <c r="AN12" s="211"/>
      <c r="AO12" s="211"/>
      <c r="AP12" s="211"/>
      <c r="AQ12" s="211"/>
      <c r="AR12" s="211"/>
      <c r="AS12" s="211"/>
      <c r="AT12" s="211"/>
      <c r="AU12" s="211"/>
      <c r="AV12" s="211"/>
      <c r="AW12" s="211"/>
      <c r="AX12" s="211"/>
      <c r="AY12" s="211"/>
    </row>
    <row r="13" spans="1:54" ht="15" x14ac:dyDescent="0.25">
      <c r="A13" s="193">
        <f>YampaRiverInflow.TotalOutflow!A13</f>
        <v>44228</v>
      </c>
      <c r="B13" s="165"/>
      <c r="C13" s="165"/>
      <c r="D13" s="165">
        <v>-1.032</v>
      </c>
      <c r="E13" s="235">
        <v>17.045999999999999</v>
      </c>
      <c r="F13" s="235">
        <v>28.591000000000001</v>
      </c>
      <c r="G13" s="235">
        <v>33.414000000000001</v>
      </c>
      <c r="H13" s="235">
        <v>22.41</v>
      </c>
      <c r="I13" s="235">
        <v>32.200000000000003</v>
      </c>
      <c r="J13" s="235">
        <v>-3.0870000000000002</v>
      </c>
      <c r="K13" s="235">
        <v>5.883</v>
      </c>
      <c r="L13" s="235">
        <v>-0.33700000000000002</v>
      </c>
      <c r="M13" s="235">
        <v>5.5730000000000004</v>
      </c>
      <c r="N13" s="235">
        <v>9.9540000000000006</v>
      </c>
      <c r="O13" s="235">
        <v>4.1059999999999999</v>
      </c>
      <c r="P13" s="235">
        <v>-45.491</v>
      </c>
      <c r="Q13" s="235">
        <v>-8.9390000000000001</v>
      </c>
      <c r="R13" s="235">
        <v>14.935</v>
      </c>
      <c r="S13" s="235">
        <v>-2.7170000000000001</v>
      </c>
      <c r="T13" s="235">
        <v>1.121</v>
      </c>
      <c r="U13" s="235">
        <v>-12.965</v>
      </c>
      <c r="V13" s="235">
        <v>0.91800000000000004</v>
      </c>
      <c r="W13" s="235">
        <v>1.9139999999999999</v>
      </c>
      <c r="X13" s="235">
        <v>-9.2040000000000006</v>
      </c>
      <c r="Y13" s="235">
        <v>-8.66</v>
      </c>
      <c r="Z13" s="235">
        <v>-7.7130000000000001</v>
      </c>
      <c r="AA13" s="235">
        <v>-7.8449999999999998</v>
      </c>
      <c r="AB13" s="235">
        <v>-18.251999999999999</v>
      </c>
      <c r="AC13" s="235">
        <v>-3.117</v>
      </c>
      <c r="AD13" s="235">
        <v>-7.3280000000000003</v>
      </c>
      <c r="AE13" s="235">
        <v>1.02</v>
      </c>
      <c r="AF13" s="235">
        <v>-14.303000000000001</v>
      </c>
      <c r="AG13" s="235">
        <v>-13.95496</v>
      </c>
      <c r="AH13" s="235">
        <v>-11.963200000000001</v>
      </c>
      <c r="AI13" s="252">
        <v>-5.2006099999999993</v>
      </c>
      <c r="AJ13" s="252">
        <v>-1.8404100000000001</v>
      </c>
      <c r="AK13" s="252">
        <v>4.1879586768900001</v>
      </c>
      <c r="AL13" s="252">
        <v>8.4784876017200013</v>
      </c>
      <c r="AM13" s="252">
        <v>14.496</v>
      </c>
      <c r="AN13" s="211"/>
      <c r="AO13" s="211"/>
      <c r="AP13" s="211"/>
      <c r="AQ13" s="211"/>
      <c r="AR13" s="211"/>
      <c r="AS13" s="211"/>
      <c r="AT13" s="211"/>
      <c r="AU13" s="211"/>
      <c r="AV13" s="211"/>
      <c r="AW13" s="211"/>
      <c r="AX13" s="211"/>
      <c r="AY13" s="211"/>
    </row>
    <row r="14" spans="1:54" ht="15" x14ac:dyDescent="0.25">
      <c r="A14" s="193">
        <f>YampaRiverInflow.TotalOutflow!A14</f>
        <v>44256</v>
      </c>
      <c r="B14" s="165"/>
      <c r="C14" s="165"/>
      <c r="D14" s="165">
        <v>-3.0489999999999999</v>
      </c>
      <c r="E14" s="235">
        <v>6.1710000000000003</v>
      </c>
      <c r="F14" s="235">
        <v>11.651999999999999</v>
      </c>
      <c r="G14" s="235">
        <v>31.146000000000001</v>
      </c>
      <c r="H14" s="235">
        <v>5.4130000000000003</v>
      </c>
      <c r="I14" s="235">
        <v>22.428000000000001</v>
      </c>
      <c r="J14" s="235">
        <v>-10.952999999999999</v>
      </c>
      <c r="K14" s="235">
        <v>-3.7189999999999999</v>
      </c>
      <c r="L14" s="235">
        <v>-8.3870000000000005</v>
      </c>
      <c r="M14" s="235">
        <v>14.401999999999999</v>
      </c>
      <c r="N14" s="235">
        <v>2.5150000000000001</v>
      </c>
      <c r="O14" s="235">
        <v>-1.482</v>
      </c>
      <c r="P14" s="235">
        <v>-85.617000000000004</v>
      </c>
      <c r="Q14" s="235">
        <v>-18.977</v>
      </c>
      <c r="R14" s="235">
        <v>-3.0750000000000002</v>
      </c>
      <c r="S14" s="235">
        <v>33.225999999999999</v>
      </c>
      <c r="T14" s="235">
        <v>11.038</v>
      </c>
      <c r="U14" s="235">
        <v>4.673</v>
      </c>
      <c r="V14" s="235">
        <v>4.1000000000000002E-2</v>
      </c>
      <c r="W14" s="235">
        <v>8.1969999999999992</v>
      </c>
      <c r="X14" s="235">
        <v>5.577</v>
      </c>
      <c r="Y14" s="235">
        <v>-5.0199999999999996</v>
      </c>
      <c r="Z14" s="235">
        <v>-3.68</v>
      </c>
      <c r="AA14" s="235">
        <v>-25.69</v>
      </c>
      <c r="AB14" s="235">
        <v>16.045999999999999</v>
      </c>
      <c r="AC14" s="235">
        <v>-10.304</v>
      </c>
      <c r="AD14" s="235">
        <v>-11.891999999999999</v>
      </c>
      <c r="AE14" s="235">
        <v>0.318</v>
      </c>
      <c r="AF14" s="235">
        <v>-9.7430000000000003</v>
      </c>
      <c r="AG14" s="235">
        <v>-12.145200000000001</v>
      </c>
      <c r="AH14" s="235">
        <v>-6.3741000000000003</v>
      </c>
      <c r="AI14" s="252">
        <v>-11.246979999999999</v>
      </c>
      <c r="AJ14" s="252">
        <v>-5.8244099999999994</v>
      </c>
      <c r="AK14" s="252">
        <v>-14.067462812699999</v>
      </c>
      <c r="AL14" s="252">
        <v>-0.28571900964999997</v>
      </c>
      <c r="AM14" s="252">
        <v>8.0129999999999999</v>
      </c>
      <c r="AN14" s="211"/>
      <c r="AO14" s="211"/>
      <c r="AP14" s="211"/>
      <c r="AQ14" s="211"/>
      <c r="AR14" s="211"/>
      <c r="AS14" s="211"/>
      <c r="AT14" s="211"/>
      <c r="AU14" s="211"/>
      <c r="AV14" s="211"/>
      <c r="AW14" s="211"/>
      <c r="AX14" s="211"/>
      <c r="AY14" s="211"/>
    </row>
    <row r="15" spans="1:54" ht="15" x14ac:dyDescent="0.25">
      <c r="A15" s="193">
        <f>YampaRiverInflow.TotalOutflow!A15</f>
        <v>44287</v>
      </c>
      <c r="B15" s="165"/>
      <c r="C15" s="165"/>
      <c r="D15" s="165">
        <v>-7.1550000000000002</v>
      </c>
      <c r="E15" s="235">
        <v>7.52</v>
      </c>
      <c r="F15" s="235">
        <v>-11.246</v>
      </c>
      <c r="G15" s="235">
        <v>4.5250000000000004</v>
      </c>
      <c r="H15" s="235">
        <v>-15.333</v>
      </c>
      <c r="I15" s="235">
        <v>18.954000000000001</v>
      </c>
      <c r="J15" s="235">
        <v>-3.2869999999999999</v>
      </c>
      <c r="K15" s="235">
        <v>-15.096</v>
      </c>
      <c r="L15" s="235">
        <v>0.37</v>
      </c>
      <c r="M15" s="235">
        <v>14.292</v>
      </c>
      <c r="N15" s="235">
        <v>5.7640000000000002</v>
      </c>
      <c r="O15" s="235">
        <v>12.843999999999999</v>
      </c>
      <c r="P15" s="235">
        <v>-51.061999999999998</v>
      </c>
      <c r="Q15" s="235">
        <v>-15.113</v>
      </c>
      <c r="R15" s="235">
        <v>-4.2430000000000003</v>
      </c>
      <c r="S15" s="235">
        <v>-7.5759999999999996</v>
      </c>
      <c r="T15" s="235">
        <v>15.396000000000001</v>
      </c>
      <c r="U15" s="235">
        <v>39.173999999999999</v>
      </c>
      <c r="V15" s="235">
        <v>-0.41699999999999998</v>
      </c>
      <c r="W15" s="235">
        <v>-3.9380000000000002</v>
      </c>
      <c r="X15" s="235">
        <v>0.93100000000000005</v>
      </c>
      <c r="Y15" s="235">
        <v>-11.872999999999999</v>
      </c>
      <c r="Z15" s="235">
        <v>-13.384</v>
      </c>
      <c r="AA15" s="235">
        <v>-6.9089999999999998</v>
      </c>
      <c r="AB15" s="235">
        <v>4.298</v>
      </c>
      <c r="AC15" s="235">
        <v>-1.605</v>
      </c>
      <c r="AD15" s="235">
        <v>-3.3879999999999999</v>
      </c>
      <c r="AE15" s="235">
        <v>-8.2620000000000005</v>
      </c>
      <c r="AF15" s="235">
        <v>-14.076000000000001</v>
      </c>
      <c r="AG15" s="235">
        <v>-15.64438</v>
      </c>
      <c r="AH15" s="235">
        <v>-20.393439999999998</v>
      </c>
      <c r="AI15" s="252">
        <v>-12.259069999999999</v>
      </c>
      <c r="AJ15" s="252">
        <v>-6.0398699999999996</v>
      </c>
      <c r="AK15" s="252">
        <v>14.1864628099</v>
      </c>
      <c r="AL15" s="252">
        <v>-8.4453140515699996</v>
      </c>
      <c r="AM15" s="252">
        <v>13.148999999999999</v>
      </c>
      <c r="AN15" s="211"/>
      <c r="AO15" s="211"/>
      <c r="AP15" s="211"/>
      <c r="AQ15" s="211"/>
      <c r="AR15" s="211"/>
      <c r="AS15" s="211"/>
      <c r="AT15" s="211"/>
      <c r="AU15" s="211"/>
      <c r="AV15" s="211"/>
      <c r="AW15" s="211"/>
      <c r="AX15" s="211"/>
      <c r="AY15" s="211"/>
    </row>
    <row r="16" spans="1:54" ht="15" x14ac:dyDescent="0.25">
      <c r="A16" s="193">
        <f>YampaRiverInflow.TotalOutflow!A16</f>
        <v>44317</v>
      </c>
      <c r="B16" s="165"/>
      <c r="C16" s="165"/>
      <c r="D16" s="165">
        <v>0.56699999999999995</v>
      </c>
      <c r="E16" s="235">
        <v>12.454000000000001</v>
      </c>
      <c r="F16" s="235">
        <v>4.819</v>
      </c>
      <c r="G16" s="235">
        <v>26.466999999999999</v>
      </c>
      <c r="H16" s="235">
        <v>-2.0129999999999999</v>
      </c>
      <c r="I16" s="235">
        <v>-11.66</v>
      </c>
      <c r="J16" s="235">
        <v>0.27800000000000002</v>
      </c>
      <c r="K16" s="235">
        <v>-5.2439999999999998</v>
      </c>
      <c r="L16" s="235">
        <v>-3.9220000000000002</v>
      </c>
      <c r="M16" s="235">
        <v>17</v>
      </c>
      <c r="N16" s="235">
        <v>7.5990000000000002</v>
      </c>
      <c r="O16" s="235">
        <v>4.7030000000000003</v>
      </c>
      <c r="P16" s="235">
        <v>-61.749000000000002</v>
      </c>
      <c r="Q16" s="235">
        <v>-4.7960000000000003</v>
      </c>
      <c r="R16" s="235">
        <v>-13.974</v>
      </c>
      <c r="S16" s="235">
        <v>-8.2089999999999996</v>
      </c>
      <c r="T16" s="235">
        <v>11.73</v>
      </c>
      <c r="U16" s="235">
        <v>21.998999999999999</v>
      </c>
      <c r="V16" s="235">
        <v>0.111</v>
      </c>
      <c r="W16" s="235">
        <v>-14.868</v>
      </c>
      <c r="X16" s="235">
        <v>-7.181</v>
      </c>
      <c r="Y16" s="235">
        <v>-5.67</v>
      </c>
      <c r="Z16" s="235">
        <v>-33.700000000000003</v>
      </c>
      <c r="AA16" s="235">
        <v>-4.7220000000000004</v>
      </c>
      <c r="AB16" s="235">
        <v>-17.382000000000001</v>
      </c>
      <c r="AC16" s="235">
        <v>-33.279000000000003</v>
      </c>
      <c r="AD16" s="235">
        <v>-5.4210000000000003</v>
      </c>
      <c r="AE16" s="235">
        <v>-5.2460000000000004</v>
      </c>
      <c r="AF16" s="235">
        <v>3.149</v>
      </c>
      <c r="AG16" s="235">
        <v>-9.5569299999999995</v>
      </c>
      <c r="AH16" s="235">
        <v>4.5381899999999993</v>
      </c>
      <c r="AI16" s="252">
        <v>2.7454499999999999</v>
      </c>
      <c r="AJ16" s="252">
        <v>4.5651899999999994</v>
      </c>
      <c r="AK16" s="252">
        <v>0.109545453554</v>
      </c>
      <c r="AL16" s="252">
        <v>8.5840991759299996</v>
      </c>
      <c r="AM16" s="252">
        <v>15.768000000000001</v>
      </c>
      <c r="AN16" s="211"/>
      <c r="AO16" s="211"/>
      <c r="AP16" s="211"/>
      <c r="AQ16" s="211"/>
      <c r="AR16" s="211"/>
      <c r="AS16" s="211"/>
      <c r="AT16" s="211"/>
      <c r="AU16" s="211"/>
      <c r="AV16" s="211"/>
      <c r="AW16" s="211"/>
      <c r="AX16" s="211"/>
      <c r="AY16" s="211"/>
    </row>
    <row r="17" spans="1:51" ht="15" x14ac:dyDescent="0.25">
      <c r="A17" s="193">
        <f>YampaRiverInflow.TotalOutflow!A17</f>
        <v>44348</v>
      </c>
      <c r="B17" s="165"/>
      <c r="C17" s="165"/>
      <c r="D17" s="165">
        <v>-5.6970000000000001</v>
      </c>
      <c r="E17" s="235">
        <v>8.9730000000000008</v>
      </c>
      <c r="F17" s="235">
        <v>-56.872</v>
      </c>
      <c r="G17" s="235">
        <v>29.183</v>
      </c>
      <c r="H17" s="235">
        <v>-2.262</v>
      </c>
      <c r="I17" s="235">
        <v>-2.2789999999999999</v>
      </c>
      <c r="J17" s="235">
        <v>1.631</v>
      </c>
      <c r="K17" s="235">
        <v>-6.1520000000000001</v>
      </c>
      <c r="L17" s="235">
        <v>-8.4760000000000009</v>
      </c>
      <c r="M17" s="235">
        <v>24.515999999999998</v>
      </c>
      <c r="N17" s="235">
        <v>4.5979999999999999</v>
      </c>
      <c r="O17" s="235">
        <v>13.497999999999999</v>
      </c>
      <c r="P17" s="235">
        <v>-26.187000000000001</v>
      </c>
      <c r="Q17" s="235">
        <v>-3.3490000000000002</v>
      </c>
      <c r="R17" s="235">
        <v>4.0839999999999996</v>
      </c>
      <c r="S17" s="235">
        <v>-11.676</v>
      </c>
      <c r="T17" s="235">
        <v>-4.1000000000000002E-2</v>
      </c>
      <c r="U17" s="235">
        <v>5.609</v>
      </c>
      <c r="V17" s="235">
        <v>-3.698</v>
      </c>
      <c r="W17" s="235">
        <v>-11.834</v>
      </c>
      <c r="X17" s="235">
        <v>-9.2289999999999992</v>
      </c>
      <c r="Y17" s="235">
        <v>-8.5180000000000007</v>
      </c>
      <c r="Z17" s="235">
        <v>-26.905999999999999</v>
      </c>
      <c r="AA17" s="235">
        <v>-30.081</v>
      </c>
      <c r="AB17" s="235">
        <v>1.8560000000000001</v>
      </c>
      <c r="AC17" s="235">
        <v>-14.717000000000001</v>
      </c>
      <c r="AD17" s="235">
        <v>-14.012</v>
      </c>
      <c r="AE17" s="235">
        <v>-1.52</v>
      </c>
      <c r="AF17" s="235">
        <v>-16.565999999999999</v>
      </c>
      <c r="AG17" s="235">
        <v>-17.778869999999998</v>
      </c>
      <c r="AH17" s="235">
        <v>-8.3348700000000004</v>
      </c>
      <c r="AI17" s="252">
        <v>-5.4185299999999996</v>
      </c>
      <c r="AJ17" s="252">
        <v>-7.2006999999999994</v>
      </c>
      <c r="AK17" s="252">
        <v>-0.73851239867699991</v>
      </c>
      <c r="AL17" s="252">
        <v>3.31216528727</v>
      </c>
      <c r="AM17" s="252">
        <v>10.185</v>
      </c>
      <c r="AN17" s="211"/>
      <c r="AO17" s="211"/>
      <c r="AP17" s="211"/>
      <c r="AQ17" s="211"/>
      <c r="AR17" s="211"/>
      <c r="AS17" s="211"/>
      <c r="AT17" s="211"/>
      <c r="AU17" s="211"/>
      <c r="AV17" s="211"/>
      <c r="AW17" s="211"/>
      <c r="AX17" s="211"/>
      <c r="AY17" s="211"/>
    </row>
    <row r="18" spans="1:51" ht="15" x14ac:dyDescent="0.25">
      <c r="A18" s="193">
        <f>YampaRiverInflow.TotalOutflow!A18</f>
        <v>44378</v>
      </c>
      <c r="B18" s="165"/>
      <c r="C18" s="165"/>
      <c r="D18" s="165">
        <v>-2.0230000000000001</v>
      </c>
      <c r="E18" s="235">
        <v>7.9630000000000001</v>
      </c>
      <c r="F18" s="235">
        <v>79.977000000000004</v>
      </c>
      <c r="G18" s="235">
        <v>-11.765000000000001</v>
      </c>
      <c r="H18" s="235">
        <v>-10.845000000000001</v>
      </c>
      <c r="I18" s="235">
        <v>-4.5999999999999999E-2</v>
      </c>
      <c r="J18" s="235">
        <v>-5.7720000000000002</v>
      </c>
      <c r="K18" s="235">
        <v>-9.9499999999999993</v>
      </c>
      <c r="L18" s="235">
        <v>-11.750999999999999</v>
      </c>
      <c r="M18" s="235">
        <v>20.866</v>
      </c>
      <c r="N18" s="235">
        <v>1.85</v>
      </c>
      <c r="O18" s="235">
        <v>3.0960000000000001</v>
      </c>
      <c r="P18" s="235">
        <v>-10.608000000000001</v>
      </c>
      <c r="Q18" s="235">
        <v>-7.6440000000000001</v>
      </c>
      <c r="R18" s="235">
        <v>8.1270000000000007</v>
      </c>
      <c r="S18" s="235">
        <v>-11.493</v>
      </c>
      <c r="T18" s="235">
        <v>10.728</v>
      </c>
      <c r="U18" s="235">
        <v>8.7200000000000006</v>
      </c>
      <c r="V18" s="235">
        <v>-1.2669999999999999</v>
      </c>
      <c r="W18" s="235">
        <v>-11.347</v>
      </c>
      <c r="X18" s="235">
        <v>-18.335999999999999</v>
      </c>
      <c r="Y18" s="235">
        <v>-2.9430000000000001</v>
      </c>
      <c r="Z18" s="235">
        <v>-31.49</v>
      </c>
      <c r="AA18" s="235">
        <v>-20.471</v>
      </c>
      <c r="AB18" s="235">
        <v>-11.896000000000001</v>
      </c>
      <c r="AC18" s="235">
        <v>-5.8959999999999999</v>
      </c>
      <c r="AD18" s="235">
        <v>-9.4190000000000005</v>
      </c>
      <c r="AE18" s="235">
        <v>-9.65</v>
      </c>
      <c r="AF18" s="235">
        <v>-13.497</v>
      </c>
      <c r="AG18" s="235">
        <v>-20.782049999999998</v>
      </c>
      <c r="AH18" s="235">
        <v>-5.3935699999999995</v>
      </c>
      <c r="AI18" s="252">
        <v>-16.034389999999998</v>
      </c>
      <c r="AJ18" s="252">
        <v>-7.2505600000000001</v>
      </c>
      <c r="AK18" s="252">
        <v>-12.2247933908</v>
      </c>
      <c r="AL18" s="252">
        <v>-1.1186446296900001</v>
      </c>
      <c r="AM18" s="252">
        <v>9.4459999999999997</v>
      </c>
      <c r="AN18" s="211"/>
      <c r="AO18" s="211"/>
      <c r="AP18" s="211"/>
      <c r="AQ18" s="211"/>
      <c r="AR18" s="211"/>
      <c r="AS18" s="211"/>
      <c r="AT18" s="211"/>
      <c r="AU18" s="211"/>
      <c r="AV18" s="211"/>
      <c r="AW18" s="211"/>
      <c r="AX18" s="211"/>
      <c r="AY18" s="211"/>
    </row>
    <row r="19" spans="1:51" ht="15" x14ac:dyDescent="0.25">
      <c r="A19" s="193">
        <f>YampaRiverInflow.TotalOutflow!A19</f>
        <v>44409</v>
      </c>
      <c r="B19" s="165"/>
      <c r="C19" s="165"/>
      <c r="D19" s="165">
        <v>-0.89700000000000002</v>
      </c>
      <c r="E19" s="235">
        <v>10.664999999999999</v>
      </c>
      <c r="F19" s="235">
        <v>5.9720000000000004</v>
      </c>
      <c r="G19" s="235">
        <v>-4.8890000000000002</v>
      </c>
      <c r="H19" s="235">
        <v>-3.1019999999999999</v>
      </c>
      <c r="I19" s="235">
        <v>12.827999999999999</v>
      </c>
      <c r="J19" s="235">
        <v>-4.125</v>
      </c>
      <c r="K19" s="235">
        <v>-0.66400000000000003</v>
      </c>
      <c r="L19" s="235">
        <v>-1.9179999999999999</v>
      </c>
      <c r="M19" s="235">
        <v>27.553999999999998</v>
      </c>
      <c r="N19" s="235">
        <v>4.3259999999999996</v>
      </c>
      <c r="O19" s="235">
        <v>3.7869999999999999</v>
      </c>
      <c r="P19" s="235">
        <v>-3.95</v>
      </c>
      <c r="Q19" s="235">
        <v>-0.94599999999999995</v>
      </c>
      <c r="R19" s="235">
        <v>2.1970000000000001</v>
      </c>
      <c r="S19" s="235">
        <v>-4.3259999999999996</v>
      </c>
      <c r="T19" s="235">
        <v>-10.675000000000001</v>
      </c>
      <c r="U19" s="235">
        <v>1.804</v>
      </c>
      <c r="V19" s="235">
        <v>4.2789999999999999</v>
      </c>
      <c r="W19" s="235">
        <v>-12.226000000000001</v>
      </c>
      <c r="X19" s="235">
        <v>-3.8130000000000002</v>
      </c>
      <c r="Y19" s="235">
        <v>-0.78500000000000003</v>
      </c>
      <c r="Z19" s="235">
        <v>-7.6040000000000001</v>
      </c>
      <c r="AA19" s="235">
        <v>-5.4119999999999999</v>
      </c>
      <c r="AB19" s="235">
        <v>-13.86</v>
      </c>
      <c r="AC19" s="235">
        <v>-14.737</v>
      </c>
      <c r="AD19" s="235">
        <v>-6.2569999999999997</v>
      </c>
      <c r="AE19" s="235">
        <v>-22.553999999999998</v>
      </c>
      <c r="AF19" s="235">
        <v>-2.4489999999999998</v>
      </c>
      <c r="AG19" s="235">
        <v>-15.135450000000001</v>
      </c>
      <c r="AH19" s="235">
        <v>2.9768400000000002</v>
      </c>
      <c r="AI19" s="252">
        <v>5.9177799999999996</v>
      </c>
      <c r="AJ19" s="252">
        <v>3.3304999999999998</v>
      </c>
      <c r="AK19" s="252">
        <v>10.5769677696</v>
      </c>
      <c r="AL19" s="252">
        <v>-6.3205289276000007</v>
      </c>
      <c r="AM19" s="252">
        <v>5.1120000000000001</v>
      </c>
      <c r="AN19" s="211"/>
      <c r="AO19" s="211"/>
      <c r="AP19" s="211"/>
      <c r="AQ19" s="211"/>
      <c r="AR19" s="211"/>
      <c r="AS19" s="211"/>
      <c r="AT19" s="211"/>
      <c r="AU19" s="211"/>
      <c r="AV19" s="211"/>
      <c r="AW19" s="211"/>
      <c r="AX19" s="211"/>
      <c r="AY19" s="211"/>
    </row>
    <row r="20" spans="1:51" ht="15" x14ac:dyDescent="0.25">
      <c r="A20" s="193">
        <f>YampaRiverInflow.TotalOutflow!A20</f>
        <v>44440</v>
      </c>
      <c r="B20" s="165"/>
      <c r="C20" s="165"/>
      <c r="D20" s="165">
        <v>-0.377</v>
      </c>
      <c r="E20" s="235">
        <v>7.843</v>
      </c>
      <c r="F20" s="235">
        <v>21.111000000000001</v>
      </c>
      <c r="G20" s="235">
        <v>-9.8369999999999997</v>
      </c>
      <c r="H20" s="235">
        <v>10.523999999999999</v>
      </c>
      <c r="I20" s="235">
        <v>-8.4480000000000004</v>
      </c>
      <c r="J20" s="235">
        <v>-5.992</v>
      </c>
      <c r="K20" s="235">
        <v>7.3310000000000004</v>
      </c>
      <c r="L20" s="235">
        <v>-4.6890000000000001</v>
      </c>
      <c r="M20" s="235">
        <v>14.712999999999999</v>
      </c>
      <c r="N20" s="235">
        <v>2.484</v>
      </c>
      <c r="O20" s="235">
        <v>5.2409999999999997</v>
      </c>
      <c r="P20" s="235">
        <v>-12.904</v>
      </c>
      <c r="Q20" s="235">
        <v>8.5779999999999994</v>
      </c>
      <c r="R20" s="235">
        <v>15.861000000000001</v>
      </c>
      <c r="S20" s="235">
        <v>4.218</v>
      </c>
      <c r="T20" s="235">
        <v>2.15</v>
      </c>
      <c r="U20" s="235">
        <v>-6.8959999999999999</v>
      </c>
      <c r="V20" s="235">
        <v>-12.975</v>
      </c>
      <c r="W20" s="235">
        <v>-7.1189999999999998</v>
      </c>
      <c r="X20" s="235">
        <v>-2.2879999999999998</v>
      </c>
      <c r="Y20" s="235">
        <v>-15.519</v>
      </c>
      <c r="Z20" s="235">
        <v>-21.178000000000001</v>
      </c>
      <c r="AA20" s="235">
        <v>-6.0739999999999998</v>
      </c>
      <c r="AB20" s="235">
        <v>-3.6960000000000002</v>
      </c>
      <c r="AC20" s="235">
        <v>0.23</v>
      </c>
      <c r="AD20" s="235">
        <v>-2.0470000000000002</v>
      </c>
      <c r="AE20" s="235">
        <v>-1.55</v>
      </c>
      <c r="AF20" s="235">
        <v>8.7729999999999997</v>
      </c>
      <c r="AG20" s="235">
        <v>-8.4957199999999986</v>
      </c>
      <c r="AH20" s="235">
        <v>10.460270000000001</v>
      </c>
      <c r="AI20" s="252">
        <v>-5.7617600000000007</v>
      </c>
      <c r="AJ20" s="252">
        <v>-2.9507099999999999</v>
      </c>
      <c r="AK20" s="252">
        <v>5.5732644647899994</v>
      </c>
      <c r="AL20" s="252">
        <v>7.3737107418200001</v>
      </c>
      <c r="AM20" s="252">
        <v>12.664999999999999</v>
      </c>
      <c r="AN20" s="211"/>
      <c r="AO20" s="211"/>
      <c r="AP20" s="211"/>
      <c r="AQ20" s="211"/>
      <c r="AR20" s="211"/>
      <c r="AS20" s="211"/>
      <c r="AT20" s="211"/>
      <c r="AU20" s="211"/>
      <c r="AV20" s="211"/>
      <c r="AW20" s="211"/>
      <c r="AX20" s="211"/>
      <c r="AY20" s="211"/>
    </row>
    <row r="21" spans="1:51" ht="15" x14ac:dyDescent="0.25">
      <c r="A21" s="193">
        <f>YampaRiverInflow.TotalOutflow!A21</f>
        <v>44470</v>
      </c>
      <c r="B21" s="165"/>
      <c r="C21" s="165"/>
      <c r="D21" s="165">
        <v>2.484</v>
      </c>
      <c r="E21" s="235">
        <v>9.3710000000000004</v>
      </c>
      <c r="F21" s="235">
        <v>15.488</v>
      </c>
      <c r="G21" s="235">
        <v>-6.1580000000000004</v>
      </c>
      <c r="H21" s="235">
        <v>3.9750000000000001</v>
      </c>
      <c r="I21" s="235">
        <v>-1.39</v>
      </c>
      <c r="J21" s="235">
        <v>1.2050000000000001</v>
      </c>
      <c r="K21" s="235">
        <v>5.649</v>
      </c>
      <c r="L21" s="235">
        <v>-0.52300000000000002</v>
      </c>
      <c r="M21" s="235">
        <v>14.474</v>
      </c>
      <c r="N21" s="235">
        <v>4.5730000000000004</v>
      </c>
      <c r="O21" s="235">
        <v>16.068000000000001</v>
      </c>
      <c r="P21" s="235">
        <v>-0.16700000000000001</v>
      </c>
      <c r="Q21" s="235">
        <v>3.9340000000000002</v>
      </c>
      <c r="R21" s="235">
        <v>-8.1950000000000003</v>
      </c>
      <c r="S21" s="235">
        <v>1.153</v>
      </c>
      <c r="T21" s="235">
        <v>4.8550000000000004</v>
      </c>
      <c r="U21" s="235">
        <v>-2.7719999999999998</v>
      </c>
      <c r="V21" s="235">
        <v>10.111000000000001</v>
      </c>
      <c r="W21" s="235">
        <v>-7.88</v>
      </c>
      <c r="X21" s="235">
        <v>4.2610000000000001</v>
      </c>
      <c r="Y21" s="235">
        <v>-9.0299999999999994</v>
      </c>
      <c r="Z21" s="235">
        <v>-19.219000000000001</v>
      </c>
      <c r="AA21" s="235">
        <v>-22.152000000000001</v>
      </c>
      <c r="AB21" s="235">
        <v>1.0089999999999999</v>
      </c>
      <c r="AC21" s="235">
        <v>-7.5469999999999997</v>
      </c>
      <c r="AD21" s="235">
        <v>3.0539999999999998</v>
      </c>
      <c r="AE21" s="235">
        <v>-0.55300000000000005</v>
      </c>
      <c r="AF21" s="235">
        <v>-10.613</v>
      </c>
      <c r="AG21" s="235">
        <v>-11.085850000000001</v>
      </c>
      <c r="AH21" s="235">
        <v>5.77902</v>
      </c>
      <c r="AI21" s="252">
        <v>-2.5799099999999999</v>
      </c>
      <c r="AJ21" s="252">
        <v>11.36007</v>
      </c>
      <c r="AK21" s="252">
        <v>13.2843884321</v>
      </c>
      <c r="AL21" s="252">
        <v>-7.7399921552699995</v>
      </c>
      <c r="AM21" s="252">
        <v>14.252000000000001</v>
      </c>
      <c r="AN21" s="211"/>
      <c r="AO21" s="211"/>
      <c r="AP21" s="211"/>
      <c r="AQ21" s="211"/>
      <c r="AR21" s="211"/>
      <c r="AS21" s="211"/>
      <c r="AT21" s="211"/>
      <c r="AU21" s="211"/>
      <c r="AV21" s="211"/>
      <c r="AW21" s="211"/>
      <c r="AX21" s="211"/>
      <c r="AY21" s="211"/>
    </row>
    <row r="22" spans="1:51" ht="15" x14ac:dyDescent="0.25">
      <c r="A22" s="193">
        <f>YampaRiverInflow.TotalOutflow!A22</f>
        <v>44501</v>
      </c>
      <c r="B22" s="165"/>
      <c r="C22" s="165"/>
      <c r="D22" s="165">
        <v>3.5089999999999999</v>
      </c>
      <c r="E22" s="235">
        <v>11.958</v>
      </c>
      <c r="F22" s="235">
        <v>26.683</v>
      </c>
      <c r="G22" s="235">
        <v>-13.926</v>
      </c>
      <c r="H22" s="235">
        <v>-7.468</v>
      </c>
      <c r="I22" s="235">
        <v>-28.899000000000001</v>
      </c>
      <c r="J22" s="235">
        <v>2.085</v>
      </c>
      <c r="K22" s="235">
        <v>8.407</v>
      </c>
      <c r="L22" s="235">
        <v>-0.58899999999999997</v>
      </c>
      <c r="M22" s="235">
        <v>22.443999999999999</v>
      </c>
      <c r="N22" s="235">
        <v>6.7830000000000004</v>
      </c>
      <c r="O22" s="235">
        <v>12.221</v>
      </c>
      <c r="P22" s="235">
        <v>-13.337999999999999</v>
      </c>
      <c r="Q22" s="235">
        <v>4.8029999999999999</v>
      </c>
      <c r="R22" s="235">
        <v>7.5140000000000002</v>
      </c>
      <c r="S22" s="235">
        <v>2.7349999999999999</v>
      </c>
      <c r="T22" s="235">
        <v>6.601</v>
      </c>
      <c r="U22" s="235">
        <v>0.97699999999999998</v>
      </c>
      <c r="V22" s="235">
        <v>8.3629999999999995</v>
      </c>
      <c r="W22" s="235">
        <v>1.911</v>
      </c>
      <c r="X22" s="235">
        <v>-3.2410000000000001</v>
      </c>
      <c r="Y22" s="235">
        <v>2.9350000000000001</v>
      </c>
      <c r="Z22" s="235">
        <v>-7.6369999999999996</v>
      </c>
      <c r="AA22" s="235">
        <v>3.4329999999999998</v>
      </c>
      <c r="AB22" s="235">
        <v>5.0679999999999996</v>
      </c>
      <c r="AC22" s="235">
        <v>-2.4470000000000001</v>
      </c>
      <c r="AD22" s="235">
        <v>9.4309999999999992</v>
      </c>
      <c r="AE22" s="235">
        <v>-7.2889999999999997</v>
      </c>
      <c r="AF22" s="235">
        <v>-3.6389999999999998</v>
      </c>
      <c r="AG22" s="235">
        <v>0.89403999999999995</v>
      </c>
      <c r="AH22" s="235">
        <v>10.06827</v>
      </c>
      <c r="AI22" s="252">
        <v>6.3182299999999998</v>
      </c>
      <c r="AJ22" s="252">
        <v>14.429110000000001</v>
      </c>
      <c r="AK22" s="252">
        <v>13.142818181799999</v>
      </c>
      <c r="AL22" s="252">
        <v>-3.7337908998399998</v>
      </c>
      <c r="AM22" s="252">
        <v>10.364000000000001</v>
      </c>
      <c r="AN22" s="211"/>
      <c r="AO22" s="211"/>
      <c r="AP22" s="211"/>
      <c r="AQ22" s="211"/>
      <c r="AR22" s="211"/>
      <c r="AS22" s="211"/>
      <c r="AT22" s="211"/>
      <c r="AU22" s="211"/>
      <c r="AV22" s="211"/>
      <c r="AW22" s="211"/>
      <c r="AX22" s="211"/>
      <c r="AY22" s="211"/>
    </row>
    <row r="23" spans="1:51" ht="15" x14ac:dyDescent="0.25">
      <c r="A23" s="193">
        <f>YampaRiverInflow.TotalOutflow!A23</f>
        <v>44531</v>
      </c>
      <c r="B23" s="165"/>
      <c r="C23" s="165"/>
      <c r="D23" s="165">
        <v>11.791</v>
      </c>
      <c r="E23" s="235">
        <v>9.5869999999999997</v>
      </c>
      <c r="F23" s="235">
        <v>0.30399999999999999</v>
      </c>
      <c r="G23" s="235">
        <v>-3.339</v>
      </c>
      <c r="H23" s="235">
        <v>-11.507999999999999</v>
      </c>
      <c r="I23" s="235">
        <v>-10.381</v>
      </c>
      <c r="J23" s="235">
        <v>5.13</v>
      </c>
      <c r="K23" s="235">
        <v>6.2859999999999996</v>
      </c>
      <c r="L23" s="235">
        <v>3.5110000000000001</v>
      </c>
      <c r="M23" s="235">
        <v>17.72</v>
      </c>
      <c r="N23" s="235">
        <v>8.3699999999999992</v>
      </c>
      <c r="O23" s="235">
        <v>26.24</v>
      </c>
      <c r="P23" s="235">
        <v>9.7059999999999995</v>
      </c>
      <c r="Q23" s="235">
        <v>15.848000000000001</v>
      </c>
      <c r="R23" s="235">
        <v>94.941000000000003</v>
      </c>
      <c r="S23" s="235">
        <v>-1.6679999999999999</v>
      </c>
      <c r="T23" s="235">
        <v>27.11</v>
      </c>
      <c r="U23" s="235">
        <v>15.473000000000001</v>
      </c>
      <c r="V23" s="235">
        <v>23.396999999999998</v>
      </c>
      <c r="W23" s="235">
        <v>-21.466999999999999</v>
      </c>
      <c r="X23" s="235">
        <v>-1.9690000000000001</v>
      </c>
      <c r="Y23" s="235">
        <v>6.1689999999999996</v>
      </c>
      <c r="Z23" s="235">
        <v>-8.734</v>
      </c>
      <c r="AA23" s="235">
        <v>2.1890000000000001</v>
      </c>
      <c r="AB23" s="235">
        <v>6.22</v>
      </c>
      <c r="AC23" s="235">
        <v>-1.919</v>
      </c>
      <c r="AD23" s="235">
        <v>-0.40100000000000002</v>
      </c>
      <c r="AE23" s="235">
        <v>-10.759</v>
      </c>
      <c r="AF23" s="235">
        <v>-7.3310000000000004</v>
      </c>
      <c r="AG23" s="235">
        <v>7.5781999999999998</v>
      </c>
      <c r="AH23" s="235">
        <v>10.29767</v>
      </c>
      <c r="AI23" s="252">
        <v>-5.8699700000000004</v>
      </c>
      <c r="AJ23" s="252">
        <v>24.633080000000003</v>
      </c>
      <c r="AK23" s="252">
        <v>23.363190082799999</v>
      </c>
      <c r="AL23" s="252">
        <v>-4.4305979113900005</v>
      </c>
      <c r="AM23" s="252">
        <v>17.004000000000001</v>
      </c>
      <c r="AN23" s="211"/>
      <c r="AO23" s="211"/>
      <c r="AP23" s="211"/>
      <c r="AQ23" s="211"/>
      <c r="AR23" s="211"/>
      <c r="AS23" s="211"/>
      <c r="AT23" s="211"/>
      <c r="AU23" s="211"/>
      <c r="AV23" s="211"/>
      <c r="AW23" s="211"/>
      <c r="AX23" s="211"/>
      <c r="AY23" s="211"/>
    </row>
    <row r="24" spans="1:51" ht="15" x14ac:dyDescent="0.25">
      <c r="A24" s="193">
        <f>YampaRiverInflow.TotalOutflow!A24</f>
        <v>44562</v>
      </c>
      <c r="B24" s="165"/>
      <c r="C24" s="165"/>
      <c r="D24" s="165">
        <v>10.228</v>
      </c>
      <c r="E24" s="235">
        <v>1.06</v>
      </c>
      <c r="F24" s="235">
        <v>-6.7050000000000001</v>
      </c>
      <c r="G24" s="235">
        <v>5.38</v>
      </c>
      <c r="H24" s="235">
        <v>6.5129999999999999</v>
      </c>
      <c r="I24" s="235">
        <v>-4.4320000000000004</v>
      </c>
      <c r="J24" s="235">
        <v>5.085</v>
      </c>
      <c r="K24" s="235">
        <v>4.3979999999999997</v>
      </c>
      <c r="L24" s="235">
        <v>1.542</v>
      </c>
      <c r="M24" s="235">
        <v>7.4649999999999999</v>
      </c>
      <c r="N24" s="235">
        <v>6.9909999999999997</v>
      </c>
      <c r="O24" s="235">
        <v>-30.036999999999999</v>
      </c>
      <c r="P24" s="235">
        <v>0.34799999999999998</v>
      </c>
      <c r="Q24" s="235">
        <v>8.1069999999999993</v>
      </c>
      <c r="R24" s="235">
        <v>-4.0170000000000003</v>
      </c>
      <c r="S24" s="235">
        <v>-0.42499999999999999</v>
      </c>
      <c r="T24" s="235">
        <v>-9.2249999999999996</v>
      </c>
      <c r="U24" s="235">
        <v>16.908000000000001</v>
      </c>
      <c r="V24" s="235">
        <v>1.482</v>
      </c>
      <c r="W24" s="235">
        <v>-11.156000000000001</v>
      </c>
      <c r="X24" s="235">
        <v>-10.212999999999999</v>
      </c>
      <c r="Y24" s="235">
        <v>-20.742999999999999</v>
      </c>
      <c r="Z24" s="235">
        <v>-9.2750000000000004</v>
      </c>
      <c r="AA24" s="235">
        <v>-13.997999999999999</v>
      </c>
      <c r="AB24" s="235">
        <v>-0.47799999999999998</v>
      </c>
      <c r="AC24" s="235">
        <v>-2.403</v>
      </c>
      <c r="AD24" s="235">
        <v>3.4119999999999999</v>
      </c>
      <c r="AE24" s="235">
        <v>-10.265000000000001</v>
      </c>
      <c r="AF24" s="235">
        <v>17.93282</v>
      </c>
      <c r="AG24" s="235">
        <v>-2.55436</v>
      </c>
      <c r="AH24" s="235">
        <v>-2.7433800000000002</v>
      </c>
      <c r="AI24" s="252">
        <v>-21.323439999999998</v>
      </c>
      <c r="AJ24" s="252">
        <v>2.6227190070699997</v>
      </c>
      <c r="AK24" s="252">
        <v>1.4601900836399999</v>
      </c>
      <c r="AL24" s="252">
        <v>18.143000000000001</v>
      </c>
      <c r="AM24" s="252">
        <v>20.103999999999999</v>
      </c>
      <c r="AN24" s="211"/>
      <c r="AO24" s="211"/>
      <c r="AP24" s="211"/>
      <c r="AQ24" s="211"/>
      <c r="AR24" s="211"/>
      <c r="AS24" s="211"/>
      <c r="AT24" s="211"/>
      <c r="AU24" s="211"/>
      <c r="AV24" s="211"/>
      <c r="AW24" s="211"/>
      <c r="AX24" s="211"/>
      <c r="AY24" s="211"/>
    </row>
    <row r="25" spans="1:51" ht="15" x14ac:dyDescent="0.25">
      <c r="A25" s="193">
        <f>YampaRiverInflow.TotalOutflow!A25</f>
        <v>44593</v>
      </c>
      <c r="B25" s="165"/>
      <c r="C25" s="165"/>
      <c r="D25" s="165">
        <v>-1.032</v>
      </c>
      <c r="E25" s="235">
        <v>28.591000000000001</v>
      </c>
      <c r="F25" s="235">
        <v>33.414000000000001</v>
      </c>
      <c r="G25" s="235">
        <v>22.41</v>
      </c>
      <c r="H25" s="235">
        <v>32.200000000000003</v>
      </c>
      <c r="I25" s="235">
        <v>-3.0870000000000002</v>
      </c>
      <c r="J25" s="235">
        <v>5.883</v>
      </c>
      <c r="K25" s="235">
        <v>-0.33700000000000002</v>
      </c>
      <c r="L25" s="235">
        <v>5.5730000000000004</v>
      </c>
      <c r="M25" s="235">
        <v>9.9540000000000006</v>
      </c>
      <c r="N25" s="235">
        <v>4.1059999999999999</v>
      </c>
      <c r="O25" s="235">
        <v>-45.491</v>
      </c>
      <c r="P25" s="235">
        <v>-8.9390000000000001</v>
      </c>
      <c r="Q25" s="235">
        <v>14.935</v>
      </c>
      <c r="R25" s="235">
        <v>-2.7170000000000001</v>
      </c>
      <c r="S25" s="235">
        <v>1.121</v>
      </c>
      <c r="T25" s="235">
        <v>-12.965</v>
      </c>
      <c r="U25" s="235">
        <v>0.91800000000000004</v>
      </c>
      <c r="V25" s="235">
        <v>1.9139999999999999</v>
      </c>
      <c r="W25" s="235">
        <v>-9.2040000000000006</v>
      </c>
      <c r="X25" s="235">
        <v>-8.66</v>
      </c>
      <c r="Y25" s="235">
        <v>-7.7130000000000001</v>
      </c>
      <c r="Z25" s="235">
        <v>-7.8449999999999998</v>
      </c>
      <c r="AA25" s="235">
        <v>-18.251999999999999</v>
      </c>
      <c r="AB25" s="235">
        <v>-3.117</v>
      </c>
      <c r="AC25" s="235">
        <v>-7.3280000000000003</v>
      </c>
      <c r="AD25" s="235">
        <v>1.02</v>
      </c>
      <c r="AE25" s="235">
        <v>-14.303000000000001</v>
      </c>
      <c r="AF25" s="235">
        <v>-13.95496</v>
      </c>
      <c r="AG25" s="235">
        <v>-11.963200000000001</v>
      </c>
      <c r="AH25" s="235">
        <v>-5.2006099999999993</v>
      </c>
      <c r="AI25" s="252">
        <v>-1.8404100000000001</v>
      </c>
      <c r="AJ25" s="252">
        <v>4.1879586768900001</v>
      </c>
      <c r="AK25" s="252">
        <v>8.4784876017200013</v>
      </c>
      <c r="AL25" s="252">
        <v>14.496</v>
      </c>
      <c r="AM25" s="252">
        <v>17.045999999999999</v>
      </c>
      <c r="AN25" s="211"/>
      <c r="AO25" s="211"/>
      <c r="AP25" s="211"/>
      <c r="AQ25" s="211"/>
      <c r="AR25" s="211"/>
      <c r="AS25" s="211"/>
      <c r="AT25" s="211"/>
      <c r="AU25" s="211"/>
      <c r="AV25" s="211"/>
      <c r="AW25" s="211"/>
      <c r="AX25" s="211"/>
      <c r="AY25" s="211"/>
    </row>
    <row r="26" spans="1:51" ht="15" x14ac:dyDescent="0.25">
      <c r="A26" s="193">
        <f>YampaRiverInflow.TotalOutflow!A26</f>
        <v>44621</v>
      </c>
      <c r="B26" s="165"/>
      <c r="C26" s="165"/>
      <c r="D26" s="165">
        <v>-3.0489999999999999</v>
      </c>
      <c r="E26" s="235">
        <v>11.651999999999999</v>
      </c>
      <c r="F26" s="235">
        <v>31.146000000000001</v>
      </c>
      <c r="G26" s="235">
        <v>5.4130000000000003</v>
      </c>
      <c r="H26" s="235">
        <v>22.428000000000001</v>
      </c>
      <c r="I26" s="235">
        <v>-10.952999999999999</v>
      </c>
      <c r="J26" s="235">
        <v>-3.7189999999999999</v>
      </c>
      <c r="K26" s="235">
        <v>-8.3870000000000005</v>
      </c>
      <c r="L26" s="235">
        <v>14.401999999999999</v>
      </c>
      <c r="M26" s="235">
        <v>2.5150000000000001</v>
      </c>
      <c r="N26" s="235">
        <v>-1.482</v>
      </c>
      <c r="O26" s="235">
        <v>-85.617000000000004</v>
      </c>
      <c r="P26" s="235">
        <v>-18.977</v>
      </c>
      <c r="Q26" s="235">
        <v>-3.0750000000000002</v>
      </c>
      <c r="R26" s="235">
        <v>33.225999999999999</v>
      </c>
      <c r="S26" s="235">
        <v>11.038</v>
      </c>
      <c r="T26" s="235">
        <v>4.673</v>
      </c>
      <c r="U26" s="235">
        <v>4.1000000000000002E-2</v>
      </c>
      <c r="V26" s="235">
        <v>8.1969999999999992</v>
      </c>
      <c r="W26" s="235">
        <v>5.577</v>
      </c>
      <c r="X26" s="235">
        <v>-5.0199999999999996</v>
      </c>
      <c r="Y26" s="235">
        <v>-3.68</v>
      </c>
      <c r="Z26" s="235">
        <v>-25.69</v>
      </c>
      <c r="AA26" s="235">
        <v>16.045999999999999</v>
      </c>
      <c r="AB26" s="235">
        <v>-10.304</v>
      </c>
      <c r="AC26" s="235">
        <v>-11.891999999999999</v>
      </c>
      <c r="AD26" s="235">
        <v>0.318</v>
      </c>
      <c r="AE26" s="235">
        <v>-9.7430000000000003</v>
      </c>
      <c r="AF26" s="235">
        <v>-12.145200000000001</v>
      </c>
      <c r="AG26" s="235">
        <v>-6.3741000000000003</v>
      </c>
      <c r="AH26" s="235">
        <v>-11.246979999999999</v>
      </c>
      <c r="AI26" s="252">
        <v>-5.8244099999999994</v>
      </c>
      <c r="AJ26" s="252">
        <v>-14.067462812699999</v>
      </c>
      <c r="AK26" s="252">
        <v>-0.28571900964999997</v>
      </c>
      <c r="AL26" s="252">
        <v>8.0129999999999999</v>
      </c>
      <c r="AM26" s="252">
        <v>6.1710000000000003</v>
      </c>
      <c r="AN26" s="211"/>
      <c r="AO26" s="211"/>
      <c r="AP26" s="211"/>
      <c r="AQ26" s="211"/>
      <c r="AR26" s="211"/>
      <c r="AS26" s="211"/>
      <c r="AT26" s="211"/>
      <c r="AU26" s="211"/>
      <c r="AV26" s="211"/>
      <c r="AW26" s="211"/>
      <c r="AX26" s="211"/>
      <c r="AY26" s="211"/>
    </row>
    <row r="27" spans="1:51" ht="15" x14ac:dyDescent="0.25">
      <c r="A27" s="193">
        <f>YampaRiverInflow.TotalOutflow!A27</f>
        <v>44652</v>
      </c>
      <c r="B27" s="165"/>
      <c r="C27" s="165"/>
      <c r="D27" s="165">
        <v>-7.1550000000000002</v>
      </c>
      <c r="E27" s="235">
        <v>-11.246</v>
      </c>
      <c r="F27" s="235">
        <v>4.5250000000000004</v>
      </c>
      <c r="G27" s="235">
        <v>-15.333</v>
      </c>
      <c r="H27" s="235">
        <v>18.954000000000001</v>
      </c>
      <c r="I27" s="235">
        <v>-3.2869999999999999</v>
      </c>
      <c r="J27" s="235">
        <v>-15.096</v>
      </c>
      <c r="K27" s="235">
        <v>0.37</v>
      </c>
      <c r="L27" s="235">
        <v>14.292</v>
      </c>
      <c r="M27" s="235">
        <v>5.7640000000000002</v>
      </c>
      <c r="N27" s="235">
        <v>12.843999999999999</v>
      </c>
      <c r="O27" s="235">
        <v>-51.061999999999998</v>
      </c>
      <c r="P27" s="235">
        <v>-15.113</v>
      </c>
      <c r="Q27" s="235">
        <v>-4.2430000000000003</v>
      </c>
      <c r="R27" s="235">
        <v>-7.5759999999999996</v>
      </c>
      <c r="S27" s="235">
        <v>15.396000000000001</v>
      </c>
      <c r="T27" s="235">
        <v>39.173999999999999</v>
      </c>
      <c r="U27" s="235">
        <v>-0.41699999999999998</v>
      </c>
      <c r="V27" s="235">
        <v>-3.9380000000000002</v>
      </c>
      <c r="W27" s="235">
        <v>0.93100000000000005</v>
      </c>
      <c r="X27" s="235">
        <v>-11.872999999999999</v>
      </c>
      <c r="Y27" s="235">
        <v>-13.384</v>
      </c>
      <c r="Z27" s="235">
        <v>-6.9089999999999998</v>
      </c>
      <c r="AA27" s="235">
        <v>4.298</v>
      </c>
      <c r="AB27" s="235">
        <v>-1.605</v>
      </c>
      <c r="AC27" s="235">
        <v>-3.3879999999999999</v>
      </c>
      <c r="AD27" s="235">
        <v>-8.2620000000000005</v>
      </c>
      <c r="AE27" s="235">
        <v>-14.076000000000001</v>
      </c>
      <c r="AF27" s="235">
        <v>-15.64438</v>
      </c>
      <c r="AG27" s="235">
        <v>-20.393439999999998</v>
      </c>
      <c r="AH27" s="235">
        <v>-12.259069999999999</v>
      </c>
      <c r="AI27" s="252">
        <v>-6.0398699999999996</v>
      </c>
      <c r="AJ27" s="252">
        <v>14.1864628099</v>
      </c>
      <c r="AK27" s="252">
        <v>-8.4453140515699996</v>
      </c>
      <c r="AL27" s="252">
        <v>13.148999999999999</v>
      </c>
      <c r="AM27" s="252">
        <v>7.52</v>
      </c>
      <c r="AN27" s="211"/>
      <c r="AO27" s="211"/>
      <c r="AP27" s="211"/>
      <c r="AQ27" s="211"/>
      <c r="AR27" s="211"/>
      <c r="AS27" s="211"/>
      <c r="AT27" s="211"/>
      <c r="AU27" s="211"/>
      <c r="AV27" s="211"/>
      <c r="AW27" s="211"/>
      <c r="AX27" s="211"/>
      <c r="AY27" s="211"/>
    </row>
    <row r="28" spans="1:51" ht="15" x14ac:dyDescent="0.25">
      <c r="A28" s="193">
        <f>YampaRiverInflow.TotalOutflow!A28</f>
        <v>44682</v>
      </c>
      <c r="B28" s="165"/>
      <c r="C28" s="165"/>
      <c r="D28" s="165">
        <v>0.56699999999999995</v>
      </c>
      <c r="E28" s="235">
        <v>4.819</v>
      </c>
      <c r="F28" s="235">
        <v>26.466999999999999</v>
      </c>
      <c r="G28" s="235">
        <v>-2.0129999999999999</v>
      </c>
      <c r="H28" s="235">
        <v>-11.66</v>
      </c>
      <c r="I28" s="235">
        <v>0.27800000000000002</v>
      </c>
      <c r="J28" s="235">
        <v>-5.2439999999999998</v>
      </c>
      <c r="K28" s="235">
        <v>-3.9220000000000002</v>
      </c>
      <c r="L28" s="235">
        <v>17</v>
      </c>
      <c r="M28" s="235">
        <v>7.5990000000000002</v>
      </c>
      <c r="N28" s="235">
        <v>4.7030000000000003</v>
      </c>
      <c r="O28" s="235">
        <v>-61.749000000000002</v>
      </c>
      <c r="P28" s="235">
        <v>-4.7960000000000003</v>
      </c>
      <c r="Q28" s="235">
        <v>-13.974</v>
      </c>
      <c r="R28" s="235">
        <v>-8.2089999999999996</v>
      </c>
      <c r="S28" s="235">
        <v>11.73</v>
      </c>
      <c r="T28" s="235">
        <v>21.998999999999999</v>
      </c>
      <c r="U28" s="235">
        <v>0.111</v>
      </c>
      <c r="V28" s="235">
        <v>-14.868</v>
      </c>
      <c r="W28" s="235">
        <v>-7.181</v>
      </c>
      <c r="X28" s="235">
        <v>-5.67</v>
      </c>
      <c r="Y28" s="235">
        <v>-33.700000000000003</v>
      </c>
      <c r="Z28" s="235">
        <v>-4.7220000000000004</v>
      </c>
      <c r="AA28" s="235">
        <v>-17.382000000000001</v>
      </c>
      <c r="AB28" s="235">
        <v>-33.279000000000003</v>
      </c>
      <c r="AC28" s="235">
        <v>-5.4210000000000003</v>
      </c>
      <c r="AD28" s="235">
        <v>-5.2460000000000004</v>
      </c>
      <c r="AE28" s="235">
        <v>3.149</v>
      </c>
      <c r="AF28" s="235">
        <v>-9.5569299999999995</v>
      </c>
      <c r="AG28" s="235">
        <v>4.5381899999999993</v>
      </c>
      <c r="AH28" s="235">
        <v>2.7454499999999999</v>
      </c>
      <c r="AI28" s="252">
        <v>4.5651899999999994</v>
      </c>
      <c r="AJ28" s="252">
        <v>0.109545453554</v>
      </c>
      <c r="AK28" s="252">
        <v>8.5840991759299996</v>
      </c>
      <c r="AL28" s="252">
        <v>15.768000000000001</v>
      </c>
      <c r="AM28" s="252">
        <v>12.454000000000001</v>
      </c>
      <c r="AN28" s="211"/>
      <c r="AO28" s="211"/>
      <c r="AP28" s="211"/>
      <c r="AQ28" s="211"/>
      <c r="AR28" s="211"/>
      <c r="AS28" s="211"/>
      <c r="AT28" s="211"/>
      <c r="AU28" s="211"/>
      <c r="AV28" s="211"/>
      <c r="AW28" s="211"/>
      <c r="AX28" s="211"/>
      <c r="AY28" s="211"/>
    </row>
    <row r="29" spans="1:51" ht="15" x14ac:dyDescent="0.25">
      <c r="A29" s="193">
        <f>YampaRiverInflow.TotalOutflow!A29</f>
        <v>44713</v>
      </c>
      <c r="B29" s="165"/>
      <c r="C29" s="165"/>
      <c r="D29" s="165">
        <v>-5.6970000000000001</v>
      </c>
      <c r="E29" s="235">
        <v>-56.872</v>
      </c>
      <c r="F29" s="235">
        <v>29.183</v>
      </c>
      <c r="G29" s="235">
        <v>-2.262</v>
      </c>
      <c r="H29" s="235">
        <v>-2.2789999999999999</v>
      </c>
      <c r="I29" s="235">
        <v>1.631</v>
      </c>
      <c r="J29" s="235">
        <v>-6.1520000000000001</v>
      </c>
      <c r="K29" s="235">
        <v>-8.4760000000000009</v>
      </c>
      <c r="L29" s="235">
        <v>24.515999999999998</v>
      </c>
      <c r="M29" s="235">
        <v>4.5979999999999999</v>
      </c>
      <c r="N29" s="235">
        <v>13.497999999999999</v>
      </c>
      <c r="O29" s="235">
        <v>-26.187000000000001</v>
      </c>
      <c r="P29" s="235">
        <v>-3.3490000000000002</v>
      </c>
      <c r="Q29" s="235">
        <v>4.0839999999999996</v>
      </c>
      <c r="R29" s="235">
        <v>-11.676</v>
      </c>
      <c r="S29" s="235">
        <v>-4.1000000000000002E-2</v>
      </c>
      <c r="T29" s="235">
        <v>5.609</v>
      </c>
      <c r="U29" s="235">
        <v>-3.698</v>
      </c>
      <c r="V29" s="235">
        <v>-11.834</v>
      </c>
      <c r="W29" s="235">
        <v>-9.2289999999999992</v>
      </c>
      <c r="X29" s="235">
        <v>-8.5180000000000007</v>
      </c>
      <c r="Y29" s="235">
        <v>-26.905999999999999</v>
      </c>
      <c r="Z29" s="235">
        <v>-30.081</v>
      </c>
      <c r="AA29" s="235">
        <v>1.8560000000000001</v>
      </c>
      <c r="AB29" s="235">
        <v>-14.717000000000001</v>
      </c>
      <c r="AC29" s="235">
        <v>-14.012</v>
      </c>
      <c r="AD29" s="235">
        <v>-1.52</v>
      </c>
      <c r="AE29" s="235">
        <v>-16.565999999999999</v>
      </c>
      <c r="AF29" s="235">
        <v>-17.778869999999998</v>
      </c>
      <c r="AG29" s="235">
        <v>-8.3348700000000004</v>
      </c>
      <c r="AH29" s="235">
        <v>-5.4185299999999996</v>
      </c>
      <c r="AI29" s="252">
        <v>-7.2006999999999994</v>
      </c>
      <c r="AJ29" s="252">
        <v>-0.73851239867699991</v>
      </c>
      <c r="AK29" s="252">
        <v>3.31216528727</v>
      </c>
      <c r="AL29" s="252">
        <v>10.185</v>
      </c>
      <c r="AM29" s="252">
        <v>8.9730000000000008</v>
      </c>
      <c r="AN29" s="211"/>
      <c r="AO29" s="211"/>
      <c r="AP29" s="211"/>
      <c r="AQ29" s="211"/>
      <c r="AR29" s="211"/>
      <c r="AS29" s="211"/>
      <c r="AT29" s="211"/>
      <c r="AU29" s="211"/>
      <c r="AV29" s="211"/>
      <c r="AW29" s="211"/>
      <c r="AX29" s="211"/>
      <c r="AY29" s="211"/>
    </row>
    <row r="30" spans="1:51" ht="15" x14ac:dyDescent="0.25">
      <c r="A30" s="193">
        <f>YampaRiverInflow.TotalOutflow!A30</f>
        <v>44743</v>
      </c>
      <c r="B30" s="165"/>
      <c r="C30" s="165"/>
      <c r="D30" s="165">
        <v>-2.0230000000000001</v>
      </c>
      <c r="E30" s="235">
        <v>79.977000000000004</v>
      </c>
      <c r="F30" s="235">
        <v>-11.765000000000001</v>
      </c>
      <c r="G30" s="235">
        <v>-10.845000000000001</v>
      </c>
      <c r="H30" s="235">
        <v>-4.5999999999999999E-2</v>
      </c>
      <c r="I30" s="235">
        <v>-5.7720000000000002</v>
      </c>
      <c r="J30" s="235">
        <v>-9.9499999999999993</v>
      </c>
      <c r="K30" s="235">
        <v>-11.750999999999999</v>
      </c>
      <c r="L30" s="235">
        <v>20.866</v>
      </c>
      <c r="M30" s="235">
        <v>1.85</v>
      </c>
      <c r="N30" s="235">
        <v>3.0960000000000001</v>
      </c>
      <c r="O30" s="235">
        <v>-10.608000000000001</v>
      </c>
      <c r="P30" s="235">
        <v>-7.6440000000000001</v>
      </c>
      <c r="Q30" s="235">
        <v>8.1270000000000007</v>
      </c>
      <c r="R30" s="235">
        <v>-11.493</v>
      </c>
      <c r="S30" s="235">
        <v>10.728</v>
      </c>
      <c r="T30" s="235">
        <v>8.7200000000000006</v>
      </c>
      <c r="U30" s="235">
        <v>-1.2669999999999999</v>
      </c>
      <c r="V30" s="235">
        <v>-11.347</v>
      </c>
      <c r="W30" s="235">
        <v>-18.335999999999999</v>
      </c>
      <c r="X30" s="235">
        <v>-2.9430000000000001</v>
      </c>
      <c r="Y30" s="235">
        <v>-31.49</v>
      </c>
      <c r="Z30" s="235">
        <v>-20.471</v>
      </c>
      <c r="AA30" s="235">
        <v>-11.896000000000001</v>
      </c>
      <c r="AB30" s="235">
        <v>-5.8959999999999999</v>
      </c>
      <c r="AC30" s="235">
        <v>-9.4190000000000005</v>
      </c>
      <c r="AD30" s="235">
        <v>-9.65</v>
      </c>
      <c r="AE30" s="235">
        <v>-13.497</v>
      </c>
      <c r="AF30" s="235">
        <v>-20.782049999999998</v>
      </c>
      <c r="AG30" s="235">
        <v>-5.3935699999999995</v>
      </c>
      <c r="AH30" s="235">
        <v>-16.034389999999998</v>
      </c>
      <c r="AI30" s="252">
        <v>-7.2505600000000001</v>
      </c>
      <c r="AJ30" s="252">
        <v>-12.2247933908</v>
      </c>
      <c r="AK30" s="252">
        <v>-1.1186446296900001</v>
      </c>
      <c r="AL30" s="252">
        <v>9.4459999999999997</v>
      </c>
      <c r="AM30" s="252">
        <v>7.9630000000000001</v>
      </c>
      <c r="AN30" s="211"/>
      <c r="AO30" s="211"/>
      <c r="AP30" s="211"/>
      <c r="AQ30" s="211"/>
      <c r="AR30" s="211"/>
      <c r="AS30" s="211"/>
      <c r="AT30" s="211"/>
      <c r="AU30" s="211"/>
      <c r="AV30" s="211"/>
      <c r="AW30" s="211"/>
      <c r="AX30" s="211"/>
      <c r="AY30" s="211"/>
    </row>
    <row r="31" spans="1:51" ht="15" x14ac:dyDescent="0.25">
      <c r="A31" s="193">
        <f>YampaRiverInflow.TotalOutflow!A31</f>
        <v>44774</v>
      </c>
      <c r="B31" s="165"/>
      <c r="C31" s="165"/>
      <c r="D31" s="165">
        <v>-0.89700000000000002</v>
      </c>
      <c r="E31" s="235">
        <v>5.9720000000000004</v>
      </c>
      <c r="F31" s="235">
        <v>-4.8890000000000002</v>
      </c>
      <c r="G31" s="235">
        <v>-3.1019999999999999</v>
      </c>
      <c r="H31" s="235">
        <v>12.827999999999999</v>
      </c>
      <c r="I31" s="235">
        <v>-4.125</v>
      </c>
      <c r="J31" s="235">
        <v>-0.66400000000000003</v>
      </c>
      <c r="K31" s="235">
        <v>-1.9179999999999999</v>
      </c>
      <c r="L31" s="235">
        <v>27.553999999999998</v>
      </c>
      <c r="M31" s="235">
        <v>4.3259999999999996</v>
      </c>
      <c r="N31" s="235">
        <v>3.7869999999999999</v>
      </c>
      <c r="O31" s="235">
        <v>-3.95</v>
      </c>
      <c r="P31" s="235">
        <v>-0.94599999999999995</v>
      </c>
      <c r="Q31" s="235">
        <v>2.1970000000000001</v>
      </c>
      <c r="R31" s="235">
        <v>-4.3259999999999996</v>
      </c>
      <c r="S31" s="235">
        <v>-10.675000000000001</v>
      </c>
      <c r="T31" s="235">
        <v>1.804</v>
      </c>
      <c r="U31" s="235">
        <v>4.2789999999999999</v>
      </c>
      <c r="V31" s="235">
        <v>-12.226000000000001</v>
      </c>
      <c r="W31" s="235">
        <v>-3.8130000000000002</v>
      </c>
      <c r="X31" s="235">
        <v>-0.78500000000000003</v>
      </c>
      <c r="Y31" s="235">
        <v>-7.6040000000000001</v>
      </c>
      <c r="Z31" s="235">
        <v>-5.4119999999999999</v>
      </c>
      <c r="AA31" s="235">
        <v>-13.86</v>
      </c>
      <c r="AB31" s="235">
        <v>-14.737</v>
      </c>
      <c r="AC31" s="235">
        <v>-6.2569999999999997</v>
      </c>
      <c r="AD31" s="235">
        <v>-22.553999999999998</v>
      </c>
      <c r="AE31" s="235">
        <v>-2.4489999999999998</v>
      </c>
      <c r="AF31" s="235">
        <v>-15.135450000000001</v>
      </c>
      <c r="AG31" s="235">
        <v>2.9768400000000002</v>
      </c>
      <c r="AH31" s="235">
        <v>5.9177799999999996</v>
      </c>
      <c r="AI31" s="252">
        <v>3.3304999999999998</v>
      </c>
      <c r="AJ31" s="252">
        <v>10.5769677696</v>
      </c>
      <c r="AK31" s="252">
        <v>-6.3205289276000007</v>
      </c>
      <c r="AL31" s="252">
        <v>5.1120000000000001</v>
      </c>
      <c r="AM31" s="252">
        <v>10.664999999999999</v>
      </c>
      <c r="AN31" s="211"/>
      <c r="AO31" s="211"/>
      <c r="AP31" s="211"/>
      <c r="AQ31" s="211"/>
      <c r="AR31" s="211"/>
      <c r="AS31" s="211"/>
      <c r="AT31" s="211"/>
      <c r="AU31" s="211"/>
      <c r="AV31" s="211"/>
      <c r="AW31" s="211"/>
      <c r="AX31" s="211"/>
      <c r="AY31" s="211"/>
    </row>
    <row r="32" spans="1:51" ht="15" x14ac:dyDescent="0.25">
      <c r="A32" s="193">
        <f>YampaRiverInflow.TotalOutflow!A32</f>
        <v>44805</v>
      </c>
      <c r="B32" s="165"/>
      <c r="C32" s="165"/>
      <c r="D32" s="165">
        <v>-0.377</v>
      </c>
      <c r="E32" s="235">
        <v>21.111000000000001</v>
      </c>
      <c r="F32" s="235">
        <v>-9.8369999999999997</v>
      </c>
      <c r="G32" s="235">
        <v>10.523999999999999</v>
      </c>
      <c r="H32" s="235">
        <v>-8.4480000000000004</v>
      </c>
      <c r="I32" s="235">
        <v>-5.992</v>
      </c>
      <c r="J32" s="235">
        <v>7.3310000000000004</v>
      </c>
      <c r="K32" s="235">
        <v>-4.6890000000000001</v>
      </c>
      <c r="L32" s="235">
        <v>14.712999999999999</v>
      </c>
      <c r="M32" s="235">
        <v>2.484</v>
      </c>
      <c r="N32" s="235">
        <v>5.2409999999999997</v>
      </c>
      <c r="O32" s="235">
        <v>-12.904</v>
      </c>
      <c r="P32" s="235">
        <v>8.5779999999999994</v>
      </c>
      <c r="Q32" s="235">
        <v>15.861000000000001</v>
      </c>
      <c r="R32" s="235">
        <v>4.218</v>
      </c>
      <c r="S32" s="235">
        <v>2.15</v>
      </c>
      <c r="T32" s="235">
        <v>-6.8959999999999999</v>
      </c>
      <c r="U32" s="235">
        <v>-12.975</v>
      </c>
      <c r="V32" s="235">
        <v>-7.1189999999999998</v>
      </c>
      <c r="W32" s="235">
        <v>-2.2879999999999998</v>
      </c>
      <c r="X32" s="235">
        <v>-15.519</v>
      </c>
      <c r="Y32" s="235">
        <v>-21.178000000000001</v>
      </c>
      <c r="Z32" s="235">
        <v>-6.0739999999999998</v>
      </c>
      <c r="AA32" s="235">
        <v>-3.6960000000000002</v>
      </c>
      <c r="AB32" s="235">
        <v>0.23</v>
      </c>
      <c r="AC32" s="235">
        <v>-2.0470000000000002</v>
      </c>
      <c r="AD32" s="235">
        <v>-1.55</v>
      </c>
      <c r="AE32" s="235">
        <v>8.7729999999999997</v>
      </c>
      <c r="AF32" s="235">
        <v>-8.4957199999999986</v>
      </c>
      <c r="AG32" s="235">
        <v>10.460270000000001</v>
      </c>
      <c r="AH32" s="235">
        <v>-5.7617600000000007</v>
      </c>
      <c r="AI32" s="252">
        <v>-2.9507099999999999</v>
      </c>
      <c r="AJ32" s="252">
        <v>5.5732644647899994</v>
      </c>
      <c r="AK32" s="252">
        <v>7.3737107418200001</v>
      </c>
      <c r="AL32" s="252">
        <v>12.664999999999999</v>
      </c>
      <c r="AM32" s="252">
        <v>7.843</v>
      </c>
      <c r="AN32" s="211"/>
      <c r="AO32" s="211"/>
      <c r="AP32" s="211"/>
      <c r="AQ32" s="211"/>
      <c r="AR32" s="211"/>
      <c r="AS32" s="211"/>
      <c r="AT32" s="211"/>
      <c r="AU32" s="211"/>
      <c r="AV32" s="211"/>
      <c r="AW32" s="211"/>
      <c r="AX32" s="211"/>
      <c r="AY32" s="211"/>
    </row>
    <row r="33" spans="1:51" ht="15" x14ac:dyDescent="0.25">
      <c r="A33" s="193">
        <f>YampaRiverInflow.TotalOutflow!A33</f>
        <v>44835</v>
      </c>
      <c r="B33" s="165"/>
      <c r="C33" s="165"/>
      <c r="D33" s="165">
        <v>2.484</v>
      </c>
      <c r="E33" s="235">
        <v>15.488</v>
      </c>
      <c r="F33" s="235">
        <v>-6.1580000000000004</v>
      </c>
      <c r="G33" s="235">
        <v>3.9750000000000001</v>
      </c>
      <c r="H33" s="235">
        <v>-1.39</v>
      </c>
      <c r="I33" s="235">
        <v>1.2050000000000001</v>
      </c>
      <c r="J33" s="235">
        <v>5.649</v>
      </c>
      <c r="K33" s="235">
        <v>-0.52300000000000002</v>
      </c>
      <c r="L33" s="235">
        <v>14.474</v>
      </c>
      <c r="M33" s="235">
        <v>4.5730000000000004</v>
      </c>
      <c r="N33" s="235">
        <v>16.068000000000001</v>
      </c>
      <c r="O33" s="235">
        <v>-0.16700000000000001</v>
      </c>
      <c r="P33" s="235">
        <v>3.9340000000000002</v>
      </c>
      <c r="Q33" s="235">
        <v>-8.1950000000000003</v>
      </c>
      <c r="R33" s="235">
        <v>1.153</v>
      </c>
      <c r="S33" s="235">
        <v>4.8550000000000004</v>
      </c>
      <c r="T33" s="235">
        <v>-2.7719999999999998</v>
      </c>
      <c r="U33" s="235">
        <v>10.111000000000001</v>
      </c>
      <c r="V33" s="235">
        <v>-7.88</v>
      </c>
      <c r="W33" s="235">
        <v>4.2610000000000001</v>
      </c>
      <c r="X33" s="235">
        <v>-9.0299999999999994</v>
      </c>
      <c r="Y33" s="235">
        <v>-19.219000000000001</v>
      </c>
      <c r="Z33" s="235">
        <v>-22.152000000000001</v>
      </c>
      <c r="AA33" s="235">
        <v>1.0089999999999999</v>
      </c>
      <c r="AB33" s="235">
        <v>-7.5469999999999997</v>
      </c>
      <c r="AC33" s="235">
        <v>3.0539999999999998</v>
      </c>
      <c r="AD33" s="235">
        <v>-0.55300000000000005</v>
      </c>
      <c r="AE33" s="235">
        <v>-10.613</v>
      </c>
      <c r="AF33" s="235">
        <v>-11.085850000000001</v>
      </c>
      <c r="AG33" s="235">
        <v>5.77902</v>
      </c>
      <c r="AH33" s="235">
        <v>-2.5799099999999999</v>
      </c>
      <c r="AI33" s="252">
        <v>11.36007</v>
      </c>
      <c r="AJ33" s="252">
        <v>13.2843884321</v>
      </c>
      <c r="AK33" s="252">
        <v>-7.7399921552699995</v>
      </c>
      <c r="AL33" s="252">
        <v>14.252000000000001</v>
      </c>
      <c r="AM33" s="252">
        <v>9.3710000000000004</v>
      </c>
      <c r="AN33" s="211"/>
      <c r="AO33" s="211"/>
      <c r="AP33" s="211"/>
      <c r="AQ33" s="211"/>
      <c r="AR33" s="211"/>
      <c r="AS33" s="211"/>
      <c r="AT33" s="211"/>
      <c r="AU33" s="211"/>
      <c r="AV33" s="211"/>
      <c r="AW33" s="211"/>
      <c r="AX33" s="211"/>
      <c r="AY33" s="211"/>
    </row>
    <row r="34" spans="1:51" ht="15" x14ac:dyDescent="0.25">
      <c r="A34" s="193">
        <f>YampaRiverInflow.TotalOutflow!A34</f>
        <v>44866</v>
      </c>
      <c r="B34" s="165"/>
      <c r="C34" s="165"/>
      <c r="D34" s="165">
        <v>3.5089999999999999</v>
      </c>
      <c r="E34" s="235">
        <v>26.683</v>
      </c>
      <c r="F34" s="235">
        <v>-13.926</v>
      </c>
      <c r="G34" s="235">
        <v>-7.468</v>
      </c>
      <c r="H34" s="235">
        <v>-28.899000000000001</v>
      </c>
      <c r="I34" s="235">
        <v>2.085</v>
      </c>
      <c r="J34" s="235">
        <v>8.407</v>
      </c>
      <c r="K34" s="235">
        <v>-0.58899999999999997</v>
      </c>
      <c r="L34" s="235">
        <v>22.443999999999999</v>
      </c>
      <c r="M34" s="235">
        <v>6.7830000000000004</v>
      </c>
      <c r="N34" s="235">
        <v>12.221</v>
      </c>
      <c r="O34" s="235">
        <v>-13.337999999999999</v>
      </c>
      <c r="P34" s="235">
        <v>4.8029999999999999</v>
      </c>
      <c r="Q34" s="235">
        <v>7.5140000000000002</v>
      </c>
      <c r="R34" s="235">
        <v>2.7349999999999999</v>
      </c>
      <c r="S34" s="235">
        <v>6.601</v>
      </c>
      <c r="T34" s="235">
        <v>0.97699999999999998</v>
      </c>
      <c r="U34" s="235">
        <v>8.3629999999999995</v>
      </c>
      <c r="V34" s="235">
        <v>1.911</v>
      </c>
      <c r="W34" s="235">
        <v>-3.2410000000000001</v>
      </c>
      <c r="X34" s="235">
        <v>2.9350000000000001</v>
      </c>
      <c r="Y34" s="235">
        <v>-7.6369999999999996</v>
      </c>
      <c r="Z34" s="235">
        <v>3.4329999999999998</v>
      </c>
      <c r="AA34" s="235">
        <v>5.0679999999999996</v>
      </c>
      <c r="AB34" s="235">
        <v>-2.4470000000000001</v>
      </c>
      <c r="AC34" s="235">
        <v>9.4309999999999992</v>
      </c>
      <c r="AD34" s="235">
        <v>-7.2889999999999997</v>
      </c>
      <c r="AE34" s="235">
        <v>-3.6389999999999998</v>
      </c>
      <c r="AF34" s="235">
        <v>0.89403999999999995</v>
      </c>
      <c r="AG34" s="235">
        <v>10.06827</v>
      </c>
      <c r="AH34" s="235">
        <v>6.3182299999999998</v>
      </c>
      <c r="AI34" s="252">
        <v>14.429110000000001</v>
      </c>
      <c r="AJ34" s="252">
        <v>13.142818181799999</v>
      </c>
      <c r="AK34" s="252">
        <v>-3.7337908998399998</v>
      </c>
      <c r="AL34" s="252">
        <v>10.364000000000001</v>
      </c>
      <c r="AM34" s="252">
        <v>11.958</v>
      </c>
      <c r="AN34" s="211"/>
      <c r="AO34" s="211"/>
      <c r="AP34" s="211"/>
      <c r="AQ34" s="211"/>
      <c r="AR34" s="211"/>
      <c r="AS34" s="211"/>
      <c r="AT34" s="211"/>
      <c r="AU34" s="211"/>
      <c r="AV34" s="211"/>
      <c r="AW34" s="211"/>
      <c r="AX34" s="211"/>
      <c r="AY34" s="211"/>
    </row>
    <row r="35" spans="1:51" ht="15" x14ac:dyDescent="0.25">
      <c r="A35" s="193">
        <f>YampaRiverInflow.TotalOutflow!A35</f>
        <v>44896</v>
      </c>
      <c r="B35" s="165"/>
      <c r="C35" s="165"/>
      <c r="D35" s="165">
        <v>11.791</v>
      </c>
      <c r="E35" s="235">
        <v>0.30399999999999999</v>
      </c>
      <c r="F35" s="235">
        <v>-3.339</v>
      </c>
      <c r="G35" s="235">
        <v>-11.507999999999999</v>
      </c>
      <c r="H35" s="235">
        <v>-10.381</v>
      </c>
      <c r="I35" s="235">
        <v>5.13</v>
      </c>
      <c r="J35" s="235">
        <v>6.2859999999999996</v>
      </c>
      <c r="K35" s="235">
        <v>3.5110000000000001</v>
      </c>
      <c r="L35" s="235">
        <v>17.72</v>
      </c>
      <c r="M35" s="235">
        <v>8.3699999999999992</v>
      </c>
      <c r="N35" s="235">
        <v>26.24</v>
      </c>
      <c r="O35" s="235">
        <v>9.7059999999999995</v>
      </c>
      <c r="P35" s="235">
        <v>15.848000000000001</v>
      </c>
      <c r="Q35" s="235">
        <v>94.941000000000003</v>
      </c>
      <c r="R35" s="235">
        <v>-1.6679999999999999</v>
      </c>
      <c r="S35" s="235">
        <v>27.11</v>
      </c>
      <c r="T35" s="235">
        <v>15.473000000000001</v>
      </c>
      <c r="U35" s="235">
        <v>23.396999999999998</v>
      </c>
      <c r="V35" s="235">
        <v>-21.466999999999999</v>
      </c>
      <c r="W35" s="235">
        <v>-1.9690000000000001</v>
      </c>
      <c r="X35" s="235">
        <v>6.1689999999999996</v>
      </c>
      <c r="Y35" s="235">
        <v>-8.734</v>
      </c>
      <c r="Z35" s="235">
        <v>2.1890000000000001</v>
      </c>
      <c r="AA35" s="235">
        <v>6.22</v>
      </c>
      <c r="AB35" s="235">
        <v>-1.919</v>
      </c>
      <c r="AC35" s="235">
        <v>-0.40100000000000002</v>
      </c>
      <c r="AD35" s="235">
        <v>-10.759</v>
      </c>
      <c r="AE35" s="235">
        <v>-7.3310000000000004</v>
      </c>
      <c r="AF35" s="235">
        <v>7.5781999999999998</v>
      </c>
      <c r="AG35" s="235">
        <v>10.29767</v>
      </c>
      <c r="AH35" s="235">
        <v>-5.8699700000000004</v>
      </c>
      <c r="AI35" s="252">
        <v>24.633080000000003</v>
      </c>
      <c r="AJ35" s="252">
        <v>23.363190082799999</v>
      </c>
      <c r="AK35" s="252">
        <v>-4.4305979113900005</v>
      </c>
      <c r="AL35" s="252">
        <v>17.004000000000001</v>
      </c>
      <c r="AM35" s="252">
        <v>9.5869999999999997</v>
      </c>
      <c r="AN35" s="211"/>
      <c r="AO35" s="211"/>
      <c r="AP35" s="211"/>
      <c r="AQ35" s="211"/>
      <c r="AR35" s="211"/>
      <c r="AS35" s="211"/>
      <c r="AT35" s="211"/>
      <c r="AU35" s="211"/>
      <c r="AV35" s="211"/>
      <c r="AW35" s="211"/>
      <c r="AX35" s="211"/>
      <c r="AY35" s="211"/>
    </row>
    <row r="36" spans="1:51" ht="15" x14ac:dyDescent="0.25">
      <c r="A36" s="193">
        <f>YampaRiverInflow.TotalOutflow!A36</f>
        <v>44927</v>
      </c>
      <c r="B36" s="165"/>
      <c r="C36" s="165"/>
      <c r="D36" s="165">
        <v>10.228</v>
      </c>
      <c r="E36" s="235">
        <v>-6.7050000000000001</v>
      </c>
      <c r="F36" s="235">
        <v>5.38</v>
      </c>
      <c r="G36" s="235">
        <v>6.5129999999999999</v>
      </c>
      <c r="H36" s="235">
        <v>-4.4320000000000004</v>
      </c>
      <c r="I36" s="235">
        <v>5.085</v>
      </c>
      <c r="J36" s="235">
        <v>4.3979999999999997</v>
      </c>
      <c r="K36" s="235">
        <v>1.542</v>
      </c>
      <c r="L36" s="235">
        <v>7.4649999999999999</v>
      </c>
      <c r="M36" s="235">
        <v>6.9909999999999997</v>
      </c>
      <c r="N36" s="235">
        <v>-30.036999999999999</v>
      </c>
      <c r="O36" s="235">
        <v>0.34799999999999998</v>
      </c>
      <c r="P36" s="235">
        <v>8.1069999999999993</v>
      </c>
      <c r="Q36" s="235">
        <v>-4.0170000000000003</v>
      </c>
      <c r="R36" s="235">
        <v>-0.42499999999999999</v>
      </c>
      <c r="S36" s="235">
        <v>-9.2249999999999996</v>
      </c>
      <c r="T36" s="235">
        <v>16.908000000000001</v>
      </c>
      <c r="U36" s="235">
        <v>1.482</v>
      </c>
      <c r="V36" s="235">
        <v>-11.156000000000001</v>
      </c>
      <c r="W36" s="235">
        <v>-10.212999999999999</v>
      </c>
      <c r="X36" s="235">
        <v>-20.742999999999999</v>
      </c>
      <c r="Y36" s="235">
        <v>-9.2750000000000004</v>
      </c>
      <c r="Z36" s="235">
        <v>-13.997999999999999</v>
      </c>
      <c r="AA36" s="235">
        <v>-0.47799999999999998</v>
      </c>
      <c r="AB36" s="235">
        <v>-2.403</v>
      </c>
      <c r="AC36" s="235">
        <v>3.4119999999999999</v>
      </c>
      <c r="AD36" s="235">
        <v>-10.265000000000001</v>
      </c>
      <c r="AE36" s="235">
        <v>17.93282</v>
      </c>
      <c r="AF36" s="235">
        <v>-2.55436</v>
      </c>
      <c r="AG36" s="235">
        <v>-2.7433800000000002</v>
      </c>
      <c r="AH36" s="235">
        <v>-21.323439999999998</v>
      </c>
      <c r="AI36" s="252">
        <v>2.6227190070699997</v>
      </c>
      <c r="AJ36" s="252">
        <v>1.4601900836399999</v>
      </c>
      <c r="AK36" s="252">
        <v>18.143000000000001</v>
      </c>
      <c r="AL36" s="252">
        <v>20.103999999999999</v>
      </c>
      <c r="AM36" s="252">
        <v>1.06</v>
      </c>
      <c r="AN36" s="211"/>
      <c r="AO36" s="211"/>
      <c r="AP36" s="211"/>
      <c r="AQ36" s="211"/>
      <c r="AR36" s="211"/>
      <c r="AS36" s="211"/>
      <c r="AT36" s="211"/>
      <c r="AU36" s="211"/>
      <c r="AV36" s="211"/>
      <c r="AW36" s="211"/>
      <c r="AX36" s="211"/>
      <c r="AY36" s="211"/>
    </row>
    <row r="37" spans="1:51" ht="15" x14ac:dyDescent="0.25">
      <c r="A37" s="193">
        <f>YampaRiverInflow.TotalOutflow!A37</f>
        <v>44958</v>
      </c>
      <c r="B37" s="165"/>
      <c r="C37" s="165"/>
      <c r="D37" s="165">
        <v>-1.032</v>
      </c>
      <c r="E37" s="235">
        <v>33.414000000000001</v>
      </c>
      <c r="F37" s="235">
        <v>22.41</v>
      </c>
      <c r="G37" s="235">
        <v>32.200000000000003</v>
      </c>
      <c r="H37" s="235">
        <v>-3.0870000000000002</v>
      </c>
      <c r="I37" s="235">
        <v>5.883</v>
      </c>
      <c r="J37" s="235">
        <v>-0.33700000000000002</v>
      </c>
      <c r="K37" s="235">
        <v>5.5730000000000004</v>
      </c>
      <c r="L37" s="235">
        <v>9.9540000000000006</v>
      </c>
      <c r="M37" s="235">
        <v>4.1059999999999999</v>
      </c>
      <c r="N37" s="235">
        <v>-45.491</v>
      </c>
      <c r="O37" s="235">
        <v>-8.9390000000000001</v>
      </c>
      <c r="P37" s="235">
        <v>14.935</v>
      </c>
      <c r="Q37" s="235">
        <v>-2.7170000000000001</v>
      </c>
      <c r="R37" s="235">
        <v>1.121</v>
      </c>
      <c r="S37" s="235">
        <v>-12.965</v>
      </c>
      <c r="T37" s="235">
        <v>0.91800000000000004</v>
      </c>
      <c r="U37" s="235">
        <v>1.9139999999999999</v>
      </c>
      <c r="V37" s="235">
        <v>-9.2040000000000006</v>
      </c>
      <c r="W37" s="235">
        <v>-8.66</v>
      </c>
      <c r="X37" s="235">
        <v>-7.7130000000000001</v>
      </c>
      <c r="Y37" s="235">
        <v>-7.8449999999999998</v>
      </c>
      <c r="Z37" s="235">
        <v>-18.251999999999999</v>
      </c>
      <c r="AA37" s="235">
        <v>-3.117</v>
      </c>
      <c r="AB37" s="235">
        <v>-7.3280000000000003</v>
      </c>
      <c r="AC37" s="235">
        <v>1.02</v>
      </c>
      <c r="AD37" s="235">
        <v>-14.303000000000001</v>
      </c>
      <c r="AE37" s="235">
        <v>-13.95496</v>
      </c>
      <c r="AF37" s="235">
        <v>-11.963200000000001</v>
      </c>
      <c r="AG37" s="235">
        <v>-5.2006099999999993</v>
      </c>
      <c r="AH37" s="235">
        <v>-1.8404100000000001</v>
      </c>
      <c r="AI37" s="252">
        <v>4.1879586768900001</v>
      </c>
      <c r="AJ37" s="252">
        <v>8.4784876017200013</v>
      </c>
      <c r="AK37" s="252">
        <v>14.496</v>
      </c>
      <c r="AL37" s="252">
        <v>17.045999999999999</v>
      </c>
      <c r="AM37" s="252">
        <v>28.591000000000001</v>
      </c>
      <c r="AN37" s="211"/>
      <c r="AO37" s="211"/>
      <c r="AP37" s="211"/>
      <c r="AQ37" s="211"/>
      <c r="AR37" s="211"/>
      <c r="AS37" s="211"/>
      <c r="AT37" s="211"/>
      <c r="AU37" s="211"/>
      <c r="AV37" s="211"/>
      <c r="AW37" s="211"/>
      <c r="AX37" s="211"/>
      <c r="AY37" s="211"/>
    </row>
    <row r="38" spans="1:51" ht="15" x14ac:dyDescent="0.25">
      <c r="A38" s="193">
        <f>YampaRiverInflow.TotalOutflow!A38</f>
        <v>44986</v>
      </c>
      <c r="B38" s="165"/>
      <c r="C38" s="165"/>
      <c r="D38" s="165">
        <v>-3.0489999999999999</v>
      </c>
      <c r="E38" s="235">
        <v>31.146000000000001</v>
      </c>
      <c r="F38" s="235">
        <v>5.4130000000000003</v>
      </c>
      <c r="G38" s="235">
        <v>22.428000000000001</v>
      </c>
      <c r="H38" s="235">
        <v>-10.952999999999999</v>
      </c>
      <c r="I38" s="235">
        <v>-3.7189999999999999</v>
      </c>
      <c r="J38" s="235">
        <v>-8.3870000000000005</v>
      </c>
      <c r="K38" s="235">
        <v>14.401999999999999</v>
      </c>
      <c r="L38" s="235">
        <v>2.5150000000000001</v>
      </c>
      <c r="M38" s="235">
        <v>-1.482</v>
      </c>
      <c r="N38" s="235">
        <v>-85.617000000000004</v>
      </c>
      <c r="O38" s="235">
        <v>-18.977</v>
      </c>
      <c r="P38" s="235">
        <v>-3.0750000000000002</v>
      </c>
      <c r="Q38" s="235">
        <v>33.225999999999999</v>
      </c>
      <c r="R38" s="235">
        <v>11.038</v>
      </c>
      <c r="S38" s="235">
        <v>4.673</v>
      </c>
      <c r="T38" s="235">
        <v>4.1000000000000002E-2</v>
      </c>
      <c r="U38" s="235">
        <v>8.1969999999999992</v>
      </c>
      <c r="V38" s="235">
        <v>5.577</v>
      </c>
      <c r="W38" s="235">
        <v>-5.0199999999999996</v>
      </c>
      <c r="X38" s="235">
        <v>-3.68</v>
      </c>
      <c r="Y38" s="235">
        <v>-25.69</v>
      </c>
      <c r="Z38" s="235">
        <v>16.045999999999999</v>
      </c>
      <c r="AA38" s="235">
        <v>-10.304</v>
      </c>
      <c r="AB38" s="235">
        <v>-11.891999999999999</v>
      </c>
      <c r="AC38" s="235">
        <v>0.318</v>
      </c>
      <c r="AD38" s="235">
        <v>-9.7430000000000003</v>
      </c>
      <c r="AE38" s="235">
        <v>-12.145200000000001</v>
      </c>
      <c r="AF38" s="235">
        <v>-6.3741000000000003</v>
      </c>
      <c r="AG38" s="235">
        <v>-11.246979999999999</v>
      </c>
      <c r="AH38" s="235">
        <v>-5.8244099999999994</v>
      </c>
      <c r="AI38" s="252">
        <v>-14.067462812699999</v>
      </c>
      <c r="AJ38" s="252">
        <v>-0.28571900964999997</v>
      </c>
      <c r="AK38" s="252">
        <v>8.0129999999999999</v>
      </c>
      <c r="AL38" s="252">
        <v>6.1710000000000003</v>
      </c>
      <c r="AM38" s="252">
        <v>11.651999999999999</v>
      </c>
      <c r="AN38" s="211"/>
      <c r="AO38" s="211"/>
      <c r="AP38" s="211"/>
      <c r="AQ38" s="211"/>
      <c r="AR38" s="211"/>
      <c r="AS38" s="211"/>
      <c r="AT38" s="211"/>
      <c r="AU38" s="211"/>
      <c r="AV38" s="211"/>
      <c r="AW38" s="211"/>
      <c r="AX38" s="211"/>
      <c r="AY38" s="211"/>
    </row>
    <row r="39" spans="1:51" ht="15" x14ac:dyDescent="0.25">
      <c r="A39" s="193">
        <f>YampaRiverInflow.TotalOutflow!A39</f>
        <v>45017</v>
      </c>
      <c r="B39" s="165"/>
      <c r="C39" s="165"/>
      <c r="D39" s="165">
        <v>-7.1550000000000002</v>
      </c>
      <c r="E39" s="235">
        <v>4.5250000000000004</v>
      </c>
      <c r="F39" s="235">
        <v>-15.333</v>
      </c>
      <c r="G39" s="235">
        <v>18.954000000000001</v>
      </c>
      <c r="H39" s="235">
        <v>-3.2869999999999999</v>
      </c>
      <c r="I39" s="235">
        <v>-15.096</v>
      </c>
      <c r="J39" s="235">
        <v>0.37</v>
      </c>
      <c r="K39" s="235">
        <v>14.292</v>
      </c>
      <c r="L39" s="235">
        <v>5.7640000000000002</v>
      </c>
      <c r="M39" s="235">
        <v>12.843999999999999</v>
      </c>
      <c r="N39" s="235">
        <v>-51.061999999999998</v>
      </c>
      <c r="O39" s="235">
        <v>-15.113</v>
      </c>
      <c r="P39" s="235">
        <v>-4.2430000000000003</v>
      </c>
      <c r="Q39" s="235">
        <v>-7.5759999999999996</v>
      </c>
      <c r="R39" s="235">
        <v>15.396000000000001</v>
      </c>
      <c r="S39" s="235">
        <v>39.173999999999999</v>
      </c>
      <c r="T39" s="235">
        <v>-0.41699999999999998</v>
      </c>
      <c r="U39" s="235">
        <v>-3.9380000000000002</v>
      </c>
      <c r="V39" s="235">
        <v>0.93100000000000005</v>
      </c>
      <c r="W39" s="235">
        <v>-11.872999999999999</v>
      </c>
      <c r="X39" s="235">
        <v>-13.384</v>
      </c>
      <c r="Y39" s="235">
        <v>-6.9089999999999998</v>
      </c>
      <c r="Z39" s="235">
        <v>4.298</v>
      </c>
      <c r="AA39" s="235">
        <v>-1.605</v>
      </c>
      <c r="AB39" s="235">
        <v>-3.3879999999999999</v>
      </c>
      <c r="AC39" s="235">
        <v>-8.2620000000000005</v>
      </c>
      <c r="AD39" s="235">
        <v>-14.076000000000001</v>
      </c>
      <c r="AE39" s="235">
        <v>-15.64438</v>
      </c>
      <c r="AF39" s="235">
        <v>-20.393439999999998</v>
      </c>
      <c r="AG39" s="235">
        <v>-12.259069999999999</v>
      </c>
      <c r="AH39" s="235">
        <v>-6.0398699999999996</v>
      </c>
      <c r="AI39" s="252">
        <v>14.1864628099</v>
      </c>
      <c r="AJ39" s="252">
        <v>-8.4453140515699996</v>
      </c>
      <c r="AK39" s="252">
        <v>13.148999999999999</v>
      </c>
      <c r="AL39" s="252">
        <v>7.52</v>
      </c>
      <c r="AM39" s="252">
        <v>-11.246</v>
      </c>
      <c r="AN39" s="211"/>
      <c r="AO39" s="211"/>
      <c r="AP39" s="211"/>
      <c r="AQ39" s="211"/>
      <c r="AR39" s="211"/>
      <c r="AS39" s="211"/>
      <c r="AT39" s="211"/>
      <c r="AU39" s="211"/>
      <c r="AV39" s="211"/>
      <c r="AW39" s="211"/>
      <c r="AX39" s="211"/>
      <c r="AY39" s="211"/>
    </row>
    <row r="40" spans="1:51" ht="15" x14ac:dyDescent="0.25">
      <c r="A40" s="193">
        <f>YampaRiverInflow.TotalOutflow!A40</f>
        <v>45047</v>
      </c>
      <c r="B40" s="165"/>
      <c r="C40" s="165"/>
      <c r="D40" s="165">
        <v>0.56699999999999995</v>
      </c>
      <c r="E40" s="235">
        <v>26.466999999999999</v>
      </c>
      <c r="F40" s="235">
        <v>-2.0129999999999999</v>
      </c>
      <c r="G40" s="235">
        <v>-11.66</v>
      </c>
      <c r="H40" s="235">
        <v>0.27800000000000002</v>
      </c>
      <c r="I40" s="235">
        <v>-5.2439999999999998</v>
      </c>
      <c r="J40" s="235">
        <v>-3.9220000000000002</v>
      </c>
      <c r="K40" s="235">
        <v>17</v>
      </c>
      <c r="L40" s="235">
        <v>7.5990000000000002</v>
      </c>
      <c r="M40" s="235">
        <v>4.7030000000000003</v>
      </c>
      <c r="N40" s="235">
        <v>-61.749000000000002</v>
      </c>
      <c r="O40" s="235">
        <v>-4.7960000000000003</v>
      </c>
      <c r="P40" s="235">
        <v>-13.974</v>
      </c>
      <c r="Q40" s="235">
        <v>-8.2089999999999996</v>
      </c>
      <c r="R40" s="235">
        <v>11.73</v>
      </c>
      <c r="S40" s="235">
        <v>21.998999999999999</v>
      </c>
      <c r="T40" s="235">
        <v>0.111</v>
      </c>
      <c r="U40" s="235">
        <v>-14.868</v>
      </c>
      <c r="V40" s="235">
        <v>-7.181</v>
      </c>
      <c r="W40" s="235">
        <v>-5.67</v>
      </c>
      <c r="X40" s="235">
        <v>-33.700000000000003</v>
      </c>
      <c r="Y40" s="235">
        <v>-4.7220000000000004</v>
      </c>
      <c r="Z40" s="235">
        <v>-17.382000000000001</v>
      </c>
      <c r="AA40" s="235">
        <v>-33.279000000000003</v>
      </c>
      <c r="AB40" s="235">
        <v>-5.4210000000000003</v>
      </c>
      <c r="AC40" s="235">
        <v>-5.2460000000000004</v>
      </c>
      <c r="AD40" s="235">
        <v>3.149</v>
      </c>
      <c r="AE40" s="235">
        <v>-9.5569299999999995</v>
      </c>
      <c r="AF40" s="235">
        <v>4.5381899999999993</v>
      </c>
      <c r="AG40" s="235">
        <v>2.7454499999999999</v>
      </c>
      <c r="AH40" s="235">
        <v>4.5651899999999994</v>
      </c>
      <c r="AI40" s="252">
        <v>0.109545453554</v>
      </c>
      <c r="AJ40" s="252">
        <v>8.5840991759299996</v>
      </c>
      <c r="AK40" s="252">
        <v>15.768000000000001</v>
      </c>
      <c r="AL40" s="252">
        <v>12.454000000000001</v>
      </c>
      <c r="AM40" s="252">
        <v>4.819</v>
      </c>
      <c r="AN40" s="211"/>
      <c r="AO40" s="211"/>
      <c r="AP40" s="211"/>
      <c r="AQ40" s="211"/>
      <c r="AR40" s="211"/>
      <c r="AS40" s="211"/>
      <c r="AT40" s="211"/>
      <c r="AU40" s="211"/>
      <c r="AV40" s="211"/>
      <c r="AW40" s="211"/>
      <c r="AX40" s="211"/>
      <c r="AY40" s="211"/>
    </row>
    <row r="41" spans="1:51" ht="15" x14ac:dyDescent="0.25">
      <c r="A41" s="193">
        <f>YampaRiverInflow.TotalOutflow!A41</f>
        <v>45078</v>
      </c>
      <c r="B41" s="165"/>
      <c r="C41" s="165"/>
      <c r="D41" s="165">
        <v>-5.6970000000000001</v>
      </c>
      <c r="E41" s="235">
        <v>29.183</v>
      </c>
      <c r="F41" s="235">
        <v>-2.262</v>
      </c>
      <c r="G41" s="235">
        <v>-2.2789999999999999</v>
      </c>
      <c r="H41" s="235">
        <v>1.631</v>
      </c>
      <c r="I41" s="235">
        <v>-6.1520000000000001</v>
      </c>
      <c r="J41" s="235">
        <v>-8.4760000000000009</v>
      </c>
      <c r="K41" s="235">
        <v>24.515999999999998</v>
      </c>
      <c r="L41" s="235">
        <v>4.5979999999999999</v>
      </c>
      <c r="M41" s="235">
        <v>13.497999999999999</v>
      </c>
      <c r="N41" s="235">
        <v>-26.187000000000001</v>
      </c>
      <c r="O41" s="235">
        <v>-3.3490000000000002</v>
      </c>
      <c r="P41" s="235">
        <v>4.0839999999999996</v>
      </c>
      <c r="Q41" s="235">
        <v>-11.676</v>
      </c>
      <c r="R41" s="235">
        <v>-4.1000000000000002E-2</v>
      </c>
      <c r="S41" s="235">
        <v>5.609</v>
      </c>
      <c r="T41" s="235">
        <v>-3.698</v>
      </c>
      <c r="U41" s="235">
        <v>-11.834</v>
      </c>
      <c r="V41" s="235">
        <v>-9.2289999999999992</v>
      </c>
      <c r="W41" s="235">
        <v>-8.5180000000000007</v>
      </c>
      <c r="X41" s="235">
        <v>-26.905999999999999</v>
      </c>
      <c r="Y41" s="235">
        <v>-30.081</v>
      </c>
      <c r="Z41" s="235">
        <v>1.8560000000000001</v>
      </c>
      <c r="AA41" s="235">
        <v>-14.717000000000001</v>
      </c>
      <c r="AB41" s="235">
        <v>-14.012</v>
      </c>
      <c r="AC41" s="235">
        <v>-1.52</v>
      </c>
      <c r="AD41" s="235">
        <v>-16.565999999999999</v>
      </c>
      <c r="AE41" s="235">
        <v>-17.778869999999998</v>
      </c>
      <c r="AF41" s="235">
        <v>-8.3348700000000004</v>
      </c>
      <c r="AG41" s="235">
        <v>-5.4185299999999996</v>
      </c>
      <c r="AH41" s="235">
        <v>-7.2006999999999994</v>
      </c>
      <c r="AI41" s="252">
        <v>-0.73851239867699991</v>
      </c>
      <c r="AJ41" s="252">
        <v>3.31216528727</v>
      </c>
      <c r="AK41" s="252">
        <v>10.185</v>
      </c>
      <c r="AL41" s="252">
        <v>8.9730000000000008</v>
      </c>
      <c r="AM41" s="252">
        <v>-56.872</v>
      </c>
      <c r="AN41" s="211"/>
      <c r="AO41" s="211"/>
      <c r="AP41" s="211"/>
      <c r="AQ41" s="211"/>
      <c r="AR41" s="211"/>
      <c r="AS41" s="211"/>
      <c r="AT41" s="211"/>
      <c r="AU41" s="211"/>
      <c r="AV41" s="211"/>
      <c r="AW41" s="211"/>
      <c r="AX41" s="211"/>
      <c r="AY41" s="211"/>
    </row>
    <row r="42" spans="1:51" ht="15" x14ac:dyDescent="0.25">
      <c r="A42" s="193">
        <f>YampaRiverInflow.TotalOutflow!A42</f>
        <v>45108</v>
      </c>
      <c r="B42" s="165"/>
      <c r="C42" s="165"/>
      <c r="D42" s="165">
        <v>-2.0230000000000001</v>
      </c>
      <c r="E42" s="235">
        <v>-11.765000000000001</v>
      </c>
      <c r="F42" s="235">
        <v>-10.845000000000001</v>
      </c>
      <c r="G42" s="235">
        <v>-4.5999999999999999E-2</v>
      </c>
      <c r="H42" s="235">
        <v>-5.7720000000000002</v>
      </c>
      <c r="I42" s="235">
        <v>-9.9499999999999993</v>
      </c>
      <c r="J42" s="235">
        <v>-11.750999999999999</v>
      </c>
      <c r="K42" s="235">
        <v>20.866</v>
      </c>
      <c r="L42" s="235">
        <v>1.85</v>
      </c>
      <c r="M42" s="235">
        <v>3.0960000000000001</v>
      </c>
      <c r="N42" s="235">
        <v>-10.608000000000001</v>
      </c>
      <c r="O42" s="235">
        <v>-7.6440000000000001</v>
      </c>
      <c r="P42" s="235">
        <v>8.1270000000000007</v>
      </c>
      <c r="Q42" s="235">
        <v>-11.493</v>
      </c>
      <c r="R42" s="235">
        <v>10.728</v>
      </c>
      <c r="S42" s="235">
        <v>8.7200000000000006</v>
      </c>
      <c r="T42" s="235">
        <v>-1.2669999999999999</v>
      </c>
      <c r="U42" s="235">
        <v>-11.347</v>
      </c>
      <c r="V42" s="235">
        <v>-18.335999999999999</v>
      </c>
      <c r="W42" s="235">
        <v>-2.9430000000000001</v>
      </c>
      <c r="X42" s="235">
        <v>-31.49</v>
      </c>
      <c r="Y42" s="235">
        <v>-20.471</v>
      </c>
      <c r="Z42" s="235">
        <v>-11.896000000000001</v>
      </c>
      <c r="AA42" s="235">
        <v>-5.8959999999999999</v>
      </c>
      <c r="AB42" s="235">
        <v>-9.4190000000000005</v>
      </c>
      <c r="AC42" s="235">
        <v>-9.65</v>
      </c>
      <c r="AD42" s="235">
        <v>-13.497</v>
      </c>
      <c r="AE42" s="235">
        <v>-20.782049999999998</v>
      </c>
      <c r="AF42" s="235">
        <v>-5.3935699999999995</v>
      </c>
      <c r="AG42" s="235">
        <v>-16.034389999999998</v>
      </c>
      <c r="AH42" s="235">
        <v>-7.2505600000000001</v>
      </c>
      <c r="AI42" s="252">
        <v>-12.2247933908</v>
      </c>
      <c r="AJ42" s="252">
        <v>-1.1186446296900001</v>
      </c>
      <c r="AK42" s="252">
        <v>9.4459999999999997</v>
      </c>
      <c r="AL42" s="252">
        <v>7.9630000000000001</v>
      </c>
      <c r="AM42" s="252">
        <v>79.977000000000004</v>
      </c>
      <c r="AN42" s="211"/>
      <c r="AO42" s="211"/>
      <c r="AP42" s="211"/>
      <c r="AQ42" s="211"/>
      <c r="AR42" s="211"/>
      <c r="AS42" s="211"/>
      <c r="AT42" s="211"/>
      <c r="AU42" s="211"/>
      <c r="AV42" s="211"/>
      <c r="AW42" s="211"/>
      <c r="AX42" s="211"/>
      <c r="AY42" s="211"/>
    </row>
    <row r="43" spans="1:51" ht="15" x14ac:dyDescent="0.25">
      <c r="A43" s="193">
        <f>YampaRiverInflow.TotalOutflow!A43</f>
        <v>45139</v>
      </c>
      <c r="B43" s="165"/>
      <c r="C43" s="165"/>
      <c r="D43" s="165">
        <v>-0.89700000000000002</v>
      </c>
      <c r="E43" s="235">
        <v>-4.8890000000000002</v>
      </c>
      <c r="F43" s="235">
        <v>-3.1019999999999999</v>
      </c>
      <c r="G43" s="235">
        <v>12.827999999999999</v>
      </c>
      <c r="H43" s="235">
        <v>-4.125</v>
      </c>
      <c r="I43" s="235">
        <v>-0.66400000000000003</v>
      </c>
      <c r="J43" s="235">
        <v>-1.9179999999999999</v>
      </c>
      <c r="K43" s="235">
        <v>27.553999999999998</v>
      </c>
      <c r="L43" s="235">
        <v>4.3259999999999996</v>
      </c>
      <c r="M43" s="235">
        <v>3.7869999999999999</v>
      </c>
      <c r="N43" s="235">
        <v>-3.95</v>
      </c>
      <c r="O43" s="235">
        <v>-0.94599999999999995</v>
      </c>
      <c r="P43" s="235">
        <v>2.1970000000000001</v>
      </c>
      <c r="Q43" s="235">
        <v>-4.3259999999999996</v>
      </c>
      <c r="R43" s="235">
        <v>-10.675000000000001</v>
      </c>
      <c r="S43" s="235">
        <v>1.804</v>
      </c>
      <c r="T43" s="235">
        <v>4.2789999999999999</v>
      </c>
      <c r="U43" s="235">
        <v>-12.226000000000001</v>
      </c>
      <c r="V43" s="235">
        <v>-3.8130000000000002</v>
      </c>
      <c r="W43" s="235">
        <v>-0.78500000000000003</v>
      </c>
      <c r="X43" s="235">
        <v>-7.6040000000000001</v>
      </c>
      <c r="Y43" s="235">
        <v>-5.4119999999999999</v>
      </c>
      <c r="Z43" s="235">
        <v>-13.86</v>
      </c>
      <c r="AA43" s="235">
        <v>-14.737</v>
      </c>
      <c r="AB43" s="235">
        <v>-6.2569999999999997</v>
      </c>
      <c r="AC43" s="235">
        <v>-22.553999999999998</v>
      </c>
      <c r="AD43" s="235">
        <v>-2.4489999999999998</v>
      </c>
      <c r="AE43" s="235">
        <v>-15.135450000000001</v>
      </c>
      <c r="AF43" s="235">
        <v>2.9768400000000002</v>
      </c>
      <c r="AG43" s="235">
        <v>5.9177799999999996</v>
      </c>
      <c r="AH43" s="235">
        <v>3.3304999999999998</v>
      </c>
      <c r="AI43" s="252">
        <v>10.5769677696</v>
      </c>
      <c r="AJ43" s="252">
        <v>-6.3205289276000007</v>
      </c>
      <c r="AK43" s="252">
        <v>5.1120000000000001</v>
      </c>
      <c r="AL43" s="252">
        <v>10.664999999999999</v>
      </c>
      <c r="AM43" s="252">
        <v>5.9720000000000004</v>
      </c>
      <c r="AN43" s="211"/>
      <c r="AO43" s="211"/>
      <c r="AP43" s="211"/>
      <c r="AQ43" s="211"/>
      <c r="AR43" s="211"/>
      <c r="AS43" s="211"/>
      <c r="AT43" s="211"/>
      <c r="AU43" s="211"/>
      <c r="AV43" s="211"/>
      <c r="AW43" s="211"/>
      <c r="AX43" s="211"/>
      <c r="AY43" s="211"/>
    </row>
    <row r="44" spans="1:51" ht="15" x14ac:dyDescent="0.25">
      <c r="A44" s="193">
        <f>YampaRiverInflow.TotalOutflow!A44</f>
        <v>45170</v>
      </c>
      <c r="B44" s="165"/>
      <c r="C44" s="165"/>
      <c r="D44" s="165">
        <v>-0.377</v>
      </c>
      <c r="E44" s="235">
        <v>-9.8369999999999997</v>
      </c>
      <c r="F44" s="235">
        <v>10.523999999999999</v>
      </c>
      <c r="G44" s="235">
        <v>-8.4480000000000004</v>
      </c>
      <c r="H44" s="235">
        <v>-5.992</v>
      </c>
      <c r="I44" s="235">
        <v>7.3310000000000004</v>
      </c>
      <c r="J44" s="235">
        <v>-4.6890000000000001</v>
      </c>
      <c r="K44" s="235">
        <v>14.712999999999999</v>
      </c>
      <c r="L44" s="235">
        <v>2.484</v>
      </c>
      <c r="M44" s="235">
        <v>5.2409999999999997</v>
      </c>
      <c r="N44" s="235">
        <v>-12.904</v>
      </c>
      <c r="O44" s="235">
        <v>8.5779999999999994</v>
      </c>
      <c r="P44" s="235">
        <v>15.861000000000001</v>
      </c>
      <c r="Q44" s="235">
        <v>4.218</v>
      </c>
      <c r="R44" s="235">
        <v>2.15</v>
      </c>
      <c r="S44" s="235">
        <v>-6.8959999999999999</v>
      </c>
      <c r="T44" s="235">
        <v>-12.975</v>
      </c>
      <c r="U44" s="235">
        <v>-7.1189999999999998</v>
      </c>
      <c r="V44" s="235">
        <v>-2.2879999999999998</v>
      </c>
      <c r="W44" s="235">
        <v>-15.519</v>
      </c>
      <c r="X44" s="235">
        <v>-21.178000000000001</v>
      </c>
      <c r="Y44" s="235">
        <v>-6.0739999999999998</v>
      </c>
      <c r="Z44" s="235">
        <v>-3.6960000000000002</v>
      </c>
      <c r="AA44" s="235">
        <v>0.23</v>
      </c>
      <c r="AB44" s="235">
        <v>-2.0470000000000002</v>
      </c>
      <c r="AC44" s="235">
        <v>-1.55</v>
      </c>
      <c r="AD44" s="235">
        <v>8.7729999999999997</v>
      </c>
      <c r="AE44" s="235">
        <v>-8.4957199999999986</v>
      </c>
      <c r="AF44" s="235">
        <v>10.460270000000001</v>
      </c>
      <c r="AG44" s="235">
        <v>-5.7617600000000007</v>
      </c>
      <c r="AH44" s="235">
        <v>-2.9507099999999999</v>
      </c>
      <c r="AI44" s="252">
        <v>5.5732644647899994</v>
      </c>
      <c r="AJ44" s="252">
        <v>7.3737107418200001</v>
      </c>
      <c r="AK44" s="252">
        <v>12.664999999999999</v>
      </c>
      <c r="AL44" s="252">
        <v>7.843</v>
      </c>
      <c r="AM44" s="252">
        <v>21.111000000000001</v>
      </c>
      <c r="AN44" s="211"/>
      <c r="AO44" s="211"/>
      <c r="AP44" s="211"/>
      <c r="AQ44" s="211"/>
      <c r="AR44" s="211"/>
      <c r="AS44" s="211"/>
      <c r="AT44" s="211"/>
      <c r="AU44" s="211"/>
      <c r="AV44" s="211"/>
      <c r="AW44" s="211"/>
      <c r="AX44" s="211"/>
      <c r="AY44" s="211"/>
    </row>
    <row r="45" spans="1:51" ht="15" x14ac:dyDescent="0.25">
      <c r="A45" s="193">
        <f>YampaRiverInflow.TotalOutflow!A45</f>
        <v>45200</v>
      </c>
      <c r="B45" s="165"/>
      <c r="C45" s="165"/>
      <c r="D45" s="165">
        <v>2.484</v>
      </c>
      <c r="E45" s="235">
        <v>-6.1580000000000004</v>
      </c>
      <c r="F45" s="235">
        <v>3.9750000000000001</v>
      </c>
      <c r="G45" s="235">
        <v>-1.39</v>
      </c>
      <c r="H45" s="235">
        <v>1.2050000000000001</v>
      </c>
      <c r="I45" s="235">
        <v>5.649</v>
      </c>
      <c r="J45" s="235">
        <v>-0.52300000000000002</v>
      </c>
      <c r="K45" s="235">
        <v>14.474</v>
      </c>
      <c r="L45" s="235">
        <v>4.5730000000000004</v>
      </c>
      <c r="M45" s="235">
        <v>16.068000000000001</v>
      </c>
      <c r="N45" s="235">
        <v>-0.16700000000000001</v>
      </c>
      <c r="O45" s="235">
        <v>3.9340000000000002</v>
      </c>
      <c r="P45" s="235">
        <v>-8.1950000000000003</v>
      </c>
      <c r="Q45" s="235">
        <v>1.153</v>
      </c>
      <c r="R45" s="235">
        <v>4.8550000000000004</v>
      </c>
      <c r="S45" s="235">
        <v>-2.7719999999999998</v>
      </c>
      <c r="T45" s="235">
        <v>10.111000000000001</v>
      </c>
      <c r="U45" s="235">
        <v>-7.88</v>
      </c>
      <c r="V45" s="235">
        <v>4.2610000000000001</v>
      </c>
      <c r="W45" s="235">
        <v>-9.0299999999999994</v>
      </c>
      <c r="X45" s="235">
        <v>-19.219000000000001</v>
      </c>
      <c r="Y45" s="235">
        <v>-22.152000000000001</v>
      </c>
      <c r="Z45" s="235">
        <v>1.0089999999999999</v>
      </c>
      <c r="AA45" s="235">
        <v>-7.5469999999999997</v>
      </c>
      <c r="AB45" s="235">
        <v>3.0539999999999998</v>
      </c>
      <c r="AC45" s="235">
        <v>-0.55300000000000005</v>
      </c>
      <c r="AD45" s="235">
        <v>-10.613</v>
      </c>
      <c r="AE45" s="235">
        <v>-11.085850000000001</v>
      </c>
      <c r="AF45" s="235">
        <v>5.77902</v>
      </c>
      <c r="AG45" s="235">
        <v>-2.5799099999999999</v>
      </c>
      <c r="AH45" s="235">
        <v>11.36007</v>
      </c>
      <c r="AI45" s="252">
        <v>13.2843884321</v>
      </c>
      <c r="AJ45" s="252">
        <v>-7.7399921552699995</v>
      </c>
      <c r="AK45" s="252">
        <v>14.252000000000001</v>
      </c>
      <c r="AL45" s="252">
        <v>9.3710000000000004</v>
      </c>
      <c r="AM45" s="252">
        <v>15.488</v>
      </c>
      <c r="AN45" s="211"/>
      <c r="AO45" s="211"/>
      <c r="AP45" s="211"/>
      <c r="AQ45" s="211"/>
      <c r="AR45" s="211"/>
      <c r="AS45" s="211"/>
      <c r="AT45" s="211"/>
      <c r="AU45" s="211"/>
      <c r="AV45" s="211"/>
      <c r="AW45" s="211"/>
      <c r="AX45" s="211"/>
      <c r="AY45" s="211"/>
    </row>
    <row r="46" spans="1:51" ht="15" x14ac:dyDescent="0.25">
      <c r="A46" s="193">
        <f>YampaRiverInflow.TotalOutflow!A46</f>
        <v>45231</v>
      </c>
      <c r="B46" s="165"/>
      <c r="C46" s="165"/>
      <c r="D46" s="165">
        <v>3.5089999999999999</v>
      </c>
      <c r="E46" s="235">
        <v>-13.926</v>
      </c>
      <c r="F46" s="235">
        <v>-7.468</v>
      </c>
      <c r="G46" s="235">
        <v>-28.899000000000001</v>
      </c>
      <c r="H46" s="235">
        <v>2.085</v>
      </c>
      <c r="I46" s="235">
        <v>8.407</v>
      </c>
      <c r="J46" s="235">
        <v>-0.58899999999999997</v>
      </c>
      <c r="K46" s="235">
        <v>22.443999999999999</v>
      </c>
      <c r="L46" s="235">
        <v>6.7830000000000004</v>
      </c>
      <c r="M46" s="235">
        <v>12.221</v>
      </c>
      <c r="N46" s="235">
        <v>-13.337999999999999</v>
      </c>
      <c r="O46" s="235">
        <v>4.8029999999999999</v>
      </c>
      <c r="P46" s="235">
        <v>7.5140000000000002</v>
      </c>
      <c r="Q46" s="235">
        <v>2.7349999999999999</v>
      </c>
      <c r="R46" s="235">
        <v>6.601</v>
      </c>
      <c r="S46" s="235">
        <v>0.97699999999999998</v>
      </c>
      <c r="T46" s="235">
        <v>8.3629999999999995</v>
      </c>
      <c r="U46" s="235">
        <v>1.911</v>
      </c>
      <c r="V46" s="235">
        <v>-3.2410000000000001</v>
      </c>
      <c r="W46" s="235">
        <v>2.9350000000000001</v>
      </c>
      <c r="X46" s="235">
        <v>-7.6369999999999996</v>
      </c>
      <c r="Y46" s="235">
        <v>3.4329999999999998</v>
      </c>
      <c r="Z46" s="235">
        <v>5.0679999999999996</v>
      </c>
      <c r="AA46" s="235">
        <v>-2.4470000000000001</v>
      </c>
      <c r="AB46" s="235">
        <v>9.4309999999999992</v>
      </c>
      <c r="AC46" s="235">
        <v>-7.2889999999999997</v>
      </c>
      <c r="AD46" s="235">
        <v>-3.6389999999999998</v>
      </c>
      <c r="AE46" s="235">
        <v>0.89403999999999995</v>
      </c>
      <c r="AF46" s="235">
        <v>10.06827</v>
      </c>
      <c r="AG46" s="235">
        <v>6.3182299999999998</v>
      </c>
      <c r="AH46" s="235">
        <v>14.429110000000001</v>
      </c>
      <c r="AI46" s="252">
        <v>13.142818181799999</v>
      </c>
      <c r="AJ46" s="252">
        <v>-3.7337908998399998</v>
      </c>
      <c r="AK46" s="252">
        <v>10.364000000000001</v>
      </c>
      <c r="AL46" s="252">
        <v>11.958</v>
      </c>
      <c r="AM46" s="252">
        <v>26.683</v>
      </c>
      <c r="AN46" s="211"/>
      <c r="AO46" s="211"/>
      <c r="AP46" s="211"/>
      <c r="AQ46" s="211"/>
      <c r="AR46" s="211"/>
      <c r="AS46" s="211"/>
      <c r="AT46" s="211"/>
      <c r="AU46" s="211"/>
      <c r="AV46" s="211"/>
      <c r="AW46" s="211"/>
      <c r="AX46" s="211"/>
      <c r="AY46" s="211"/>
    </row>
    <row r="47" spans="1:51" ht="15" x14ac:dyDescent="0.25">
      <c r="A47" s="193">
        <f>YampaRiverInflow.TotalOutflow!A47</f>
        <v>45261</v>
      </c>
      <c r="B47" s="165"/>
      <c r="C47" s="165"/>
      <c r="D47" s="165">
        <v>11.791</v>
      </c>
      <c r="E47" s="235">
        <v>-3.339</v>
      </c>
      <c r="F47" s="235">
        <v>-11.507999999999999</v>
      </c>
      <c r="G47" s="235">
        <v>-10.381</v>
      </c>
      <c r="H47" s="235">
        <v>5.13</v>
      </c>
      <c r="I47" s="235">
        <v>6.2859999999999996</v>
      </c>
      <c r="J47" s="235">
        <v>3.5110000000000001</v>
      </c>
      <c r="K47" s="235">
        <v>17.72</v>
      </c>
      <c r="L47" s="235">
        <v>8.3699999999999992</v>
      </c>
      <c r="M47" s="235">
        <v>26.24</v>
      </c>
      <c r="N47" s="235">
        <v>9.7059999999999995</v>
      </c>
      <c r="O47" s="235">
        <v>15.848000000000001</v>
      </c>
      <c r="P47" s="235">
        <v>94.941000000000003</v>
      </c>
      <c r="Q47" s="235">
        <v>-1.6679999999999999</v>
      </c>
      <c r="R47" s="235">
        <v>27.11</v>
      </c>
      <c r="S47" s="235">
        <v>15.473000000000001</v>
      </c>
      <c r="T47" s="235">
        <v>23.396999999999998</v>
      </c>
      <c r="U47" s="235">
        <v>-21.466999999999999</v>
      </c>
      <c r="V47" s="235">
        <v>-1.9690000000000001</v>
      </c>
      <c r="W47" s="235">
        <v>6.1689999999999996</v>
      </c>
      <c r="X47" s="235">
        <v>-8.734</v>
      </c>
      <c r="Y47" s="235">
        <v>2.1890000000000001</v>
      </c>
      <c r="Z47" s="235">
        <v>6.22</v>
      </c>
      <c r="AA47" s="235">
        <v>-1.919</v>
      </c>
      <c r="AB47" s="235">
        <v>-0.40100000000000002</v>
      </c>
      <c r="AC47" s="235">
        <v>-10.759</v>
      </c>
      <c r="AD47" s="235">
        <v>-7.3310000000000004</v>
      </c>
      <c r="AE47" s="235">
        <v>7.5781999999999998</v>
      </c>
      <c r="AF47" s="235">
        <v>10.29767</v>
      </c>
      <c r="AG47" s="235">
        <v>-5.8699700000000004</v>
      </c>
      <c r="AH47" s="235">
        <v>24.633080000000003</v>
      </c>
      <c r="AI47" s="252">
        <v>23.363190082799999</v>
      </c>
      <c r="AJ47" s="252">
        <v>-4.4305979113900005</v>
      </c>
      <c r="AK47" s="252">
        <v>17.004000000000001</v>
      </c>
      <c r="AL47" s="252">
        <v>9.5869999999999997</v>
      </c>
      <c r="AM47" s="252">
        <v>0.30399999999999999</v>
      </c>
      <c r="AN47" s="211"/>
      <c r="AO47" s="211"/>
      <c r="AP47" s="211"/>
      <c r="AQ47" s="211"/>
      <c r="AR47" s="211"/>
      <c r="AS47" s="211"/>
      <c r="AT47" s="211"/>
      <c r="AU47" s="211"/>
      <c r="AV47" s="211"/>
      <c r="AW47" s="211"/>
      <c r="AX47" s="211"/>
      <c r="AY47" s="211"/>
    </row>
    <row r="48" spans="1:51" ht="15" x14ac:dyDescent="0.25">
      <c r="A48" s="193">
        <f>YampaRiverInflow.TotalOutflow!A48</f>
        <v>45292</v>
      </c>
      <c r="B48" s="165"/>
      <c r="C48" s="165"/>
      <c r="D48" s="165">
        <v>10.228</v>
      </c>
      <c r="E48" s="235">
        <v>5.38</v>
      </c>
      <c r="F48" s="235">
        <v>6.5129999999999999</v>
      </c>
      <c r="G48" s="235">
        <v>-4.4320000000000004</v>
      </c>
      <c r="H48" s="235">
        <v>5.085</v>
      </c>
      <c r="I48" s="235">
        <v>4.3979999999999997</v>
      </c>
      <c r="J48" s="235">
        <v>1.542</v>
      </c>
      <c r="K48" s="235">
        <v>7.4649999999999999</v>
      </c>
      <c r="L48" s="235">
        <v>6.9909999999999997</v>
      </c>
      <c r="M48" s="235">
        <v>-30.036999999999999</v>
      </c>
      <c r="N48" s="235">
        <v>0.34799999999999998</v>
      </c>
      <c r="O48" s="235">
        <v>8.1069999999999993</v>
      </c>
      <c r="P48" s="235">
        <v>-4.0170000000000003</v>
      </c>
      <c r="Q48" s="235">
        <v>-0.42499999999999999</v>
      </c>
      <c r="R48" s="235">
        <v>-9.2249999999999996</v>
      </c>
      <c r="S48" s="235">
        <v>16.908000000000001</v>
      </c>
      <c r="T48" s="235">
        <v>1.482</v>
      </c>
      <c r="U48" s="235">
        <v>-11.156000000000001</v>
      </c>
      <c r="V48" s="235">
        <v>-10.212999999999999</v>
      </c>
      <c r="W48" s="235">
        <v>-20.742999999999999</v>
      </c>
      <c r="X48" s="235">
        <v>-9.2750000000000004</v>
      </c>
      <c r="Y48" s="235">
        <v>-13.997999999999999</v>
      </c>
      <c r="Z48" s="235">
        <v>-0.47799999999999998</v>
      </c>
      <c r="AA48" s="235">
        <v>-2.403</v>
      </c>
      <c r="AB48" s="235">
        <v>3.4119999999999999</v>
      </c>
      <c r="AC48" s="235">
        <v>-10.265000000000001</v>
      </c>
      <c r="AD48" s="235">
        <v>17.93282</v>
      </c>
      <c r="AE48" s="235">
        <v>-2.55436</v>
      </c>
      <c r="AF48" s="235">
        <v>-2.7433800000000002</v>
      </c>
      <c r="AG48" s="235">
        <v>-21.323439999999998</v>
      </c>
      <c r="AH48" s="235">
        <v>2.6227190070699997</v>
      </c>
      <c r="AI48" s="252">
        <v>1.4601900836399999</v>
      </c>
      <c r="AJ48" s="252">
        <v>18.143000000000001</v>
      </c>
      <c r="AK48" s="252">
        <v>20.103999999999999</v>
      </c>
      <c r="AL48" s="252">
        <v>1.06</v>
      </c>
      <c r="AM48" s="252">
        <v>-6.7050000000000001</v>
      </c>
      <c r="AN48" s="211"/>
      <c r="AO48" s="211"/>
      <c r="AP48" s="211"/>
      <c r="AQ48" s="211"/>
      <c r="AR48" s="211"/>
      <c r="AS48" s="211"/>
      <c r="AT48" s="211"/>
      <c r="AU48" s="211"/>
      <c r="AV48" s="211"/>
      <c r="AW48" s="211"/>
      <c r="AX48" s="211"/>
      <c r="AY48" s="211"/>
    </row>
    <row r="49" spans="1:1005" ht="15" x14ac:dyDescent="0.25">
      <c r="A49" s="193">
        <f>YampaRiverInflow.TotalOutflow!A49</f>
        <v>45323</v>
      </c>
      <c r="B49" s="165"/>
      <c r="C49" s="165"/>
      <c r="D49" s="165">
        <v>-1.032</v>
      </c>
      <c r="E49" s="235">
        <v>22.41</v>
      </c>
      <c r="F49" s="235">
        <v>32.200000000000003</v>
      </c>
      <c r="G49" s="235">
        <v>-3.0870000000000002</v>
      </c>
      <c r="H49" s="235">
        <v>5.883</v>
      </c>
      <c r="I49" s="235">
        <v>-0.33700000000000002</v>
      </c>
      <c r="J49" s="235">
        <v>5.5730000000000004</v>
      </c>
      <c r="K49" s="235">
        <v>9.9540000000000006</v>
      </c>
      <c r="L49" s="235">
        <v>4.1059999999999999</v>
      </c>
      <c r="M49" s="235">
        <v>-45.491</v>
      </c>
      <c r="N49" s="235">
        <v>-8.9390000000000001</v>
      </c>
      <c r="O49" s="235">
        <v>14.935</v>
      </c>
      <c r="P49" s="235">
        <v>-2.7170000000000001</v>
      </c>
      <c r="Q49" s="235">
        <v>1.121</v>
      </c>
      <c r="R49" s="235">
        <v>-12.965</v>
      </c>
      <c r="S49" s="235">
        <v>0.91800000000000004</v>
      </c>
      <c r="T49" s="235">
        <v>1.9139999999999999</v>
      </c>
      <c r="U49" s="235">
        <v>-9.2040000000000006</v>
      </c>
      <c r="V49" s="235">
        <v>-8.66</v>
      </c>
      <c r="W49" s="235">
        <v>-7.7130000000000001</v>
      </c>
      <c r="X49" s="235">
        <v>-7.8449999999999998</v>
      </c>
      <c r="Y49" s="235">
        <v>-18.251999999999999</v>
      </c>
      <c r="Z49" s="235">
        <v>-3.117</v>
      </c>
      <c r="AA49" s="235">
        <v>-7.3280000000000003</v>
      </c>
      <c r="AB49" s="235">
        <v>1.02</v>
      </c>
      <c r="AC49" s="235">
        <v>-14.303000000000001</v>
      </c>
      <c r="AD49" s="235">
        <v>-13.95496</v>
      </c>
      <c r="AE49" s="235">
        <v>-11.963200000000001</v>
      </c>
      <c r="AF49" s="235">
        <v>-5.2006099999999993</v>
      </c>
      <c r="AG49" s="235">
        <v>-1.8404100000000001</v>
      </c>
      <c r="AH49" s="235">
        <v>4.1879586768900001</v>
      </c>
      <c r="AI49" s="252">
        <v>8.4784876017200013</v>
      </c>
      <c r="AJ49" s="252">
        <v>14.496</v>
      </c>
      <c r="AK49" s="252">
        <v>17.045999999999999</v>
      </c>
      <c r="AL49" s="252">
        <v>28.591000000000001</v>
      </c>
      <c r="AM49" s="252">
        <v>33.414000000000001</v>
      </c>
      <c r="AN49" s="211"/>
      <c r="AO49" s="211"/>
      <c r="AP49" s="211"/>
      <c r="AQ49" s="211"/>
      <c r="AR49" s="211"/>
      <c r="AS49" s="211"/>
      <c r="AT49" s="211"/>
      <c r="AU49" s="211"/>
      <c r="AV49" s="211"/>
      <c r="AW49" s="211"/>
      <c r="AX49" s="211"/>
      <c r="AY49" s="211"/>
    </row>
    <row r="50" spans="1:1005" ht="15" x14ac:dyDescent="0.25">
      <c r="A50" s="193">
        <f>YampaRiverInflow.TotalOutflow!A50</f>
        <v>45352</v>
      </c>
      <c r="B50" s="165"/>
      <c r="C50" s="165"/>
      <c r="D50" s="165">
        <v>-3.0489999999999999</v>
      </c>
      <c r="E50" s="235">
        <v>5.4130000000000003</v>
      </c>
      <c r="F50" s="235">
        <v>22.428000000000001</v>
      </c>
      <c r="G50" s="235">
        <v>-10.952999999999999</v>
      </c>
      <c r="H50" s="235">
        <v>-3.7189999999999999</v>
      </c>
      <c r="I50" s="235">
        <v>-8.3870000000000005</v>
      </c>
      <c r="J50" s="235">
        <v>14.401999999999999</v>
      </c>
      <c r="K50" s="235">
        <v>2.5150000000000001</v>
      </c>
      <c r="L50" s="235">
        <v>-1.482</v>
      </c>
      <c r="M50" s="235">
        <v>-85.617000000000004</v>
      </c>
      <c r="N50" s="235">
        <v>-18.977</v>
      </c>
      <c r="O50" s="235">
        <v>-3.0750000000000002</v>
      </c>
      <c r="P50" s="235">
        <v>33.225999999999999</v>
      </c>
      <c r="Q50" s="235">
        <v>11.038</v>
      </c>
      <c r="R50" s="235">
        <v>4.673</v>
      </c>
      <c r="S50" s="235">
        <v>4.1000000000000002E-2</v>
      </c>
      <c r="T50" s="235">
        <v>8.1969999999999992</v>
      </c>
      <c r="U50" s="235">
        <v>5.577</v>
      </c>
      <c r="V50" s="235">
        <v>-5.0199999999999996</v>
      </c>
      <c r="W50" s="235">
        <v>-3.68</v>
      </c>
      <c r="X50" s="235">
        <v>-25.69</v>
      </c>
      <c r="Y50" s="235">
        <v>16.045999999999999</v>
      </c>
      <c r="Z50" s="235">
        <v>-10.304</v>
      </c>
      <c r="AA50" s="235">
        <v>-11.891999999999999</v>
      </c>
      <c r="AB50" s="235">
        <v>0.318</v>
      </c>
      <c r="AC50" s="235">
        <v>-9.7430000000000003</v>
      </c>
      <c r="AD50" s="235">
        <v>-12.145200000000001</v>
      </c>
      <c r="AE50" s="235">
        <v>-6.3741000000000003</v>
      </c>
      <c r="AF50" s="235">
        <v>-11.246979999999999</v>
      </c>
      <c r="AG50" s="235">
        <v>-5.8244099999999994</v>
      </c>
      <c r="AH50" s="235">
        <v>-14.067462812699999</v>
      </c>
      <c r="AI50" s="252">
        <v>-0.28571900964999997</v>
      </c>
      <c r="AJ50" s="252">
        <v>8.0129999999999999</v>
      </c>
      <c r="AK50" s="252">
        <v>6.1710000000000003</v>
      </c>
      <c r="AL50" s="252">
        <v>11.651999999999999</v>
      </c>
      <c r="AM50" s="252">
        <v>31.146000000000001</v>
      </c>
      <c r="AN50" s="211"/>
      <c r="AO50" s="211"/>
      <c r="AP50" s="211"/>
      <c r="AQ50" s="211"/>
      <c r="AR50" s="211"/>
      <c r="AS50" s="211"/>
      <c r="AT50" s="211"/>
      <c r="AU50" s="211"/>
      <c r="AV50" s="211"/>
      <c r="AW50" s="211"/>
      <c r="AX50" s="211"/>
      <c r="AY50" s="211"/>
    </row>
    <row r="51" spans="1:1005" ht="15" x14ac:dyDescent="0.25">
      <c r="A51" s="193">
        <f>YampaRiverInflow.TotalOutflow!A51</f>
        <v>45383</v>
      </c>
      <c r="B51" s="165"/>
      <c r="C51" s="165"/>
      <c r="D51" s="165">
        <v>-7.1550000000000002</v>
      </c>
      <c r="E51" s="235">
        <v>-15.333</v>
      </c>
      <c r="F51" s="235">
        <v>18.954000000000001</v>
      </c>
      <c r="G51" s="235">
        <v>-3.2869999999999999</v>
      </c>
      <c r="H51" s="235">
        <v>-15.096</v>
      </c>
      <c r="I51" s="235">
        <v>0.37</v>
      </c>
      <c r="J51" s="235">
        <v>14.292</v>
      </c>
      <c r="K51" s="235">
        <v>5.7640000000000002</v>
      </c>
      <c r="L51" s="235">
        <v>12.843999999999999</v>
      </c>
      <c r="M51" s="235">
        <v>-51.061999999999998</v>
      </c>
      <c r="N51" s="235">
        <v>-15.113</v>
      </c>
      <c r="O51" s="235">
        <v>-4.2430000000000003</v>
      </c>
      <c r="P51" s="235">
        <v>-7.5759999999999996</v>
      </c>
      <c r="Q51" s="235">
        <v>15.396000000000001</v>
      </c>
      <c r="R51" s="235">
        <v>39.173999999999999</v>
      </c>
      <c r="S51" s="235">
        <v>-0.41699999999999998</v>
      </c>
      <c r="T51" s="235">
        <v>-3.9380000000000002</v>
      </c>
      <c r="U51" s="235">
        <v>0.93100000000000005</v>
      </c>
      <c r="V51" s="235">
        <v>-11.872999999999999</v>
      </c>
      <c r="W51" s="235">
        <v>-13.384</v>
      </c>
      <c r="X51" s="235">
        <v>-6.9089999999999998</v>
      </c>
      <c r="Y51" s="235">
        <v>4.298</v>
      </c>
      <c r="Z51" s="235">
        <v>-1.605</v>
      </c>
      <c r="AA51" s="235">
        <v>-3.3879999999999999</v>
      </c>
      <c r="AB51" s="235">
        <v>-8.2620000000000005</v>
      </c>
      <c r="AC51" s="235">
        <v>-14.076000000000001</v>
      </c>
      <c r="AD51" s="235">
        <v>-15.64438</v>
      </c>
      <c r="AE51" s="235">
        <v>-20.393439999999998</v>
      </c>
      <c r="AF51" s="235">
        <v>-12.259069999999999</v>
      </c>
      <c r="AG51" s="235">
        <v>-6.0398699999999996</v>
      </c>
      <c r="AH51" s="235">
        <v>14.1864628099</v>
      </c>
      <c r="AI51" s="252">
        <v>-8.4453140515699996</v>
      </c>
      <c r="AJ51" s="252">
        <v>13.148999999999999</v>
      </c>
      <c r="AK51" s="252">
        <v>7.52</v>
      </c>
      <c r="AL51" s="252">
        <v>-11.246</v>
      </c>
      <c r="AM51" s="252">
        <v>4.5250000000000004</v>
      </c>
      <c r="AN51" s="211"/>
      <c r="AO51" s="211"/>
      <c r="AP51" s="211"/>
      <c r="AQ51" s="211"/>
      <c r="AR51" s="211"/>
      <c r="AS51" s="211"/>
      <c r="AT51" s="211"/>
      <c r="AU51" s="211"/>
      <c r="AV51" s="211"/>
      <c r="AW51" s="211"/>
      <c r="AX51" s="211"/>
      <c r="AY51" s="211"/>
    </row>
    <row r="52" spans="1:1005" ht="15" x14ac:dyDescent="0.25">
      <c r="A52" s="193">
        <f>YampaRiverInflow.TotalOutflow!A52</f>
        <v>45413</v>
      </c>
      <c r="B52" s="165"/>
      <c r="C52" s="165"/>
      <c r="D52" s="165">
        <v>0.56699999999999995</v>
      </c>
      <c r="E52" s="235">
        <v>-2.0129999999999999</v>
      </c>
      <c r="F52" s="235">
        <v>-11.66</v>
      </c>
      <c r="G52" s="235">
        <v>0.27800000000000002</v>
      </c>
      <c r="H52" s="235">
        <v>-5.2439999999999998</v>
      </c>
      <c r="I52" s="235">
        <v>-3.9220000000000002</v>
      </c>
      <c r="J52" s="235">
        <v>17</v>
      </c>
      <c r="K52" s="235">
        <v>7.5990000000000002</v>
      </c>
      <c r="L52" s="235">
        <v>4.7030000000000003</v>
      </c>
      <c r="M52" s="235">
        <v>-61.749000000000002</v>
      </c>
      <c r="N52" s="235">
        <v>-4.7960000000000003</v>
      </c>
      <c r="O52" s="235">
        <v>-13.974</v>
      </c>
      <c r="P52" s="235">
        <v>-8.2089999999999996</v>
      </c>
      <c r="Q52" s="235">
        <v>11.73</v>
      </c>
      <c r="R52" s="235">
        <v>21.998999999999999</v>
      </c>
      <c r="S52" s="235">
        <v>0.111</v>
      </c>
      <c r="T52" s="235">
        <v>-14.868</v>
      </c>
      <c r="U52" s="235">
        <v>-7.181</v>
      </c>
      <c r="V52" s="235">
        <v>-5.67</v>
      </c>
      <c r="W52" s="235">
        <v>-33.700000000000003</v>
      </c>
      <c r="X52" s="235">
        <v>-4.7220000000000004</v>
      </c>
      <c r="Y52" s="235">
        <v>-17.382000000000001</v>
      </c>
      <c r="Z52" s="235">
        <v>-33.279000000000003</v>
      </c>
      <c r="AA52" s="235">
        <v>-5.4210000000000003</v>
      </c>
      <c r="AB52" s="235">
        <v>-5.2460000000000004</v>
      </c>
      <c r="AC52" s="235">
        <v>3.149</v>
      </c>
      <c r="AD52" s="235">
        <v>-9.5569299999999995</v>
      </c>
      <c r="AE52" s="235">
        <v>4.5381899999999993</v>
      </c>
      <c r="AF52" s="235">
        <v>2.7454499999999999</v>
      </c>
      <c r="AG52" s="235">
        <v>4.5651899999999994</v>
      </c>
      <c r="AH52" s="235">
        <v>0.109545453554</v>
      </c>
      <c r="AI52" s="252">
        <v>8.5840991759299996</v>
      </c>
      <c r="AJ52" s="252">
        <v>15.768000000000001</v>
      </c>
      <c r="AK52" s="252">
        <v>12.454000000000001</v>
      </c>
      <c r="AL52" s="252">
        <v>4.819</v>
      </c>
      <c r="AM52" s="252">
        <v>26.466999999999999</v>
      </c>
      <c r="AN52" s="211"/>
      <c r="AO52" s="211"/>
      <c r="AP52" s="211"/>
      <c r="AQ52" s="211"/>
      <c r="AR52" s="211"/>
      <c r="AS52" s="211"/>
      <c r="AT52" s="211"/>
      <c r="AU52" s="211"/>
      <c r="AV52" s="211"/>
      <c r="AW52" s="211"/>
      <c r="AX52" s="211"/>
      <c r="AY52" s="211"/>
    </row>
    <row r="53" spans="1:1005" ht="15" x14ac:dyDescent="0.25">
      <c r="A53" s="193">
        <f>YampaRiverInflow.TotalOutflow!A53</f>
        <v>45444</v>
      </c>
      <c r="B53" s="165"/>
      <c r="C53" s="165"/>
      <c r="D53" s="165">
        <v>-5.6970000000000001</v>
      </c>
      <c r="E53" s="235">
        <v>-2.262</v>
      </c>
      <c r="F53" s="235">
        <v>-2.2789999999999999</v>
      </c>
      <c r="G53" s="235">
        <v>1.631</v>
      </c>
      <c r="H53" s="235">
        <v>-6.1520000000000001</v>
      </c>
      <c r="I53" s="235">
        <v>-8.4760000000000009</v>
      </c>
      <c r="J53" s="235">
        <v>24.515999999999998</v>
      </c>
      <c r="K53" s="235">
        <v>4.5979999999999999</v>
      </c>
      <c r="L53" s="235">
        <v>13.497999999999999</v>
      </c>
      <c r="M53" s="235">
        <v>-26.187000000000001</v>
      </c>
      <c r="N53" s="235">
        <v>-3.3490000000000002</v>
      </c>
      <c r="O53" s="235">
        <v>4.0839999999999996</v>
      </c>
      <c r="P53" s="235">
        <v>-11.676</v>
      </c>
      <c r="Q53" s="235">
        <v>-4.1000000000000002E-2</v>
      </c>
      <c r="R53" s="235">
        <v>5.609</v>
      </c>
      <c r="S53" s="235">
        <v>-3.698</v>
      </c>
      <c r="T53" s="235">
        <v>-11.834</v>
      </c>
      <c r="U53" s="235">
        <v>-9.2289999999999992</v>
      </c>
      <c r="V53" s="235">
        <v>-8.5180000000000007</v>
      </c>
      <c r="W53" s="235">
        <v>-26.905999999999999</v>
      </c>
      <c r="X53" s="235">
        <v>-30.081</v>
      </c>
      <c r="Y53" s="235">
        <v>1.8560000000000001</v>
      </c>
      <c r="Z53" s="235">
        <v>-14.717000000000001</v>
      </c>
      <c r="AA53" s="235">
        <v>-14.012</v>
      </c>
      <c r="AB53" s="235">
        <v>-1.52</v>
      </c>
      <c r="AC53" s="235">
        <v>-16.565999999999999</v>
      </c>
      <c r="AD53" s="235">
        <v>-17.778869999999998</v>
      </c>
      <c r="AE53" s="235">
        <v>-8.3348700000000004</v>
      </c>
      <c r="AF53" s="235">
        <v>-5.4185299999999996</v>
      </c>
      <c r="AG53" s="235">
        <v>-7.2006999999999994</v>
      </c>
      <c r="AH53" s="235">
        <v>-0.73851239867699991</v>
      </c>
      <c r="AI53" s="252">
        <v>3.31216528727</v>
      </c>
      <c r="AJ53" s="252">
        <v>10.185</v>
      </c>
      <c r="AK53" s="252">
        <v>8.9730000000000008</v>
      </c>
      <c r="AL53" s="252">
        <v>-56.872</v>
      </c>
      <c r="AM53" s="252">
        <v>29.183</v>
      </c>
      <c r="AN53" s="211"/>
      <c r="AO53" s="211"/>
      <c r="AP53" s="211"/>
      <c r="AQ53" s="211"/>
      <c r="AR53" s="211"/>
      <c r="AS53" s="211"/>
      <c r="AT53" s="211"/>
      <c r="AU53" s="211"/>
      <c r="AV53" s="211"/>
      <c r="AW53" s="211"/>
      <c r="AX53" s="211"/>
      <c r="AY53" s="211"/>
    </row>
    <row r="54" spans="1:1005" ht="15" x14ac:dyDescent="0.25">
      <c r="A54" s="193">
        <f>YampaRiverInflow.TotalOutflow!A54</f>
        <v>45474</v>
      </c>
      <c r="B54" s="165"/>
      <c r="C54" s="165"/>
      <c r="D54" s="165">
        <v>-2.0230000000000001</v>
      </c>
      <c r="E54" s="235">
        <v>-10.845000000000001</v>
      </c>
      <c r="F54" s="235">
        <v>-4.5999999999999999E-2</v>
      </c>
      <c r="G54" s="235">
        <v>-5.7720000000000002</v>
      </c>
      <c r="H54" s="235">
        <v>-9.9499999999999993</v>
      </c>
      <c r="I54" s="235">
        <v>-11.750999999999999</v>
      </c>
      <c r="J54" s="235">
        <v>20.866</v>
      </c>
      <c r="K54" s="235">
        <v>1.85</v>
      </c>
      <c r="L54" s="235">
        <v>3.0960000000000001</v>
      </c>
      <c r="M54" s="235">
        <v>-10.608000000000001</v>
      </c>
      <c r="N54" s="235">
        <v>-7.6440000000000001</v>
      </c>
      <c r="O54" s="235">
        <v>8.1270000000000007</v>
      </c>
      <c r="P54" s="235">
        <v>-11.493</v>
      </c>
      <c r="Q54" s="235">
        <v>10.728</v>
      </c>
      <c r="R54" s="235">
        <v>8.7200000000000006</v>
      </c>
      <c r="S54" s="235">
        <v>-1.2669999999999999</v>
      </c>
      <c r="T54" s="235">
        <v>-11.347</v>
      </c>
      <c r="U54" s="235">
        <v>-18.335999999999999</v>
      </c>
      <c r="V54" s="235">
        <v>-2.9430000000000001</v>
      </c>
      <c r="W54" s="235">
        <v>-31.49</v>
      </c>
      <c r="X54" s="235">
        <v>-20.471</v>
      </c>
      <c r="Y54" s="235">
        <v>-11.896000000000001</v>
      </c>
      <c r="Z54" s="235">
        <v>-5.8959999999999999</v>
      </c>
      <c r="AA54" s="235">
        <v>-9.4190000000000005</v>
      </c>
      <c r="AB54" s="235">
        <v>-9.65</v>
      </c>
      <c r="AC54" s="235">
        <v>-13.497</v>
      </c>
      <c r="AD54" s="235">
        <v>-20.782049999999998</v>
      </c>
      <c r="AE54" s="235">
        <v>-5.3935699999999995</v>
      </c>
      <c r="AF54" s="235">
        <v>-16.034389999999998</v>
      </c>
      <c r="AG54" s="235">
        <v>-7.2505600000000001</v>
      </c>
      <c r="AH54" s="235">
        <v>-12.2247933908</v>
      </c>
      <c r="AI54" s="252">
        <v>-1.1186446296900001</v>
      </c>
      <c r="AJ54" s="252">
        <v>9.4459999999999997</v>
      </c>
      <c r="AK54" s="252">
        <v>7.9630000000000001</v>
      </c>
      <c r="AL54" s="252">
        <v>79.977000000000004</v>
      </c>
      <c r="AM54" s="252">
        <v>-11.765000000000001</v>
      </c>
      <c r="AN54" s="211"/>
      <c r="AO54" s="211"/>
      <c r="AP54" s="211"/>
      <c r="AQ54" s="211"/>
      <c r="AR54" s="211"/>
      <c r="AS54" s="211"/>
      <c r="AT54" s="211"/>
      <c r="AU54" s="211"/>
      <c r="AV54" s="211"/>
      <c r="AW54" s="211"/>
      <c r="AX54" s="211"/>
      <c r="AY54" s="211"/>
    </row>
    <row r="55" spans="1:1005" ht="15" x14ac:dyDescent="0.25">
      <c r="A55" s="193">
        <f>YampaRiverInflow.TotalOutflow!A55</f>
        <v>45505</v>
      </c>
      <c r="B55" s="165"/>
      <c r="C55" s="165"/>
      <c r="D55" s="165">
        <v>-0.89700000000000002</v>
      </c>
      <c r="E55" s="235">
        <v>-3.1019999999999999</v>
      </c>
      <c r="F55" s="235">
        <v>12.827999999999999</v>
      </c>
      <c r="G55" s="235">
        <v>-4.125</v>
      </c>
      <c r="H55" s="235">
        <v>-0.66400000000000003</v>
      </c>
      <c r="I55" s="235">
        <v>-1.9179999999999999</v>
      </c>
      <c r="J55" s="235">
        <v>27.553999999999998</v>
      </c>
      <c r="K55" s="235">
        <v>4.3259999999999996</v>
      </c>
      <c r="L55" s="235">
        <v>3.7869999999999999</v>
      </c>
      <c r="M55" s="235">
        <v>-3.95</v>
      </c>
      <c r="N55" s="235">
        <v>-0.94599999999999995</v>
      </c>
      <c r="O55" s="235">
        <v>2.1970000000000001</v>
      </c>
      <c r="P55" s="235">
        <v>-4.3259999999999996</v>
      </c>
      <c r="Q55" s="235">
        <v>-10.675000000000001</v>
      </c>
      <c r="R55" s="235">
        <v>1.804</v>
      </c>
      <c r="S55" s="235">
        <v>4.2789999999999999</v>
      </c>
      <c r="T55" s="235">
        <v>-12.226000000000001</v>
      </c>
      <c r="U55" s="235">
        <v>-3.8130000000000002</v>
      </c>
      <c r="V55" s="235">
        <v>-0.78500000000000003</v>
      </c>
      <c r="W55" s="235">
        <v>-7.6040000000000001</v>
      </c>
      <c r="X55" s="235">
        <v>-5.4119999999999999</v>
      </c>
      <c r="Y55" s="235">
        <v>-13.86</v>
      </c>
      <c r="Z55" s="235">
        <v>-14.737</v>
      </c>
      <c r="AA55" s="235">
        <v>-6.2569999999999997</v>
      </c>
      <c r="AB55" s="235">
        <v>-22.553999999999998</v>
      </c>
      <c r="AC55" s="235">
        <v>-2.4489999999999998</v>
      </c>
      <c r="AD55" s="235">
        <v>-15.135450000000001</v>
      </c>
      <c r="AE55" s="235">
        <v>2.9768400000000002</v>
      </c>
      <c r="AF55" s="235">
        <v>5.9177799999999996</v>
      </c>
      <c r="AG55" s="235">
        <v>3.3304999999999998</v>
      </c>
      <c r="AH55" s="235">
        <v>10.5769677696</v>
      </c>
      <c r="AI55" s="252">
        <v>-6.3205289276000007</v>
      </c>
      <c r="AJ55" s="252">
        <v>5.1120000000000001</v>
      </c>
      <c r="AK55" s="252">
        <v>10.664999999999999</v>
      </c>
      <c r="AL55" s="252">
        <v>5.9720000000000004</v>
      </c>
      <c r="AM55" s="252">
        <v>-4.8890000000000002</v>
      </c>
      <c r="AN55" s="211"/>
      <c r="AO55" s="211"/>
      <c r="AP55" s="211"/>
      <c r="AQ55" s="211"/>
      <c r="AR55" s="211"/>
      <c r="AS55" s="211"/>
      <c r="AT55" s="211"/>
      <c r="AU55" s="211"/>
      <c r="AV55" s="211"/>
      <c r="AW55" s="211"/>
      <c r="AX55" s="211"/>
      <c r="AY55" s="211"/>
    </row>
    <row r="56" spans="1:1005" ht="15" x14ac:dyDescent="0.25">
      <c r="A56" s="193">
        <f>YampaRiverInflow.TotalOutflow!A56</f>
        <v>45536</v>
      </c>
      <c r="B56" s="165"/>
      <c r="C56" s="165"/>
      <c r="D56" s="165">
        <v>-0.377</v>
      </c>
      <c r="E56" s="235">
        <v>10.523999999999999</v>
      </c>
      <c r="F56" s="235">
        <v>-8.4480000000000004</v>
      </c>
      <c r="G56" s="235">
        <v>-5.992</v>
      </c>
      <c r="H56" s="235">
        <v>7.3310000000000004</v>
      </c>
      <c r="I56" s="235">
        <v>-4.6890000000000001</v>
      </c>
      <c r="J56" s="235">
        <v>14.712999999999999</v>
      </c>
      <c r="K56" s="235">
        <v>2.484</v>
      </c>
      <c r="L56" s="235">
        <v>5.2409999999999997</v>
      </c>
      <c r="M56" s="235">
        <v>-12.904</v>
      </c>
      <c r="N56" s="235">
        <v>8.5779999999999994</v>
      </c>
      <c r="O56" s="235">
        <v>15.861000000000001</v>
      </c>
      <c r="P56" s="235">
        <v>4.218</v>
      </c>
      <c r="Q56" s="235">
        <v>2.15</v>
      </c>
      <c r="R56" s="235">
        <v>-6.8959999999999999</v>
      </c>
      <c r="S56" s="235">
        <v>-12.975</v>
      </c>
      <c r="T56" s="235">
        <v>-7.1189999999999998</v>
      </c>
      <c r="U56" s="235">
        <v>-2.2879999999999998</v>
      </c>
      <c r="V56" s="235">
        <v>-15.519</v>
      </c>
      <c r="W56" s="235">
        <v>-21.178000000000001</v>
      </c>
      <c r="X56" s="235">
        <v>-6.0739999999999998</v>
      </c>
      <c r="Y56" s="235">
        <v>-3.6960000000000002</v>
      </c>
      <c r="Z56" s="235">
        <v>0.23</v>
      </c>
      <c r="AA56" s="235">
        <v>-2.0470000000000002</v>
      </c>
      <c r="AB56" s="235">
        <v>-1.55</v>
      </c>
      <c r="AC56" s="235">
        <v>8.7729999999999997</v>
      </c>
      <c r="AD56" s="235">
        <v>-8.4957199999999986</v>
      </c>
      <c r="AE56" s="235">
        <v>10.460270000000001</v>
      </c>
      <c r="AF56" s="235">
        <v>-5.7617600000000007</v>
      </c>
      <c r="AG56" s="235">
        <v>-2.9507099999999999</v>
      </c>
      <c r="AH56" s="235">
        <v>5.5732644647899994</v>
      </c>
      <c r="AI56" s="252">
        <v>7.3737107418200001</v>
      </c>
      <c r="AJ56" s="252">
        <v>12.664999999999999</v>
      </c>
      <c r="AK56" s="252">
        <v>7.843</v>
      </c>
      <c r="AL56" s="252">
        <v>21.111000000000001</v>
      </c>
      <c r="AM56" s="252">
        <v>-9.8369999999999997</v>
      </c>
      <c r="AN56" s="211"/>
      <c r="AO56" s="211"/>
      <c r="AP56" s="211"/>
      <c r="AQ56" s="211"/>
      <c r="AR56" s="211"/>
      <c r="AS56" s="211"/>
      <c r="AT56" s="211"/>
      <c r="AU56" s="211"/>
      <c r="AV56" s="211"/>
      <c r="AW56" s="211"/>
      <c r="AX56" s="211"/>
      <c r="AY56" s="211"/>
    </row>
    <row r="57" spans="1:1005" ht="15" x14ac:dyDescent="0.25">
      <c r="A57" s="193">
        <f>YampaRiverInflow.TotalOutflow!A57</f>
        <v>45566</v>
      </c>
      <c r="B57" s="165"/>
      <c r="C57" s="165"/>
      <c r="D57" s="165">
        <v>2.484</v>
      </c>
      <c r="E57" s="235">
        <v>3.9750000000000001</v>
      </c>
      <c r="F57" s="235">
        <v>-1.39</v>
      </c>
      <c r="G57" s="235">
        <v>1.2050000000000001</v>
      </c>
      <c r="H57" s="235">
        <v>5.649</v>
      </c>
      <c r="I57" s="235">
        <v>-0.52300000000000002</v>
      </c>
      <c r="J57" s="235">
        <v>14.474</v>
      </c>
      <c r="K57" s="235">
        <v>4.5730000000000004</v>
      </c>
      <c r="L57" s="235">
        <v>16.068000000000001</v>
      </c>
      <c r="M57" s="235">
        <v>-0.16700000000000001</v>
      </c>
      <c r="N57" s="235">
        <v>3.9340000000000002</v>
      </c>
      <c r="O57" s="235">
        <v>-8.1950000000000003</v>
      </c>
      <c r="P57" s="235">
        <v>1.153</v>
      </c>
      <c r="Q57" s="235">
        <v>4.8550000000000004</v>
      </c>
      <c r="R57" s="235">
        <v>-2.7719999999999998</v>
      </c>
      <c r="S57" s="235">
        <v>10.111000000000001</v>
      </c>
      <c r="T57" s="235">
        <v>-7.88</v>
      </c>
      <c r="U57" s="235">
        <v>4.2610000000000001</v>
      </c>
      <c r="V57" s="235">
        <v>-9.0299999999999994</v>
      </c>
      <c r="W57" s="235">
        <v>-19.219000000000001</v>
      </c>
      <c r="X57" s="235">
        <v>-22.152000000000001</v>
      </c>
      <c r="Y57" s="235">
        <v>1.0089999999999999</v>
      </c>
      <c r="Z57" s="235">
        <v>-7.5469999999999997</v>
      </c>
      <c r="AA57" s="235">
        <v>3.0539999999999998</v>
      </c>
      <c r="AB57" s="235">
        <v>-0.55300000000000005</v>
      </c>
      <c r="AC57" s="235">
        <v>-10.613</v>
      </c>
      <c r="AD57" s="235">
        <v>-11.085850000000001</v>
      </c>
      <c r="AE57" s="235">
        <v>5.77902</v>
      </c>
      <c r="AF57" s="235">
        <v>-2.5799099999999999</v>
      </c>
      <c r="AG57" s="235">
        <v>11.36007</v>
      </c>
      <c r="AH57" s="235">
        <v>13.2843884321</v>
      </c>
      <c r="AI57" s="252">
        <v>-7.7399921552699995</v>
      </c>
      <c r="AJ57" s="252">
        <v>14.252000000000001</v>
      </c>
      <c r="AK57" s="252">
        <v>9.3710000000000004</v>
      </c>
      <c r="AL57" s="252">
        <v>15.488</v>
      </c>
      <c r="AM57" s="252">
        <v>-6.1580000000000004</v>
      </c>
      <c r="AN57" s="211"/>
      <c r="AO57" s="211"/>
      <c r="AP57" s="211"/>
      <c r="AQ57" s="211"/>
      <c r="AR57" s="211"/>
      <c r="AS57" s="211"/>
      <c r="AT57" s="211"/>
      <c r="AU57" s="211"/>
      <c r="AV57" s="211"/>
      <c r="AW57" s="211"/>
      <c r="AX57" s="211"/>
      <c r="AY57" s="211"/>
    </row>
    <row r="58" spans="1:1005" ht="15" x14ac:dyDescent="0.25">
      <c r="A58" s="193">
        <f>YampaRiverInflow.TotalOutflow!A58</f>
        <v>45597</v>
      </c>
      <c r="B58" s="165"/>
      <c r="C58" s="165"/>
      <c r="D58" s="165">
        <v>3.5089999999999999</v>
      </c>
      <c r="E58" s="235">
        <v>-7.468</v>
      </c>
      <c r="F58" s="235">
        <v>-28.899000000000001</v>
      </c>
      <c r="G58" s="235">
        <v>2.085</v>
      </c>
      <c r="H58" s="235">
        <v>8.407</v>
      </c>
      <c r="I58" s="235">
        <v>-0.58899999999999997</v>
      </c>
      <c r="J58" s="235">
        <v>22.443999999999999</v>
      </c>
      <c r="K58" s="235">
        <v>6.7830000000000004</v>
      </c>
      <c r="L58" s="235">
        <v>12.221</v>
      </c>
      <c r="M58" s="235">
        <v>-13.337999999999999</v>
      </c>
      <c r="N58" s="235">
        <v>4.8029999999999999</v>
      </c>
      <c r="O58" s="235">
        <v>7.5140000000000002</v>
      </c>
      <c r="P58" s="235">
        <v>2.7349999999999999</v>
      </c>
      <c r="Q58" s="235">
        <v>6.601</v>
      </c>
      <c r="R58" s="235">
        <v>0.97699999999999998</v>
      </c>
      <c r="S58" s="235">
        <v>8.3629999999999995</v>
      </c>
      <c r="T58" s="235">
        <v>1.911</v>
      </c>
      <c r="U58" s="235">
        <v>-3.2410000000000001</v>
      </c>
      <c r="V58" s="235">
        <v>2.9350000000000001</v>
      </c>
      <c r="W58" s="235">
        <v>-7.6369999999999996</v>
      </c>
      <c r="X58" s="235">
        <v>3.4329999999999998</v>
      </c>
      <c r="Y58" s="235">
        <v>5.0679999999999996</v>
      </c>
      <c r="Z58" s="235">
        <v>-2.4470000000000001</v>
      </c>
      <c r="AA58" s="235">
        <v>9.4309999999999992</v>
      </c>
      <c r="AB58" s="235">
        <v>-7.2889999999999997</v>
      </c>
      <c r="AC58" s="235">
        <v>-3.6389999999999998</v>
      </c>
      <c r="AD58" s="235">
        <v>0.89403999999999995</v>
      </c>
      <c r="AE58" s="235">
        <v>10.06827</v>
      </c>
      <c r="AF58" s="235">
        <v>6.3182299999999998</v>
      </c>
      <c r="AG58" s="235">
        <v>14.429110000000001</v>
      </c>
      <c r="AH58" s="235">
        <v>13.142818181799999</v>
      </c>
      <c r="AI58" s="252">
        <v>-3.7337908998399998</v>
      </c>
      <c r="AJ58" s="252">
        <v>10.364000000000001</v>
      </c>
      <c r="AK58" s="252">
        <v>11.958</v>
      </c>
      <c r="AL58" s="252">
        <v>26.683</v>
      </c>
      <c r="AM58" s="252">
        <v>-13.926</v>
      </c>
      <c r="AN58" s="211"/>
      <c r="AO58" s="211"/>
      <c r="AP58" s="211"/>
      <c r="AQ58" s="211"/>
      <c r="AR58" s="211"/>
      <c r="AS58" s="211"/>
      <c r="AT58" s="211"/>
      <c r="AU58" s="211"/>
      <c r="AV58" s="211"/>
      <c r="AW58" s="211"/>
      <c r="AX58" s="211"/>
      <c r="AY58" s="211"/>
    </row>
    <row r="59" spans="1:1005" ht="15" x14ac:dyDescent="0.25">
      <c r="A59" s="193">
        <f>YampaRiverInflow.TotalOutflow!A59</f>
        <v>45627</v>
      </c>
      <c r="B59" s="165"/>
      <c r="C59" s="165"/>
      <c r="D59" s="165">
        <v>11.791</v>
      </c>
      <c r="E59" s="235">
        <v>-11.507999999999999</v>
      </c>
      <c r="F59" s="235">
        <v>-10.381</v>
      </c>
      <c r="G59" s="235">
        <v>5.13</v>
      </c>
      <c r="H59" s="235">
        <v>6.2859999999999996</v>
      </c>
      <c r="I59" s="235">
        <v>3.5110000000000001</v>
      </c>
      <c r="J59" s="235">
        <v>17.72</v>
      </c>
      <c r="K59" s="235">
        <v>8.3699999999999992</v>
      </c>
      <c r="L59" s="235">
        <v>26.24</v>
      </c>
      <c r="M59" s="235">
        <v>9.7059999999999995</v>
      </c>
      <c r="N59" s="235">
        <v>15.848000000000001</v>
      </c>
      <c r="O59" s="235">
        <v>94.941000000000003</v>
      </c>
      <c r="P59" s="235">
        <v>-1.6679999999999999</v>
      </c>
      <c r="Q59" s="235">
        <v>27.11</v>
      </c>
      <c r="R59" s="235">
        <v>15.473000000000001</v>
      </c>
      <c r="S59" s="235">
        <v>23.396999999999998</v>
      </c>
      <c r="T59" s="235">
        <v>-21.466999999999999</v>
      </c>
      <c r="U59" s="235">
        <v>-1.9690000000000001</v>
      </c>
      <c r="V59" s="235">
        <v>6.1689999999999996</v>
      </c>
      <c r="W59" s="235">
        <v>-8.734</v>
      </c>
      <c r="X59" s="235">
        <v>2.1890000000000001</v>
      </c>
      <c r="Y59" s="235">
        <v>6.22</v>
      </c>
      <c r="Z59" s="235">
        <v>-1.919</v>
      </c>
      <c r="AA59" s="235">
        <v>-0.40100000000000002</v>
      </c>
      <c r="AB59" s="235">
        <v>-10.759</v>
      </c>
      <c r="AC59" s="235">
        <v>-7.3310000000000004</v>
      </c>
      <c r="AD59" s="235">
        <v>7.5781999999999998</v>
      </c>
      <c r="AE59" s="235">
        <v>10.29767</v>
      </c>
      <c r="AF59" s="235">
        <v>-5.8699700000000004</v>
      </c>
      <c r="AG59" s="235">
        <v>24.633080000000003</v>
      </c>
      <c r="AH59" s="235">
        <v>23.363190082799999</v>
      </c>
      <c r="AI59" s="252">
        <v>-4.4305979113900005</v>
      </c>
      <c r="AJ59" s="252">
        <v>17.004000000000001</v>
      </c>
      <c r="AK59" s="252">
        <v>9.5869999999999997</v>
      </c>
      <c r="AL59" s="252">
        <v>0.30399999999999999</v>
      </c>
      <c r="AM59" s="252">
        <v>-3.339</v>
      </c>
      <c r="AN59" s="211"/>
      <c r="AO59" s="211"/>
      <c r="AP59" s="211"/>
      <c r="AQ59" s="211"/>
      <c r="AR59" s="211"/>
      <c r="AS59" s="211"/>
      <c r="AT59" s="211"/>
      <c r="AU59" s="211"/>
      <c r="AV59" s="211"/>
      <c r="AW59" s="211"/>
      <c r="AX59" s="211"/>
      <c r="AY59" s="211"/>
    </row>
    <row r="60" spans="1:1005" ht="15" x14ac:dyDescent="0.25">
      <c r="A60" s="193">
        <f>YampaRiverInflow.TotalOutflow!A60</f>
        <v>45658</v>
      </c>
      <c r="B60" s="165"/>
      <c r="C60" s="165"/>
      <c r="D60" s="165">
        <v>10.228</v>
      </c>
      <c r="E60" s="235">
        <v>6.5129999999999999</v>
      </c>
      <c r="F60" s="235">
        <v>-4.4320000000000004</v>
      </c>
      <c r="G60" s="235">
        <v>5.085</v>
      </c>
      <c r="H60" s="235">
        <v>4.3979999999999997</v>
      </c>
      <c r="I60" s="235">
        <v>1.542</v>
      </c>
      <c r="J60" s="235">
        <v>7.4649999999999999</v>
      </c>
      <c r="K60" s="235">
        <v>6.9909999999999997</v>
      </c>
      <c r="L60" s="235">
        <v>-30.036999999999999</v>
      </c>
      <c r="M60" s="235">
        <v>0.34799999999999998</v>
      </c>
      <c r="N60" s="235">
        <v>8.1069999999999993</v>
      </c>
      <c r="O60" s="235">
        <v>-4.0170000000000003</v>
      </c>
      <c r="P60" s="235">
        <v>-0.42499999999999999</v>
      </c>
      <c r="Q60" s="235">
        <v>-9.2249999999999996</v>
      </c>
      <c r="R60" s="235">
        <v>16.908000000000001</v>
      </c>
      <c r="S60" s="235">
        <v>1.482</v>
      </c>
      <c r="T60" s="235">
        <v>-11.156000000000001</v>
      </c>
      <c r="U60" s="235">
        <v>-10.212999999999999</v>
      </c>
      <c r="V60" s="235">
        <v>-20.742999999999999</v>
      </c>
      <c r="W60" s="235">
        <v>-9.2750000000000004</v>
      </c>
      <c r="X60" s="235">
        <v>-13.997999999999999</v>
      </c>
      <c r="Y60" s="235">
        <v>-0.47799999999999998</v>
      </c>
      <c r="Z60" s="235">
        <v>-2.403</v>
      </c>
      <c r="AA60" s="235">
        <v>3.4119999999999999</v>
      </c>
      <c r="AB60" s="235">
        <v>-10.265000000000001</v>
      </c>
      <c r="AC60" s="235">
        <v>17.93282</v>
      </c>
      <c r="AD60" s="235">
        <v>-2.55436</v>
      </c>
      <c r="AE60" s="235">
        <v>-2.7433800000000002</v>
      </c>
      <c r="AF60" s="235">
        <v>-21.323439999999998</v>
      </c>
      <c r="AG60" s="235">
        <v>2.6227190070699997</v>
      </c>
      <c r="AH60" s="235">
        <v>1.4601900836399999</v>
      </c>
      <c r="AI60" s="252">
        <v>18.143000000000001</v>
      </c>
      <c r="AJ60" s="252">
        <v>20.103999999999999</v>
      </c>
      <c r="AK60" s="252">
        <v>1.06</v>
      </c>
      <c r="AL60" s="252">
        <v>-6.7050000000000001</v>
      </c>
      <c r="AM60" s="252">
        <v>5.38</v>
      </c>
      <c r="AN60" s="211"/>
      <c r="AO60" s="211"/>
      <c r="AP60" s="211"/>
      <c r="AQ60" s="211"/>
      <c r="AR60" s="211"/>
      <c r="AS60" s="211"/>
      <c r="AT60" s="211"/>
      <c r="AU60" s="211"/>
      <c r="AV60" s="211"/>
      <c r="AW60" s="211"/>
      <c r="AX60" s="211"/>
      <c r="AY60" s="211"/>
    </row>
    <row r="61" spans="1:1005" ht="15" x14ac:dyDescent="0.25">
      <c r="A61" s="193">
        <f>YampaRiverInflow.TotalOutflow!A61</f>
        <v>45689</v>
      </c>
      <c r="B61" s="165"/>
      <c r="C61" s="165"/>
      <c r="D61" s="165">
        <v>-1.032</v>
      </c>
      <c r="E61" s="235">
        <v>32.200000000000003</v>
      </c>
      <c r="F61" s="235">
        <v>-3.0870000000000002</v>
      </c>
      <c r="G61" s="235">
        <v>5.883</v>
      </c>
      <c r="H61" s="235">
        <v>-0.33700000000000002</v>
      </c>
      <c r="I61" s="235">
        <v>5.5730000000000004</v>
      </c>
      <c r="J61" s="235">
        <v>9.9540000000000006</v>
      </c>
      <c r="K61" s="235">
        <v>4.1059999999999999</v>
      </c>
      <c r="L61" s="235">
        <v>-45.491</v>
      </c>
      <c r="M61" s="235">
        <v>-8.9390000000000001</v>
      </c>
      <c r="N61" s="235">
        <v>14.935</v>
      </c>
      <c r="O61" s="235">
        <v>-2.7170000000000001</v>
      </c>
      <c r="P61" s="235">
        <v>1.121</v>
      </c>
      <c r="Q61" s="235">
        <v>-12.965</v>
      </c>
      <c r="R61" s="235">
        <v>0.91800000000000004</v>
      </c>
      <c r="S61" s="235">
        <v>1.9139999999999999</v>
      </c>
      <c r="T61" s="235">
        <v>-9.2040000000000006</v>
      </c>
      <c r="U61" s="235">
        <v>-8.66</v>
      </c>
      <c r="V61" s="235">
        <v>-7.7130000000000001</v>
      </c>
      <c r="W61" s="235">
        <v>-7.8449999999999998</v>
      </c>
      <c r="X61" s="235">
        <v>-18.251999999999999</v>
      </c>
      <c r="Y61" s="235">
        <v>-3.117</v>
      </c>
      <c r="Z61" s="235">
        <v>-7.3280000000000003</v>
      </c>
      <c r="AA61" s="235">
        <v>1.02</v>
      </c>
      <c r="AB61" s="235">
        <v>-14.303000000000001</v>
      </c>
      <c r="AC61" s="235">
        <v>-13.95496</v>
      </c>
      <c r="AD61" s="235">
        <v>-11.963200000000001</v>
      </c>
      <c r="AE61" s="235">
        <v>-5.2006099999999993</v>
      </c>
      <c r="AF61" s="235">
        <v>-1.8404100000000001</v>
      </c>
      <c r="AG61" s="235">
        <v>4.1879586768900001</v>
      </c>
      <c r="AH61" s="235">
        <v>8.4784876017200013</v>
      </c>
      <c r="AI61" s="252">
        <v>14.496</v>
      </c>
      <c r="AJ61" s="252">
        <v>17.045999999999999</v>
      </c>
      <c r="AK61" s="252">
        <v>28.591000000000001</v>
      </c>
      <c r="AL61" s="252">
        <v>33.414000000000001</v>
      </c>
      <c r="AM61" s="252">
        <v>22.41</v>
      </c>
      <c r="AN61" s="211"/>
      <c r="AO61" s="211"/>
      <c r="AP61" s="211"/>
      <c r="AQ61" s="211"/>
      <c r="AR61" s="211"/>
      <c r="AS61" s="211"/>
      <c r="AT61" s="211"/>
      <c r="AU61" s="211"/>
      <c r="AV61" s="211"/>
      <c r="AW61" s="211"/>
      <c r="AX61" s="211"/>
      <c r="AY61" s="211"/>
    </row>
    <row r="62" spans="1:1005" ht="15" x14ac:dyDescent="0.25">
      <c r="A62" s="193">
        <f>YampaRiverInflow.TotalOutflow!A62</f>
        <v>45717</v>
      </c>
      <c r="B62" s="165"/>
      <c r="C62" s="165"/>
      <c r="D62" s="165">
        <v>-3.0489999999999999</v>
      </c>
      <c r="E62" s="235">
        <v>22.428000000000001</v>
      </c>
      <c r="F62" s="235">
        <v>-10.952999999999999</v>
      </c>
      <c r="G62" s="235">
        <v>-3.7189999999999999</v>
      </c>
      <c r="H62" s="235">
        <v>-8.3870000000000005</v>
      </c>
      <c r="I62" s="235">
        <v>14.401999999999999</v>
      </c>
      <c r="J62" s="235">
        <v>2.5150000000000001</v>
      </c>
      <c r="K62" s="235">
        <v>-1.482</v>
      </c>
      <c r="L62" s="235">
        <v>-85.617000000000004</v>
      </c>
      <c r="M62" s="235">
        <v>-18.977</v>
      </c>
      <c r="N62" s="235">
        <v>-3.0750000000000002</v>
      </c>
      <c r="O62" s="235">
        <v>33.225999999999999</v>
      </c>
      <c r="P62" s="235">
        <v>11.038</v>
      </c>
      <c r="Q62" s="235">
        <v>4.673</v>
      </c>
      <c r="R62" s="235">
        <v>4.1000000000000002E-2</v>
      </c>
      <c r="S62" s="235">
        <v>8.1969999999999992</v>
      </c>
      <c r="T62" s="235">
        <v>5.577</v>
      </c>
      <c r="U62" s="235">
        <v>-5.0199999999999996</v>
      </c>
      <c r="V62" s="235">
        <v>-3.68</v>
      </c>
      <c r="W62" s="235">
        <v>-25.69</v>
      </c>
      <c r="X62" s="235">
        <v>16.045999999999999</v>
      </c>
      <c r="Y62" s="235">
        <v>-10.304</v>
      </c>
      <c r="Z62" s="235">
        <v>-11.891999999999999</v>
      </c>
      <c r="AA62" s="235">
        <v>0.318</v>
      </c>
      <c r="AB62" s="235">
        <v>-9.7430000000000003</v>
      </c>
      <c r="AC62" s="235">
        <v>-12.145200000000001</v>
      </c>
      <c r="AD62" s="235">
        <v>-6.3741000000000003</v>
      </c>
      <c r="AE62" s="235">
        <v>-11.246979999999999</v>
      </c>
      <c r="AF62" s="235">
        <v>-5.8244099999999994</v>
      </c>
      <c r="AG62" s="235">
        <v>-14.067462812699999</v>
      </c>
      <c r="AH62" s="235">
        <v>-0.28571900964999997</v>
      </c>
      <c r="AI62" s="252">
        <v>8.0129999999999999</v>
      </c>
      <c r="AJ62" s="252">
        <v>6.1710000000000003</v>
      </c>
      <c r="AK62" s="252">
        <v>11.651999999999999</v>
      </c>
      <c r="AL62" s="252">
        <v>31.146000000000001</v>
      </c>
      <c r="AM62" s="252">
        <v>5.4130000000000003</v>
      </c>
      <c r="AN62" s="211"/>
      <c r="AO62" s="211"/>
      <c r="AP62" s="211"/>
      <c r="AQ62" s="211"/>
      <c r="AR62" s="211"/>
      <c r="AS62" s="211"/>
      <c r="AT62" s="211"/>
      <c r="AU62" s="211"/>
      <c r="AV62" s="211"/>
      <c r="AW62" s="211"/>
      <c r="AX62" s="211"/>
      <c r="AY62" s="211"/>
    </row>
    <row r="63" spans="1:1005" ht="15" x14ac:dyDescent="0.25">
      <c r="A63" s="193">
        <f>YampaRiverInflow.TotalOutflow!A63</f>
        <v>45748</v>
      </c>
      <c r="B63" s="165"/>
      <c r="C63" s="165"/>
      <c r="D63" s="165">
        <v>-7.1550000000000002</v>
      </c>
      <c r="E63" s="235">
        <v>18.954000000000001</v>
      </c>
      <c r="F63" s="235">
        <v>-3.2869999999999999</v>
      </c>
      <c r="G63" s="235">
        <v>-15.096</v>
      </c>
      <c r="H63" s="235">
        <v>0.37</v>
      </c>
      <c r="I63" s="235">
        <v>14.292</v>
      </c>
      <c r="J63" s="235">
        <v>5.7640000000000002</v>
      </c>
      <c r="K63" s="235">
        <v>12.843999999999999</v>
      </c>
      <c r="L63" s="235">
        <v>-51.061999999999998</v>
      </c>
      <c r="M63" s="235">
        <v>-15.113</v>
      </c>
      <c r="N63" s="235">
        <v>-4.2430000000000003</v>
      </c>
      <c r="O63" s="235">
        <v>-7.5759999999999996</v>
      </c>
      <c r="P63" s="235">
        <v>15.396000000000001</v>
      </c>
      <c r="Q63" s="235">
        <v>39.173999999999999</v>
      </c>
      <c r="R63" s="235">
        <v>-0.41699999999999998</v>
      </c>
      <c r="S63" s="235">
        <v>-3.9380000000000002</v>
      </c>
      <c r="T63" s="235">
        <v>0.93100000000000005</v>
      </c>
      <c r="U63" s="235">
        <v>-11.872999999999999</v>
      </c>
      <c r="V63" s="235">
        <v>-13.384</v>
      </c>
      <c r="W63" s="235">
        <v>-6.9089999999999998</v>
      </c>
      <c r="X63" s="235">
        <v>4.298</v>
      </c>
      <c r="Y63" s="235">
        <v>-1.605</v>
      </c>
      <c r="Z63" s="235">
        <v>-3.3879999999999999</v>
      </c>
      <c r="AA63" s="235">
        <v>-8.2620000000000005</v>
      </c>
      <c r="AB63" s="235">
        <v>-14.076000000000001</v>
      </c>
      <c r="AC63" s="235">
        <v>-15.64438</v>
      </c>
      <c r="AD63" s="235">
        <v>-20.393439999999998</v>
      </c>
      <c r="AE63" s="235">
        <v>-12.259069999999999</v>
      </c>
      <c r="AF63" s="235">
        <v>-6.0398699999999996</v>
      </c>
      <c r="AG63" s="235">
        <v>14.1864628099</v>
      </c>
      <c r="AH63" s="235">
        <v>-8.4453140515699996</v>
      </c>
      <c r="AI63" s="252">
        <v>13.148999999999999</v>
      </c>
      <c r="AJ63" s="252">
        <v>7.52</v>
      </c>
      <c r="AK63" s="252">
        <v>-11.246</v>
      </c>
      <c r="AL63" s="252">
        <v>4.5250000000000004</v>
      </c>
      <c r="AM63" s="252">
        <v>-15.333</v>
      </c>
      <c r="AN63" s="211"/>
      <c r="AO63" s="211"/>
      <c r="AP63" s="211"/>
      <c r="AQ63" s="211"/>
      <c r="AR63" s="211"/>
      <c r="AS63" s="211"/>
      <c r="AT63" s="211"/>
      <c r="AU63" s="211"/>
      <c r="AV63" s="211"/>
      <c r="AW63" s="211"/>
      <c r="AX63" s="211"/>
      <c r="AY63" s="211"/>
    </row>
    <row r="64" spans="1:1005" ht="15" x14ac:dyDescent="0.25">
      <c r="A64" s="193">
        <f>YampaRiverInflow.TotalOutflow!A64</f>
        <v>45778</v>
      </c>
      <c r="B64" s="165"/>
      <c r="C64" s="165"/>
      <c r="D64" s="165">
        <v>0.56699999999999995</v>
      </c>
      <c r="E64" s="235">
        <v>-11.66</v>
      </c>
      <c r="F64" s="235">
        <v>0.27800000000000002</v>
      </c>
      <c r="G64" s="235">
        <v>-5.2439999999999998</v>
      </c>
      <c r="H64" s="235">
        <v>-3.9220000000000002</v>
      </c>
      <c r="I64" s="235">
        <v>17</v>
      </c>
      <c r="J64" s="235">
        <v>7.5990000000000002</v>
      </c>
      <c r="K64" s="235">
        <v>4.7030000000000003</v>
      </c>
      <c r="L64" s="235">
        <v>-61.749000000000002</v>
      </c>
      <c r="M64" s="235">
        <v>-4.7960000000000003</v>
      </c>
      <c r="N64" s="235">
        <v>-13.974</v>
      </c>
      <c r="O64" s="235">
        <v>-8.2089999999999996</v>
      </c>
      <c r="P64" s="235">
        <v>11.73</v>
      </c>
      <c r="Q64" s="235">
        <v>21.998999999999999</v>
      </c>
      <c r="R64" s="235">
        <v>0.111</v>
      </c>
      <c r="S64" s="235">
        <v>-14.868</v>
      </c>
      <c r="T64" s="235">
        <v>-7.181</v>
      </c>
      <c r="U64" s="235">
        <v>-5.67</v>
      </c>
      <c r="V64" s="235">
        <v>-33.700000000000003</v>
      </c>
      <c r="W64" s="235">
        <v>-4.7220000000000004</v>
      </c>
      <c r="X64" s="235">
        <v>-17.382000000000001</v>
      </c>
      <c r="Y64" s="235">
        <v>-33.279000000000003</v>
      </c>
      <c r="Z64" s="235">
        <v>-5.4210000000000003</v>
      </c>
      <c r="AA64" s="235">
        <v>-5.2460000000000004</v>
      </c>
      <c r="AB64" s="235">
        <v>3.149</v>
      </c>
      <c r="AC64" s="235">
        <v>-9.5569299999999995</v>
      </c>
      <c r="AD64" s="235">
        <v>4.5381899999999993</v>
      </c>
      <c r="AE64" s="235">
        <v>2.7454499999999999</v>
      </c>
      <c r="AF64" s="235">
        <v>4.5651899999999994</v>
      </c>
      <c r="AG64" s="235">
        <v>0.109545453554</v>
      </c>
      <c r="AH64" s="235">
        <v>8.5840991759299996</v>
      </c>
      <c r="AI64" s="252">
        <v>15.768000000000001</v>
      </c>
      <c r="AJ64" s="252">
        <v>12.454000000000001</v>
      </c>
      <c r="AK64" s="252">
        <v>4.819</v>
      </c>
      <c r="AL64" s="252">
        <v>26.466999999999999</v>
      </c>
      <c r="AM64" s="252">
        <v>-2.0129999999999999</v>
      </c>
      <c r="AN64" s="211"/>
      <c r="AO64" s="211"/>
      <c r="AP64" s="211"/>
      <c r="AQ64" s="211"/>
      <c r="AR64" s="211"/>
      <c r="AS64" s="211"/>
      <c r="AT64" s="211"/>
      <c r="AU64" s="211"/>
      <c r="AV64" s="211"/>
      <c r="AW64" s="211"/>
      <c r="AX64" s="211"/>
      <c r="AY64" s="211"/>
      <c r="ALQ64" s="216" t="e">
        <v>#N/A</v>
      </c>
    </row>
    <row r="65" spans="1:1005" ht="15" x14ac:dyDescent="0.25">
      <c r="A65" s="193">
        <f>YampaRiverInflow.TotalOutflow!A65</f>
        <v>45809</v>
      </c>
      <c r="B65" s="165"/>
      <c r="C65" s="165"/>
      <c r="D65" s="165">
        <v>-5.6970000000000001</v>
      </c>
      <c r="E65" s="235">
        <v>-2.2789999999999999</v>
      </c>
      <c r="F65" s="235">
        <v>1.631</v>
      </c>
      <c r="G65" s="235">
        <v>-6.1520000000000001</v>
      </c>
      <c r="H65" s="235">
        <v>-8.4760000000000009</v>
      </c>
      <c r="I65" s="235">
        <v>24.515999999999998</v>
      </c>
      <c r="J65" s="235">
        <v>4.5979999999999999</v>
      </c>
      <c r="K65" s="235">
        <v>13.497999999999999</v>
      </c>
      <c r="L65" s="235">
        <v>-26.187000000000001</v>
      </c>
      <c r="M65" s="235">
        <v>-3.3490000000000002</v>
      </c>
      <c r="N65" s="235">
        <v>4.0839999999999996</v>
      </c>
      <c r="O65" s="235">
        <v>-11.676</v>
      </c>
      <c r="P65" s="235">
        <v>-4.1000000000000002E-2</v>
      </c>
      <c r="Q65" s="235">
        <v>5.609</v>
      </c>
      <c r="R65" s="235">
        <v>-3.698</v>
      </c>
      <c r="S65" s="235">
        <v>-11.834</v>
      </c>
      <c r="T65" s="235">
        <v>-9.2289999999999992</v>
      </c>
      <c r="U65" s="235">
        <v>-8.5180000000000007</v>
      </c>
      <c r="V65" s="235">
        <v>-26.905999999999999</v>
      </c>
      <c r="W65" s="235">
        <v>-30.081</v>
      </c>
      <c r="X65" s="235">
        <v>1.8560000000000001</v>
      </c>
      <c r="Y65" s="235">
        <v>-14.717000000000001</v>
      </c>
      <c r="Z65" s="235">
        <v>-14.012</v>
      </c>
      <c r="AA65" s="235">
        <v>-1.52</v>
      </c>
      <c r="AB65" s="235">
        <v>-16.565999999999999</v>
      </c>
      <c r="AC65" s="235">
        <v>-17.778869999999998</v>
      </c>
      <c r="AD65" s="235">
        <v>-8.3348700000000004</v>
      </c>
      <c r="AE65" s="235">
        <v>-5.4185299999999996</v>
      </c>
      <c r="AF65" s="235">
        <v>-7.2006999999999994</v>
      </c>
      <c r="AG65" s="235">
        <v>-0.73851239867699991</v>
      </c>
      <c r="AH65" s="235">
        <v>3.31216528727</v>
      </c>
      <c r="AI65" s="252">
        <v>10.185</v>
      </c>
      <c r="AJ65" s="252">
        <v>8.9730000000000008</v>
      </c>
      <c r="AK65" s="252">
        <v>-56.872</v>
      </c>
      <c r="AL65" s="252">
        <v>29.183</v>
      </c>
      <c r="AM65" s="252">
        <v>-2.262</v>
      </c>
      <c r="AN65" s="211"/>
      <c r="AO65" s="211"/>
      <c r="AP65" s="211"/>
      <c r="AQ65" s="211"/>
      <c r="AR65" s="211"/>
      <c r="AS65" s="211"/>
      <c r="AT65" s="211"/>
      <c r="AU65" s="211"/>
      <c r="AV65" s="211"/>
      <c r="AW65" s="211"/>
      <c r="AX65" s="211"/>
      <c r="AY65" s="211"/>
      <c r="ALQ65" s="216" t="e">
        <v>#N/A</v>
      </c>
    </row>
    <row r="66" spans="1:1005" ht="15" x14ac:dyDescent="0.25">
      <c r="A66" s="193">
        <f>YampaRiverInflow.TotalOutflow!A66</f>
        <v>45839</v>
      </c>
      <c r="B66" s="165"/>
      <c r="C66" s="165"/>
      <c r="D66" s="165">
        <v>-2.0230000000000001</v>
      </c>
      <c r="E66" s="235">
        <v>-4.5999999999999999E-2</v>
      </c>
      <c r="F66" s="235">
        <v>-5.7720000000000002</v>
      </c>
      <c r="G66" s="235">
        <v>-9.9499999999999993</v>
      </c>
      <c r="H66" s="235">
        <v>-11.750999999999999</v>
      </c>
      <c r="I66" s="235">
        <v>20.866</v>
      </c>
      <c r="J66" s="235">
        <v>1.85</v>
      </c>
      <c r="K66" s="235">
        <v>3.0960000000000001</v>
      </c>
      <c r="L66" s="235">
        <v>-10.608000000000001</v>
      </c>
      <c r="M66" s="235">
        <v>-7.6440000000000001</v>
      </c>
      <c r="N66" s="235">
        <v>8.1270000000000007</v>
      </c>
      <c r="O66" s="235">
        <v>-11.493</v>
      </c>
      <c r="P66" s="235">
        <v>10.728</v>
      </c>
      <c r="Q66" s="235">
        <v>8.7200000000000006</v>
      </c>
      <c r="R66" s="235">
        <v>-1.2669999999999999</v>
      </c>
      <c r="S66" s="235">
        <v>-11.347</v>
      </c>
      <c r="T66" s="235">
        <v>-18.335999999999999</v>
      </c>
      <c r="U66" s="235">
        <v>-2.9430000000000001</v>
      </c>
      <c r="V66" s="235">
        <v>-31.49</v>
      </c>
      <c r="W66" s="235">
        <v>-20.471</v>
      </c>
      <c r="X66" s="235">
        <v>-11.896000000000001</v>
      </c>
      <c r="Y66" s="235">
        <v>-5.8959999999999999</v>
      </c>
      <c r="Z66" s="235">
        <v>-9.4190000000000005</v>
      </c>
      <c r="AA66" s="235">
        <v>-9.65</v>
      </c>
      <c r="AB66" s="235">
        <v>-13.497</v>
      </c>
      <c r="AC66" s="235">
        <v>-20.782049999999998</v>
      </c>
      <c r="AD66" s="235">
        <v>-5.3935699999999995</v>
      </c>
      <c r="AE66" s="235">
        <v>-16.034389999999998</v>
      </c>
      <c r="AF66" s="235">
        <v>-7.2505600000000001</v>
      </c>
      <c r="AG66" s="235">
        <v>-12.2247933908</v>
      </c>
      <c r="AH66" s="235">
        <v>-1.1186446296900001</v>
      </c>
      <c r="AI66" s="252">
        <v>9.4459999999999997</v>
      </c>
      <c r="AJ66" s="252">
        <v>7.9630000000000001</v>
      </c>
      <c r="AK66" s="252">
        <v>79.977000000000004</v>
      </c>
      <c r="AL66" s="252">
        <v>-11.765000000000001</v>
      </c>
      <c r="AM66" s="252">
        <v>-10.845000000000001</v>
      </c>
      <c r="AN66" s="211"/>
      <c r="AO66" s="211"/>
      <c r="AP66" s="211"/>
      <c r="AQ66" s="211"/>
      <c r="AR66" s="211"/>
      <c r="AS66" s="211"/>
      <c r="AT66" s="211"/>
      <c r="AU66" s="211"/>
      <c r="AV66" s="211"/>
      <c r="AW66" s="211"/>
      <c r="AX66" s="211"/>
      <c r="AY66" s="211"/>
      <c r="ALQ66" s="216" t="e">
        <v>#N/A</v>
      </c>
    </row>
    <row r="67" spans="1:1005" ht="15" x14ac:dyDescent="0.25">
      <c r="A67" s="193">
        <f>YampaRiverInflow.TotalOutflow!A67</f>
        <v>45870</v>
      </c>
      <c r="B67" s="165"/>
      <c r="C67" s="165"/>
      <c r="D67" s="165">
        <v>-0.89700000000000002</v>
      </c>
      <c r="E67" s="235">
        <v>12.827999999999999</v>
      </c>
      <c r="F67" s="235">
        <v>-4.125</v>
      </c>
      <c r="G67" s="235">
        <v>-0.66400000000000003</v>
      </c>
      <c r="H67" s="235">
        <v>-1.9179999999999999</v>
      </c>
      <c r="I67" s="235">
        <v>27.553999999999998</v>
      </c>
      <c r="J67" s="235">
        <v>4.3259999999999996</v>
      </c>
      <c r="K67" s="235">
        <v>3.7869999999999999</v>
      </c>
      <c r="L67" s="235">
        <v>-3.95</v>
      </c>
      <c r="M67" s="235">
        <v>-0.94599999999999995</v>
      </c>
      <c r="N67" s="235">
        <v>2.1970000000000001</v>
      </c>
      <c r="O67" s="235">
        <v>-4.3259999999999996</v>
      </c>
      <c r="P67" s="235">
        <v>-10.675000000000001</v>
      </c>
      <c r="Q67" s="235">
        <v>1.804</v>
      </c>
      <c r="R67" s="235">
        <v>4.2789999999999999</v>
      </c>
      <c r="S67" s="235">
        <v>-12.226000000000001</v>
      </c>
      <c r="T67" s="235">
        <v>-3.8130000000000002</v>
      </c>
      <c r="U67" s="235">
        <v>-0.78500000000000003</v>
      </c>
      <c r="V67" s="235">
        <v>-7.6040000000000001</v>
      </c>
      <c r="W67" s="235">
        <v>-5.4119999999999999</v>
      </c>
      <c r="X67" s="235">
        <v>-13.86</v>
      </c>
      <c r="Y67" s="235">
        <v>-14.737</v>
      </c>
      <c r="Z67" s="235">
        <v>-6.2569999999999997</v>
      </c>
      <c r="AA67" s="235">
        <v>-22.553999999999998</v>
      </c>
      <c r="AB67" s="235">
        <v>-2.4489999999999998</v>
      </c>
      <c r="AC67" s="235">
        <v>-15.135450000000001</v>
      </c>
      <c r="AD67" s="235">
        <v>2.9768400000000002</v>
      </c>
      <c r="AE67" s="235">
        <v>5.9177799999999996</v>
      </c>
      <c r="AF67" s="235">
        <v>3.3304999999999998</v>
      </c>
      <c r="AG67" s="235">
        <v>10.5769677696</v>
      </c>
      <c r="AH67" s="235">
        <v>-6.3205289276000007</v>
      </c>
      <c r="AI67" s="252">
        <v>5.1120000000000001</v>
      </c>
      <c r="AJ67" s="252">
        <v>10.664999999999999</v>
      </c>
      <c r="AK67" s="252">
        <v>5.9720000000000004</v>
      </c>
      <c r="AL67" s="252">
        <v>-4.8890000000000002</v>
      </c>
      <c r="AM67" s="252">
        <v>-3.1019999999999999</v>
      </c>
      <c r="AN67" s="211"/>
      <c r="AO67" s="211"/>
      <c r="AP67" s="211"/>
      <c r="AQ67" s="211"/>
      <c r="AR67" s="211"/>
      <c r="AS67" s="211"/>
      <c r="AT67" s="211"/>
      <c r="AU67" s="211"/>
      <c r="AV67" s="211"/>
      <c r="AW67" s="211"/>
      <c r="AX67" s="211"/>
      <c r="AY67" s="211"/>
      <c r="ALQ67" s="216" t="e">
        <v>#N/A</v>
      </c>
    </row>
    <row r="68" spans="1:1005" ht="15" x14ac:dyDescent="0.25">
      <c r="A68" s="193">
        <f>YampaRiverInflow.TotalOutflow!A68</f>
        <v>45901</v>
      </c>
      <c r="B68" s="165"/>
      <c r="C68" s="165"/>
      <c r="D68" s="165">
        <v>-0.377</v>
      </c>
      <c r="E68" s="235">
        <v>-8.4480000000000004</v>
      </c>
      <c r="F68" s="235">
        <v>-5.992</v>
      </c>
      <c r="G68" s="235">
        <v>7.3310000000000004</v>
      </c>
      <c r="H68" s="235">
        <v>-4.6890000000000001</v>
      </c>
      <c r="I68" s="235">
        <v>14.712999999999999</v>
      </c>
      <c r="J68" s="235">
        <v>2.484</v>
      </c>
      <c r="K68" s="235">
        <v>5.2409999999999997</v>
      </c>
      <c r="L68" s="235">
        <v>-12.904</v>
      </c>
      <c r="M68" s="235">
        <v>8.5779999999999994</v>
      </c>
      <c r="N68" s="235">
        <v>15.861000000000001</v>
      </c>
      <c r="O68" s="235">
        <v>4.218</v>
      </c>
      <c r="P68" s="235">
        <v>2.15</v>
      </c>
      <c r="Q68" s="235">
        <v>-6.8959999999999999</v>
      </c>
      <c r="R68" s="235">
        <v>-12.975</v>
      </c>
      <c r="S68" s="235">
        <v>-7.1189999999999998</v>
      </c>
      <c r="T68" s="235">
        <v>-2.2879999999999998</v>
      </c>
      <c r="U68" s="235">
        <v>-15.519</v>
      </c>
      <c r="V68" s="235">
        <v>-21.178000000000001</v>
      </c>
      <c r="W68" s="235">
        <v>-6.0739999999999998</v>
      </c>
      <c r="X68" s="235">
        <v>-3.6960000000000002</v>
      </c>
      <c r="Y68" s="235">
        <v>0.23</v>
      </c>
      <c r="Z68" s="235">
        <v>-2.0470000000000002</v>
      </c>
      <c r="AA68" s="235">
        <v>-1.55</v>
      </c>
      <c r="AB68" s="235">
        <v>8.7729999999999997</v>
      </c>
      <c r="AC68" s="235">
        <v>-8.4957199999999986</v>
      </c>
      <c r="AD68" s="235">
        <v>10.460270000000001</v>
      </c>
      <c r="AE68" s="235">
        <v>-5.7617600000000007</v>
      </c>
      <c r="AF68" s="235">
        <v>-2.9507099999999999</v>
      </c>
      <c r="AG68" s="235">
        <v>5.5732644647899994</v>
      </c>
      <c r="AH68" s="235">
        <v>7.3737107418200001</v>
      </c>
      <c r="AI68" s="252">
        <v>12.664999999999999</v>
      </c>
      <c r="AJ68" s="252">
        <v>7.843</v>
      </c>
      <c r="AK68" s="252">
        <v>21.111000000000001</v>
      </c>
      <c r="AL68" s="252">
        <v>-9.8369999999999997</v>
      </c>
      <c r="AM68" s="252">
        <v>10.523999999999999</v>
      </c>
      <c r="AN68" s="211"/>
      <c r="AO68" s="211"/>
      <c r="AP68" s="211"/>
      <c r="AQ68" s="211"/>
      <c r="AR68" s="211"/>
      <c r="AS68" s="211"/>
      <c r="AT68" s="211"/>
      <c r="AU68" s="211"/>
      <c r="AV68" s="211"/>
      <c r="AW68" s="211"/>
      <c r="AX68" s="211"/>
      <c r="AY68" s="211"/>
      <c r="ALQ68" s="216" t="e">
        <v>#N/A</v>
      </c>
    </row>
    <row r="69" spans="1:1005" ht="15" x14ac:dyDescent="0.25">
      <c r="A69" s="193"/>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5" x14ac:dyDescent="0.25">
      <c r="A70" s="193"/>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x14ac:dyDescent="0.25">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25">
      <c r="AI72" s="235"/>
      <c r="AJ72" s="235"/>
      <c r="AK72" s="235"/>
      <c r="AL72" s="235"/>
      <c r="AM72" s="235"/>
      <c r="ALQ72" s="216" t="e">
        <v>#N/A</v>
      </c>
    </row>
    <row r="73" spans="1:1005" ht="12.75" customHeight="1" x14ac:dyDescent="0.25">
      <c r="AI73" s="235"/>
      <c r="AJ73" s="235"/>
      <c r="AK73" s="235"/>
      <c r="AL73" s="235"/>
      <c r="AM73" s="235"/>
    </row>
    <row r="74" spans="1:1005" ht="12.75" customHeight="1" x14ac:dyDescent="0.25">
      <c r="AI74" s="235"/>
      <c r="AJ74" s="235"/>
      <c r="AK74" s="235"/>
      <c r="AL74" s="235"/>
      <c r="AM74" s="235"/>
    </row>
    <row r="75" spans="1:1005" ht="12.75" customHeight="1" x14ac:dyDescent="0.25">
      <c r="AI75" s="235"/>
      <c r="AJ75" s="235"/>
      <c r="AK75" s="235"/>
      <c r="AL75" s="235"/>
      <c r="AM75" s="235"/>
    </row>
    <row r="76" spans="1:1005" ht="12.75" customHeight="1" x14ac:dyDescent="0.25">
      <c r="AI76" s="235"/>
      <c r="AJ76" s="235"/>
      <c r="AK76" s="235"/>
      <c r="AL76" s="235"/>
      <c r="AM76" s="235"/>
    </row>
  </sheetData>
  <mergeCells count="1">
    <mergeCell ref="B1:AH1"/>
  </mergeCell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7">
    <tabColor rgb="FFFF0000"/>
  </sheetPr>
  <dimension ref="A1:ALQ78"/>
  <sheetViews>
    <sheetView topLeftCell="W1" workbookViewId="0">
      <selection activeCell="B4" sqref="B4"/>
    </sheetView>
  </sheetViews>
  <sheetFormatPr defaultColWidth="18.7109375" defaultRowHeight="12.75" customHeight="1" x14ac:dyDescent="0.25"/>
  <cols>
    <col min="1" max="2" width="9.140625" style="216" customWidth="1"/>
    <col min="3" max="3" width="9.7109375" style="216" bestFit="1" customWidth="1"/>
    <col min="4" max="54" width="9.140625" style="216" customWidth="1"/>
    <col min="55" max="16384" width="18.7109375" style="216"/>
  </cols>
  <sheetData>
    <row r="1" spans="1:54"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335"/>
      <c r="AG1" s="335"/>
      <c r="AH1" s="335"/>
      <c r="AI1" s="266"/>
      <c r="AJ1" s="266"/>
      <c r="AK1" s="266"/>
      <c r="AL1" s="266"/>
      <c r="AM1" s="266"/>
    </row>
    <row r="2" spans="1:54" ht="15" x14ac:dyDescent="0.25">
      <c r="A2" s="175" t="s">
        <v>223</v>
      </c>
      <c r="B2" s="202" t="s">
        <v>53</v>
      </c>
      <c r="C2" s="202" t="s">
        <v>54</v>
      </c>
      <c r="D2" s="202" t="s">
        <v>55</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16">
        <v>2021</v>
      </c>
      <c r="AT2" s="216">
        <v>2022</v>
      </c>
      <c r="AU2" s="216">
        <v>2023</v>
      </c>
      <c r="AV2" s="216">
        <v>2024</v>
      </c>
      <c r="AW2" s="216">
        <v>2025</v>
      </c>
      <c r="AX2" s="216">
        <v>2026</v>
      </c>
      <c r="AY2" s="216">
        <v>2027</v>
      </c>
      <c r="AZ2" s="216">
        <v>2028</v>
      </c>
      <c r="BA2" s="216">
        <v>2029</v>
      </c>
      <c r="BB2" s="216">
        <v>2030</v>
      </c>
    </row>
    <row r="3" spans="1:54" ht="15" x14ac:dyDescent="0.25">
      <c r="A3" s="177" t="str">
        <f>A2&amp;"_"&amp;"Time"</f>
        <v>HvrToDvs_In_Time</v>
      </c>
      <c r="B3" s="183" t="s">
        <v>71</v>
      </c>
      <c r="C3" s="183" t="s">
        <v>72</v>
      </c>
      <c r="D3" s="183" t="s">
        <v>73</v>
      </c>
      <c r="E3" s="183" t="s">
        <v>74</v>
      </c>
      <c r="F3" s="183" t="s">
        <v>75</v>
      </c>
      <c r="G3" s="183" t="s">
        <v>76</v>
      </c>
      <c r="H3" s="183" t="s">
        <v>77</v>
      </c>
      <c r="I3" s="183" t="s">
        <v>78</v>
      </c>
      <c r="J3" s="183" t="s">
        <v>79</v>
      </c>
      <c r="K3" s="183" t="s">
        <v>80</v>
      </c>
      <c r="L3" s="183" t="s">
        <v>81</v>
      </c>
      <c r="M3" s="183" t="s">
        <v>82</v>
      </c>
      <c r="N3" s="183" t="s">
        <v>83</v>
      </c>
      <c r="O3" s="183" t="s">
        <v>84</v>
      </c>
      <c r="P3" s="183" t="s">
        <v>85</v>
      </c>
      <c r="Q3" s="183" t="s">
        <v>86</v>
      </c>
      <c r="R3" s="183" t="s">
        <v>87</v>
      </c>
      <c r="S3" s="183" t="s">
        <v>88</v>
      </c>
      <c r="T3" s="183" t="s">
        <v>89</v>
      </c>
      <c r="U3" s="183" t="s">
        <v>90</v>
      </c>
      <c r="V3" s="183" t="s">
        <v>91</v>
      </c>
      <c r="W3" s="183" t="s">
        <v>92</v>
      </c>
      <c r="X3" s="183" t="s">
        <v>93</v>
      </c>
      <c r="Y3" s="183" t="s">
        <v>94</v>
      </c>
      <c r="Z3" s="183" t="s">
        <v>95</v>
      </c>
      <c r="AA3" s="183" t="s">
        <v>96</v>
      </c>
      <c r="AB3" s="183" t="s">
        <v>97</v>
      </c>
      <c r="AC3" s="183" t="s">
        <v>98</v>
      </c>
      <c r="AD3" s="183" t="s">
        <v>99</v>
      </c>
      <c r="AE3" s="183" t="s">
        <v>100</v>
      </c>
      <c r="AF3" s="183" t="s">
        <v>101</v>
      </c>
      <c r="AG3" s="183" t="s">
        <v>102</v>
      </c>
      <c r="AH3" s="183" t="s">
        <v>103</v>
      </c>
      <c r="AI3" s="183" t="s">
        <v>163</v>
      </c>
      <c r="AJ3" s="183" t="s">
        <v>168</v>
      </c>
      <c r="AK3" s="183" t="s">
        <v>169</v>
      </c>
      <c r="AL3" s="183" t="s">
        <v>170</v>
      </c>
      <c r="AM3" s="183" t="s">
        <v>171</v>
      </c>
      <c r="AN3" s="183" t="s">
        <v>172</v>
      </c>
      <c r="AO3" s="183" t="s">
        <v>173</v>
      </c>
      <c r="AP3" s="183" t="s">
        <v>174</v>
      </c>
      <c r="AQ3" s="183" t="s">
        <v>175</v>
      </c>
      <c r="AR3" s="183" t="s">
        <v>176</v>
      </c>
      <c r="AS3" s="216" t="s">
        <v>177</v>
      </c>
      <c r="AT3" s="216" t="s">
        <v>178</v>
      </c>
      <c r="AU3" s="216" t="s">
        <v>179</v>
      </c>
      <c r="AV3" s="216" t="s">
        <v>180</v>
      </c>
      <c r="AW3" s="216" t="s">
        <v>181</v>
      </c>
      <c r="AX3" s="216" t="s">
        <v>182</v>
      </c>
      <c r="AY3" s="216" t="s">
        <v>183</v>
      </c>
      <c r="AZ3" s="216" t="s">
        <v>184</v>
      </c>
      <c r="BA3" s="216" t="s">
        <v>185</v>
      </c>
      <c r="BB3" s="216" t="s">
        <v>186</v>
      </c>
    </row>
    <row r="4" spans="1:54" ht="15" x14ac:dyDescent="0.25">
      <c r="A4" s="193">
        <f>YampaRiverInflow.TotalOutflow!A4</f>
        <v>43952</v>
      </c>
      <c r="B4" s="165"/>
      <c r="C4" s="165"/>
      <c r="D4" s="165">
        <v>-9.8019999999999996</v>
      </c>
      <c r="E4" s="235">
        <f ca="1">INDEX(INDIRECT("HvrToDvs_"&amp;E$2+YEAR($A4)-YEAR($A$4)),MONTH($A4))/1000</f>
        <v>25.669160000000002</v>
      </c>
      <c r="F4" s="235">
        <f t="shared" ref="F4:AI12" ca="1" si="0">INDEX(INDIRECT("HvrToDvs_"&amp;F$2+YEAR($A4)-YEAR($A$4)),MONTH($A4))/1000</f>
        <v>46.607790000000001</v>
      </c>
      <c r="G4" s="235">
        <f t="shared" ca="1" si="0"/>
        <v>81.077850000000012</v>
      </c>
      <c r="H4" s="235">
        <f t="shared" ca="1" si="0"/>
        <v>32.891910000000003</v>
      </c>
      <c r="I4" s="235">
        <f t="shared" ca="1" si="0"/>
        <v>32.762029999999996</v>
      </c>
      <c r="J4" s="235">
        <f t="shared" ca="1" si="0"/>
        <v>14.885899999999999</v>
      </c>
      <c r="K4" s="235">
        <f t="shared" ca="1" si="0"/>
        <v>9.8693099999999987</v>
      </c>
      <c r="L4" s="235">
        <f t="shared" ca="1" si="0"/>
        <v>49.975879999999997</v>
      </c>
      <c r="M4" s="235">
        <f t="shared" ca="1" si="0"/>
        <v>-7.9184299999999999</v>
      </c>
      <c r="N4" s="235">
        <f t="shared" ca="1" si="0"/>
        <v>11.12064</v>
      </c>
      <c r="O4" s="235">
        <f t="shared" ca="1" si="0"/>
        <v>-43.382190000000001</v>
      </c>
      <c r="P4" s="235">
        <f t="shared" ca="1" si="0"/>
        <v>-22.886580000000002</v>
      </c>
      <c r="Q4" s="235">
        <f t="shared" ca="1" si="0"/>
        <v>-11.17521</v>
      </c>
      <c r="R4" s="235">
        <f t="shared" ca="1" si="0"/>
        <v>-23.596910000000001</v>
      </c>
      <c r="S4" s="235">
        <f t="shared" ca="1" si="0"/>
        <v>-15.42226</v>
      </c>
      <c r="T4" s="235">
        <f t="shared" ca="1" si="0"/>
        <v>3.82769</v>
      </c>
      <c r="U4" s="235">
        <f t="shared" ca="1" si="0"/>
        <v>-8.7342700000000004</v>
      </c>
      <c r="V4" s="235">
        <f t="shared" ca="1" si="0"/>
        <v>-12.672180000000001</v>
      </c>
      <c r="W4" s="235">
        <f t="shared" ca="1" si="0"/>
        <v>-9.4568999999999992</v>
      </c>
      <c r="X4" s="235">
        <f t="shared" ca="1" si="0"/>
        <v>2.1620500000000002</v>
      </c>
      <c r="Y4" s="235">
        <f t="shared" ca="1" si="0"/>
        <v>6.1777799999999994</v>
      </c>
      <c r="Z4" s="235">
        <f t="shared" ca="1" si="0"/>
        <v>-11.006309999999999</v>
      </c>
      <c r="AA4" s="235">
        <f t="shared" ca="1" si="0"/>
        <v>-11.085049999999999</v>
      </c>
      <c r="AB4" s="235">
        <f t="shared" ca="1" si="0"/>
        <v>-22.195970000000003</v>
      </c>
      <c r="AC4" s="235">
        <f t="shared" ca="1" si="0"/>
        <v>-14.829829999999999</v>
      </c>
      <c r="AD4" s="235">
        <f t="shared" ca="1" si="0"/>
        <v>10.05152</v>
      </c>
      <c r="AE4" s="235">
        <f t="shared" ca="1" si="0"/>
        <v>-15.21618</v>
      </c>
      <c r="AF4" s="235">
        <f t="shared" ca="1" si="0"/>
        <v>-22.456689999999998</v>
      </c>
      <c r="AG4" s="235">
        <f t="shared" ca="1" si="0"/>
        <v>-5.2049700000000003</v>
      </c>
      <c r="AH4" s="235">
        <f t="shared" ca="1" si="0"/>
        <v>-18.830310000000001</v>
      </c>
      <c r="AI4" s="235">
        <f t="shared" ca="1" si="0"/>
        <v>-9.6620400000000011</v>
      </c>
      <c r="AJ4" s="235">
        <f t="shared" ref="AJ4:AM19" ca="1" si="1">INDEX(INDIRECT("HvrToDvs_"&amp;AJ$2+YEAR($A4)-YEAR($A$4)),MONTH($A4))/1000</f>
        <v>-14.13106</v>
      </c>
      <c r="AK4" s="235">
        <f t="shared" ca="1" si="1"/>
        <v>-15.37541</v>
      </c>
      <c r="AL4" s="235">
        <f t="shared" ca="1" si="1"/>
        <v>-17.183385914400002</v>
      </c>
      <c r="AM4" s="235">
        <f t="shared" ca="1" si="1"/>
        <v>-10.352921004100001</v>
      </c>
      <c r="AN4" s="211"/>
      <c r="AO4" s="211"/>
      <c r="AP4" s="211"/>
      <c r="AQ4" s="211"/>
      <c r="AR4" s="211"/>
      <c r="AS4" s="211"/>
      <c r="AT4" s="211"/>
      <c r="AU4" s="211"/>
      <c r="AV4" s="211"/>
      <c r="AW4" s="211"/>
      <c r="AX4" s="211"/>
      <c r="AY4" s="211"/>
    </row>
    <row r="5" spans="1:54" ht="15" x14ac:dyDescent="0.25">
      <c r="A5" s="193">
        <f>YampaRiverInflow.TotalOutflow!A5</f>
        <v>43983</v>
      </c>
      <c r="B5" s="165"/>
      <c r="C5" s="165"/>
      <c r="D5" s="165">
        <v>-14.728</v>
      </c>
      <c r="E5" s="235">
        <v>36.7791</v>
      </c>
      <c r="F5" s="235">
        <v>47.801720000000003</v>
      </c>
      <c r="G5" s="235">
        <v>62.467669999999998</v>
      </c>
      <c r="H5" s="235">
        <v>43.907669999999996</v>
      </c>
      <c r="I5" s="235">
        <v>36.8551</v>
      </c>
      <c r="J5" s="235">
        <v>12.004910000000001</v>
      </c>
      <c r="K5" s="235">
        <v>7.7272400000000001</v>
      </c>
      <c r="L5" s="235">
        <v>40.933699999999995</v>
      </c>
      <c r="M5" s="235">
        <v>11.465860000000001</v>
      </c>
      <c r="N5" s="235">
        <v>16.794580000000003</v>
      </c>
      <c r="O5" s="235">
        <v>-46.634540000000001</v>
      </c>
      <c r="P5" s="235">
        <v>-19.443330000000003</v>
      </c>
      <c r="Q5" s="235">
        <v>7.9125299999999994</v>
      </c>
      <c r="R5" s="235">
        <v>-9.9691600000000005</v>
      </c>
      <c r="S5" s="235">
        <v>-16.600020000000001</v>
      </c>
      <c r="T5" s="235">
        <v>-10.217690000000001</v>
      </c>
      <c r="U5" s="235">
        <v>3.97357</v>
      </c>
      <c r="V5" s="235">
        <v>-3.1482399999999999</v>
      </c>
      <c r="W5" s="235">
        <v>-1.4221199999999998</v>
      </c>
      <c r="X5" s="235">
        <v>-38.834009999999999</v>
      </c>
      <c r="Y5" s="235">
        <v>-7.06473</v>
      </c>
      <c r="Z5" s="235">
        <v>1.8902699999999999</v>
      </c>
      <c r="AA5" s="235">
        <v>8.4872199999999989</v>
      </c>
      <c r="AB5" s="235">
        <v>0.80691999999999997</v>
      </c>
      <c r="AC5" s="235">
        <v>-6.2195200000000002</v>
      </c>
      <c r="AD5" s="235">
        <v>13.559850000000001</v>
      </c>
      <c r="AE5" s="235">
        <v>-8.6716299999999986</v>
      </c>
      <c r="AF5" s="235">
        <v>-7.92706</v>
      </c>
      <c r="AG5" s="235">
        <v>-2.6868400000000001</v>
      </c>
      <c r="AH5" s="235">
        <v>-23.401610000000002</v>
      </c>
      <c r="AI5" s="252">
        <v>-8.745379999999999</v>
      </c>
      <c r="AJ5" s="252">
        <v>-18.980650000000001</v>
      </c>
      <c r="AK5" s="252">
        <v>-16.096640000000001</v>
      </c>
      <c r="AL5" s="252">
        <v>-19.255974470100004</v>
      </c>
      <c r="AM5" s="252">
        <v>-18.6228715425</v>
      </c>
      <c r="AN5" s="211"/>
      <c r="AO5" s="211"/>
      <c r="AP5" s="211"/>
      <c r="AQ5" s="211"/>
      <c r="AR5" s="211"/>
      <c r="AS5" s="211"/>
      <c r="AT5" s="211"/>
      <c r="AU5" s="211"/>
      <c r="AV5" s="211"/>
      <c r="AW5" s="211"/>
      <c r="AX5" s="211"/>
      <c r="AY5" s="211"/>
    </row>
    <row r="6" spans="1:54" ht="15" x14ac:dyDescent="0.25">
      <c r="A6" s="193">
        <f>YampaRiverInflow.TotalOutflow!A6</f>
        <v>44013</v>
      </c>
      <c r="B6" s="165"/>
      <c r="C6" s="165"/>
      <c r="D6" s="165">
        <v>-11.792</v>
      </c>
      <c r="E6" s="235">
        <v>72.870630000000006</v>
      </c>
      <c r="F6" s="235">
        <v>68.089640000000003</v>
      </c>
      <c r="G6" s="235">
        <v>60.205719999999999</v>
      </c>
      <c r="H6" s="235">
        <v>49.438319999999997</v>
      </c>
      <c r="I6" s="235">
        <v>32.877110000000002</v>
      </c>
      <c r="J6" s="235">
        <v>10.57719</v>
      </c>
      <c r="K6" s="235">
        <v>7.2024099999999995</v>
      </c>
      <c r="L6" s="235">
        <v>42.957050000000002</v>
      </c>
      <c r="M6" s="235">
        <v>25.683209999999999</v>
      </c>
      <c r="N6" s="235">
        <v>16.192450000000001</v>
      </c>
      <c r="O6" s="235">
        <v>-32.33464</v>
      </c>
      <c r="P6" s="235">
        <v>-28.353200000000001</v>
      </c>
      <c r="Q6" s="235">
        <v>-13.82734</v>
      </c>
      <c r="R6" s="235">
        <v>-8.2693600000000007</v>
      </c>
      <c r="S6" s="235">
        <v>-6.1791200000000002</v>
      </c>
      <c r="T6" s="235">
        <v>3.4561299999999999</v>
      </c>
      <c r="U6" s="235">
        <v>2.85033</v>
      </c>
      <c r="V6" s="235">
        <v>-5.2313599999999996</v>
      </c>
      <c r="W6" s="235">
        <v>-2.7631799999999997</v>
      </c>
      <c r="X6" s="235">
        <v>-11.48329</v>
      </c>
      <c r="Y6" s="235">
        <v>-12.351889999999999</v>
      </c>
      <c r="Z6" s="235">
        <v>-4.6287900000000004</v>
      </c>
      <c r="AA6" s="235">
        <v>-5.6995800000000001</v>
      </c>
      <c r="AB6" s="235">
        <v>1.1146199999999999</v>
      </c>
      <c r="AC6" s="235">
        <v>-1.95407</v>
      </c>
      <c r="AD6" s="235">
        <v>15.37031</v>
      </c>
      <c r="AE6" s="235">
        <v>-6.1843900000000005</v>
      </c>
      <c r="AF6" s="235">
        <v>2.6158600000000001</v>
      </c>
      <c r="AG6" s="235">
        <v>5.3711899999999995</v>
      </c>
      <c r="AH6" s="235">
        <v>-13.886209999999998</v>
      </c>
      <c r="AI6" s="252">
        <v>-10.38104</v>
      </c>
      <c r="AJ6" s="252">
        <v>-8.8864900000000002</v>
      </c>
      <c r="AK6" s="252">
        <v>-24.04243</v>
      </c>
      <c r="AL6" s="252">
        <v>-9.7753157925099998</v>
      </c>
      <c r="AM6" s="252">
        <v>-13.541234510899999</v>
      </c>
      <c r="AN6" s="211"/>
      <c r="AO6" s="211"/>
      <c r="AP6" s="211"/>
      <c r="AQ6" s="211"/>
      <c r="AR6" s="211"/>
      <c r="AS6" s="211"/>
      <c r="AT6" s="211"/>
      <c r="AU6" s="211"/>
      <c r="AV6" s="211"/>
      <c r="AW6" s="211"/>
      <c r="AX6" s="211"/>
      <c r="AY6" s="211"/>
    </row>
    <row r="7" spans="1:54" ht="15" x14ac:dyDescent="0.25">
      <c r="A7" s="193">
        <f>YampaRiverInflow.TotalOutflow!A7</f>
        <v>44044</v>
      </c>
      <c r="B7" s="165"/>
      <c r="C7" s="165"/>
      <c r="D7" s="165">
        <v>-12.022</v>
      </c>
      <c r="E7" s="235">
        <v>74.391710000000003</v>
      </c>
      <c r="F7" s="235">
        <v>83.114260000000002</v>
      </c>
      <c r="G7" s="235">
        <v>64.003280000000004</v>
      </c>
      <c r="H7" s="235">
        <v>30.162470000000003</v>
      </c>
      <c r="I7" s="235">
        <v>25.66291</v>
      </c>
      <c r="J7" s="235">
        <v>47.366790000000002</v>
      </c>
      <c r="K7" s="235">
        <v>-3.6207199999999999</v>
      </c>
      <c r="L7" s="235">
        <v>8.2340900000000001</v>
      </c>
      <c r="M7" s="235">
        <v>1.0808900000000001</v>
      </c>
      <c r="N7" s="235">
        <v>9.8302700000000005</v>
      </c>
      <c r="O7" s="235">
        <v>-30.478750000000002</v>
      </c>
      <c r="P7" s="235">
        <v>-37.806379999999997</v>
      </c>
      <c r="Q7" s="235">
        <v>0.36157</v>
      </c>
      <c r="R7" s="235">
        <v>-21.721700000000002</v>
      </c>
      <c r="S7" s="235">
        <v>-32.771730000000005</v>
      </c>
      <c r="T7" s="235">
        <v>-3.3455599999999999</v>
      </c>
      <c r="U7" s="235">
        <v>5.3322599999999998</v>
      </c>
      <c r="V7" s="235">
        <v>-12.47739</v>
      </c>
      <c r="W7" s="235">
        <v>-10.764940000000001</v>
      </c>
      <c r="X7" s="235">
        <v>-12.411370000000002</v>
      </c>
      <c r="Y7" s="235">
        <v>-5.8684500000000002</v>
      </c>
      <c r="Z7" s="235">
        <v>-7.3342000000000001</v>
      </c>
      <c r="AA7" s="235">
        <v>-0.58257000000000003</v>
      </c>
      <c r="AB7" s="235">
        <v>-2.9759099999999998</v>
      </c>
      <c r="AC7" s="235">
        <v>-4.9262499999999996</v>
      </c>
      <c r="AD7" s="235">
        <v>7.4216999999999995</v>
      </c>
      <c r="AE7" s="235">
        <v>-6.2596699999999998</v>
      </c>
      <c r="AF7" s="235">
        <v>-3.49715</v>
      </c>
      <c r="AG7" s="235">
        <v>-8.0988400000000009</v>
      </c>
      <c r="AH7" s="235">
        <v>-12.211690000000001</v>
      </c>
      <c r="AI7" s="252">
        <v>-5.9300299999999995</v>
      </c>
      <c r="AJ7" s="252">
        <v>-10.645899999999999</v>
      </c>
      <c r="AK7" s="252">
        <v>-16.45506</v>
      </c>
      <c r="AL7" s="252">
        <v>-6.1211380751300002</v>
      </c>
      <c r="AM7" s="252">
        <v>-16.4951205805</v>
      </c>
      <c r="AN7" s="211"/>
      <c r="AO7" s="211"/>
      <c r="AP7" s="211"/>
      <c r="AQ7" s="211"/>
      <c r="AR7" s="211"/>
      <c r="AS7" s="211"/>
      <c r="AT7" s="211"/>
      <c r="AU7" s="211"/>
      <c r="AV7" s="211"/>
      <c r="AW7" s="211"/>
      <c r="AX7" s="211"/>
      <c r="AY7" s="211"/>
    </row>
    <row r="8" spans="1:54" ht="15" x14ac:dyDescent="0.25">
      <c r="A8" s="193">
        <f>YampaRiverInflow.TotalOutflow!A8</f>
        <v>44075</v>
      </c>
      <c r="B8" s="165"/>
      <c r="C8" s="165"/>
      <c r="D8" s="165">
        <v>-14.513</v>
      </c>
      <c r="E8" s="235">
        <v>15.569330000000001</v>
      </c>
      <c r="F8" s="235">
        <v>17.491540000000001</v>
      </c>
      <c r="G8" s="235">
        <v>90.030710000000013</v>
      </c>
      <c r="H8" s="235">
        <v>37.451620000000005</v>
      </c>
      <c r="I8" s="235">
        <v>29.726150000000001</v>
      </c>
      <c r="J8" s="235">
        <v>21.405069999999998</v>
      </c>
      <c r="K8" s="235">
        <v>-6.1849399999999992</v>
      </c>
      <c r="L8" s="235">
        <v>-13.40967</v>
      </c>
      <c r="M8" s="235">
        <v>4.8451000000000004</v>
      </c>
      <c r="N8" s="235">
        <v>10.459700000000002</v>
      </c>
      <c r="O8" s="235">
        <v>-32.106940000000002</v>
      </c>
      <c r="P8" s="235">
        <v>-14.36115</v>
      </c>
      <c r="Q8" s="235">
        <v>6.0761099999999999</v>
      </c>
      <c r="R8" s="235">
        <v>2.1292300000000002</v>
      </c>
      <c r="S8" s="235">
        <v>3.4588800000000002</v>
      </c>
      <c r="T8" s="235">
        <v>-3.5141100000000001</v>
      </c>
      <c r="U8" s="235">
        <v>2.3970700000000003</v>
      </c>
      <c r="V8" s="235">
        <v>-14.862719999999999</v>
      </c>
      <c r="W8" s="235">
        <v>10.64911</v>
      </c>
      <c r="X8" s="235">
        <v>1.2162899999999999</v>
      </c>
      <c r="Y8" s="235">
        <v>-3.2352600000000002</v>
      </c>
      <c r="Z8" s="235">
        <v>3.2015500000000001</v>
      </c>
      <c r="AA8" s="235">
        <v>-2.03647</v>
      </c>
      <c r="AB8" s="235">
        <v>4.6902200000000001</v>
      </c>
      <c r="AC8" s="235">
        <v>-2.4659599999999999</v>
      </c>
      <c r="AD8" s="235">
        <v>2.1341199999999998</v>
      </c>
      <c r="AE8" s="235">
        <v>-3.6479999999999999E-2</v>
      </c>
      <c r="AF8" s="235">
        <v>3.5242300000000002</v>
      </c>
      <c r="AG8" s="235">
        <v>2.30775</v>
      </c>
      <c r="AH8" s="235">
        <v>-2.1289499999999997</v>
      </c>
      <c r="AI8" s="252">
        <v>-5.9721000000000002</v>
      </c>
      <c r="AJ8" s="252">
        <v>-4.7625399999999996</v>
      </c>
      <c r="AK8" s="252">
        <v>-11.23626</v>
      </c>
      <c r="AL8" s="252">
        <v>-5.9217293134800002</v>
      </c>
      <c r="AM8" s="252">
        <v>-16.066383176799999</v>
      </c>
      <c r="AN8" s="211"/>
      <c r="AO8" s="211"/>
      <c r="AP8" s="211"/>
      <c r="AQ8" s="211"/>
      <c r="AR8" s="211"/>
      <c r="AS8" s="211"/>
      <c r="AT8" s="211"/>
      <c r="AU8" s="211"/>
      <c r="AV8" s="211"/>
      <c r="AW8" s="211"/>
      <c r="AX8" s="211"/>
      <c r="AY8" s="211"/>
    </row>
    <row r="9" spans="1:54" ht="15" x14ac:dyDescent="0.25">
      <c r="A9" s="193">
        <f>YampaRiverInflow.TotalOutflow!A9</f>
        <v>44105</v>
      </c>
      <c r="B9" s="165"/>
      <c r="C9" s="165"/>
      <c r="D9" s="165">
        <v>-10.351000000000001</v>
      </c>
      <c r="E9" s="235">
        <v>11.770820000000001</v>
      </c>
      <c r="F9" s="235">
        <v>29.394490000000001</v>
      </c>
      <c r="G9" s="235">
        <v>133.46231</v>
      </c>
      <c r="H9" s="235">
        <v>-7.9622099999999998</v>
      </c>
      <c r="I9" s="235">
        <v>14.659660000000001</v>
      </c>
      <c r="J9" s="235">
        <v>6.4712700000000005</v>
      </c>
      <c r="K9" s="235">
        <v>-4.5573800000000002</v>
      </c>
      <c r="L9" s="235">
        <v>16.089169999999999</v>
      </c>
      <c r="M9" s="235">
        <v>2.3823400000000001</v>
      </c>
      <c r="N9" s="235">
        <v>-2.3206700000000002</v>
      </c>
      <c r="O9" s="235">
        <v>-31.9285</v>
      </c>
      <c r="P9" s="235">
        <v>-8.5193500000000011</v>
      </c>
      <c r="Q9" s="235">
        <v>-12.10599</v>
      </c>
      <c r="R9" s="235">
        <v>-6.4365399999999999</v>
      </c>
      <c r="S9" s="235">
        <v>-9.3328700000000016</v>
      </c>
      <c r="T9" s="235">
        <v>8.7130799999999997</v>
      </c>
      <c r="U9" s="235">
        <v>6.0392799999999998</v>
      </c>
      <c r="V9" s="235">
        <v>-14.376950000000001</v>
      </c>
      <c r="W9" s="235">
        <v>11.44023</v>
      </c>
      <c r="X9" s="235">
        <v>-2.2667899999999999</v>
      </c>
      <c r="Y9" s="235">
        <v>12.561069999999999</v>
      </c>
      <c r="Z9" s="235">
        <v>9.3788400000000003</v>
      </c>
      <c r="AA9" s="235">
        <v>7.2322499999999996</v>
      </c>
      <c r="AB9" s="235">
        <v>17.66301</v>
      </c>
      <c r="AC9" s="235">
        <v>17.936130000000002</v>
      </c>
      <c r="AD9" s="235">
        <v>19.500349999999997</v>
      </c>
      <c r="AE9" s="235">
        <v>0.40545999999999999</v>
      </c>
      <c r="AF9" s="235">
        <v>-3.57796</v>
      </c>
      <c r="AG9" s="235">
        <v>-7.8305600000000002</v>
      </c>
      <c r="AH9" s="235">
        <v>5.5783399999999999</v>
      </c>
      <c r="AI9" s="252">
        <v>7.1333100000000007</v>
      </c>
      <c r="AJ9" s="252">
        <v>-3.07572</v>
      </c>
      <c r="AK9" s="252">
        <v>-12.67216</v>
      </c>
      <c r="AL9" s="252">
        <v>9.5933321672099989</v>
      </c>
      <c r="AM9" s="252">
        <v>-7.3716004105100001</v>
      </c>
      <c r="AN9" s="211"/>
      <c r="AO9" s="211"/>
      <c r="AP9" s="211"/>
      <c r="AQ9" s="211"/>
      <c r="AR9" s="211"/>
      <c r="AS9" s="211"/>
      <c r="AT9" s="211"/>
      <c r="AU9" s="211"/>
      <c r="AV9" s="211"/>
      <c r="AW9" s="211"/>
      <c r="AX9" s="211"/>
      <c r="AY9" s="211"/>
    </row>
    <row r="10" spans="1:54" ht="15" x14ac:dyDescent="0.25">
      <c r="A10" s="193">
        <f>YampaRiverInflow.TotalOutflow!A10</f>
        <v>44136</v>
      </c>
      <c r="B10" s="165"/>
      <c r="C10" s="165"/>
      <c r="D10" s="165">
        <v>-18.545000000000002</v>
      </c>
      <c r="E10" s="235">
        <v>7.9291700000000001</v>
      </c>
      <c r="F10" s="235">
        <v>-2.7989000000000002</v>
      </c>
      <c r="G10" s="235">
        <v>52.581679999999999</v>
      </c>
      <c r="H10" s="235">
        <v>19.1631</v>
      </c>
      <c r="I10" s="235">
        <v>8.3231599999999997</v>
      </c>
      <c r="J10" s="235">
        <v>-4.9865000000000004</v>
      </c>
      <c r="K10" s="235">
        <v>15.50897</v>
      </c>
      <c r="L10" s="235">
        <v>11.76432</v>
      </c>
      <c r="M10" s="235">
        <v>31.527560000000001</v>
      </c>
      <c r="N10" s="235">
        <v>-3.2050900000000002</v>
      </c>
      <c r="O10" s="235">
        <v>-23.295529999999999</v>
      </c>
      <c r="P10" s="235">
        <v>-17.111999999999998</v>
      </c>
      <c r="Q10" s="235">
        <v>-11.698649999999999</v>
      </c>
      <c r="R10" s="235">
        <v>-40.886620000000001</v>
      </c>
      <c r="S10" s="235">
        <v>8.8454099999999993</v>
      </c>
      <c r="T10" s="235">
        <v>8.6155300000000015</v>
      </c>
      <c r="U10" s="235">
        <v>-6.0922700000000001</v>
      </c>
      <c r="V10" s="235">
        <v>-18.06193</v>
      </c>
      <c r="W10" s="235">
        <v>-2.7934000000000001</v>
      </c>
      <c r="X10" s="235">
        <v>14.61594</v>
      </c>
      <c r="Y10" s="235">
        <v>1.1808599999999998</v>
      </c>
      <c r="Z10" s="235">
        <v>-1.2787599999999999</v>
      </c>
      <c r="AA10" s="235">
        <v>-0.85072999999999999</v>
      </c>
      <c r="AB10" s="235">
        <v>-7.69496</v>
      </c>
      <c r="AC10" s="235">
        <v>-25.293230000000001</v>
      </c>
      <c r="AD10" s="235">
        <v>14.929360000000001</v>
      </c>
      <c r="AE10" s="235">
        <v>-6.5592299999999994</v>
      </c>
      <c r="AF10" s="235">
        <v>-12.624499999999999</v>
      </c>
      <c r="AG10" s="235">
        <v>-15.31161</v>
      </c>
      <c r="AH10" s="235">
        <v>-29.335889999999999</v>
      </c>
      <c r="AI10" s="252">
        <v>-11.260489999999999</v>
      </c>
      <c r="AJ10" s="252">
        <v>-11.40968</v>
      </c>
      <c r="AK10" s="252">
        <v>4.0670200000000003</v>
      </c>
      <c r="AL10" s="252">
        <v>-5.6661833634400001</v>
      </c>
      <c r="AM10" s="252">
        <v>-13.579297370099999</v>
      </c>
      <c r="AN10" s="211"/>
      <c r="AO10" s="211"/>
      <c r="AP10" s="211"/>
      <c r="AQ10" s="211"/>
      <c r="AR10" s="211"/>
      <c r="AS10" s="211"/>
      <c r="AT10" s="211"/>
      <c r="AU10" s="211"/>
      <c r="AV10" s="211"/>
      <c r="AW10" s="211"/>
      <c r="AX10" s="211"/>
      <c r="AY10" s="211"/>
    </row>
    <row r="11" spans="1:54" ht="15" x14ac:dyDescent="0.25">
      <c r="A11" s="193">
        <f>YampaRiverInflow.TotalOutflow!A11</f>
        <v>44166</v>
      </c>
      <c r="B11" s="165"/>
      <c r="C11" s="165"/>
      <c r="D11" s="165">
        <v>-12.076000000000001</v>
      </c>
      <c r="E11" s="235">
        <v>0.70411000000000001</v>
      </c>
      <c r="F11" s="235">
        <v>-2.0269400000000002</v>
      </c>
      <c r="G11" s="235">
        <v>51.959830000000004</v>
      </c>
      <c r="H11" s="235">
        <v>32.17351</v>
      </c>
      <c r="I11" s="235">
        <v>27.887509999999999</v>
      </c>
      <c r="J11" s="235">
        <v>-7.8382100000000001</v>
      </c>
      <c r="K11" s="235">
        <v>-32.544939999999997</v>
      </c>
      <c r="L11" s="235">
        <v>-18.25207</v>
      </c>
      <c r="M11" s="235">
        <v>0.23571999999999999</v>
      </c>
      <c r="N11" s="235">
        <v>-17.19848</v>
      </c>
      <c r="O11" s="235">
        <v>-15.513</v>
      </c>
      <c r="P11" s="235">
        <v>-23.537050000000001</v>
      </c>
      <c r="Q11" s="235">
        <v>-21.342089999999999</v>
      </c>
      <c r="R11" s="235">
        <v>-25.91873</v>
      </c>
      <c r="S11" s="235">
        <v>-8.1638900000000003</v>
      </c>
      <c r="T11" s="235">
        <v>-7.6459899999999994</v>
      </c>
      <c r="U11" s="235">
        <v>-41.546080000000003</v>
      </c>
      <c r="V11" s="235">
        <v>-20.32019</v>
      </c>
      <c r="W11" s="235">
        <v>-22.775419999999997</v>
      </c>
      <c r="X11" s="235">
        <v>-20.00853</v>
      </c>
      <c r="Y11" s="235">
        <v>-16.126649999999998</v>
      </c>
      <c r="Z11" s="235">
        <v>-14.551170000000001</v>
      </c>
      <c r="AA11" s="235">
        <v>-9.3304200000000002</v>
      </c>
      <c r="AB11" s="235">
        <v>-15.43425</v>
      </c>
      <c r="AC11" s="235">
        <v>-9.6678799999999985</v>
      </c>
      <c r="AD11" s="235">
        <v>2.13557</v>
      </c>
      <c r="AE11" s="235">
        <v>-15.070690000000001</v>
      </c>
      <c r="AF11" s="235">
        <v>-14.155530000000001</v>
      </c>
      <c r="AG11" s="235">
        <v>-24.016959999999997</v>
      </c>
      <c r="AH11" s="235">
        <v>-14.53312</v>
      </c>
      <c r="AI11" s="252">
        <v>-28.044779999999999</v>
      </c>
      <c r="AJ11" s="252">
        <v>-6.3832500000000003</v>
      </c>
      <c r="AK11" s="252">
        <v>-10.085459999999999</v>
      </c>
      <c r="AL11" s="252">
        <v>-1.7760761056900001</v>
      </c>
      <c r="AM11" s="252">
        <v>-12.813628441100001</v>
      </c>
      <c r="AN11" s="211"/>
      <c r="AO11" s="211"/>
      <c r="AP11" s="211"/>
      <c r="AQ11" s="211"/>
      <c r="AR11" s="211"/>
      <c r="AS11" s="211"/>
      <c r="AT11" s="211"/>
      <c r="AU11" s="211"/>
      <c r="AV11" s="211"/>
      <c r="AW11" s="211"/>
      <c r="AX11" s="211"/>
      <c r="AY11" s="211"/>
    </row>
    <row r="12" spans="1:54" ht="15" x14ac:dyDescent="0.25">
      <c r="A12" s="193">
        <f>YampaRiverInflow.TotalOutflow!A12</f>
        <v>44197</v>
      </c>
      <c r="B12" s="165"/>
      <c r="C12" s="165"/>
      <c r="D12" s="165">
        <v>-20.931000000000001</v>
      </c>
      <c r="E12" s="235">
        <v>-4.1834899999999999</v>
      </c>
      <c r="F12" s="235">
        <v>31.439830000000001</v>
      </c>
      <c r="G12" s="235">
        <v>31.442490000000003</v>
      </c>
      <c r="H12" s="235">
        <v>-8.1626999999999992</v>
      </c>
      <c r="I12" s="235">
        <v>-9.4905600000000003</v>
      </c>
      <c r="J12" s="235">
        <v>-16.206330000000001</v>
      </c>
      <c r="K12" s="235">
        <v>-67.403059999999996</v>
      </c>
      <c r="L12" s="235">
        <v>5.3257399999999997</v>
      </c>
      <c r="M12" s="235">
        <v>-10.554080000000001</v>
      </c>
      <c r="N12" s="235">
        <v>-12.17793</v>
      </c>
      <c r="O12" s="235">
        <v>-5.2285699999999995</v>
      </c>
      <c r="P12" s="235">
        <v>-11.82418</v>
      </c>
      <c r="Q12" s="235">
        <v>-0.35291</v>
      </c>
      <c r="R12" s="235">
        <v>-9.4022099999999984</v>
      </c>
      <c r="S12" s="235">
        <v>-2.2324000000000002</v>
      </c>
      <c r="T12" s="235">
        <v>-13.06556</v>
      </c>
      <c r="U12" s="235">
        <v>-23.842459999999999</v>
      </c>
      <c r="V12" s="235">
        <v>-22.88402</v>
      </c>
      <c r="W12" s="235">
        <v>-9.2863400000000009</v>
      </c>
      <c r="X12" s="235">
        <v>2.0555400000000001</v>
      </c>
      <c r="Y12" s="235">
        <v>-8.3692099999999989</v>
      </c>
      <c r="Z12" s="235">
        <v>-7.36435</v>
      </c>
      <c r="AA12" s="235">
        <v>-10.88565</v>
      </c>
      <c r="AB12" s="235">
        <v>0.18258000000000002</v>
      </c>
      <c r="AC12" s="235">
        <v>-24.099160000000001</v>
      </c>
      <c r="AD12" s="235">
        <v>-10.99343</v>
      </c>
      <c r="AE12" s="235">
        <v>-17.351569999999999</v>
      </c>
      <c r="AF12" s="235">
        <v>-15.120850000000001</v>
      </c>
      <c r="AG12" s="235">
        <v>-15.297610000000001</v>
      </c>
      <c r="AH12" s="235">
        <v>-7.4300500000000005</v>
      </c>
      <c r="AI12" s="252">
        <v>-23.203659999999999</v>
      </c>
      <c r="AJ12" s="252">
        <v>-11.24441</v>
      </c>
      <c r="AK12" s="252">
        <v>-7.0866850672100004</v>
      </c>
      <c r="AL12" s="252">
        <v>-21.8410222298</v>
      </c>
      <c r="AM12" s="252">
        <v>32.649590000000003</v>
      </c>
      <c r="AN12" s="211"/>
      <c r="AO12" s="211"/>
      <c r="AP12" s="211"/>
      <c r="AQ12" s="211"/>
      <c r="AR12" s="211"/>
      <c r="AS12" s="211"/>
      <c r="AT12" s="211"/>
      <c r="AU12" s="211"/>
      <c r="AV12" s="211"/>
      <c r="AW12" s="211"/>
      <c r="AX12" s="211"/>
      <c r="AY12" s="211"/>
    </row>
    <row r="13" spans="1:54" ht="15" x14ac:dyDescent="0.25">
      <c r="A13" s="193">
        <f>YampaRiverInflow.TotalOutflow!A13</f>
        <v>44228</v>
      </c>
      <c r="B13" s="165"/>
      <c r="C13" s="165"/>
      <c r="D13" s="165">
        <v>-10.266</v>
      </c>
      <c r="E13" s="235">
        <v>1.9350000000000001</v>
      </c>
      <c r="F13" s="235">
        <v>22.693020000000001</v>
      </c>
      <c r="G13" s="235">
        <v>32.191499999999998</v>
      </c>
      <c r="H13" s="235">
        <v>-14.345370000000001</v>
      </c>
      <c r="I13" s="235">
        <v>0.28820999999999997</v>
      </c>
      <c r="J13" s="235">
        <v>24.75806</v>
      </c>
      <c r="K13" s="235">
        <v>-0.71377000000000002</v>
      </c>
      <c r="L13" s="235">
        <v>-17.479389999999999</v>
      </c>
      <c r="M13" s="235">
        <v>7.1028599999999997</v>
      </c>
      <c r="N13" s="235">
        <v>-20.612359999999999</v>
      </c>
      <c r="O13" s="235">
        <v>-3.8160700000000003</v>
      </c>
      <c r="P13" s="235">
        <v>12.07672</v>
      </c>
      <c r="Q13" s="235">
        <v>-6.4777399999999998</v>
      </c>
      <c r="R13" s="235">
        <v>-3.1795599999999999</v>
      </c>
      <c r="S13" s="235">
        <v>-18.78584</v>
      </c>
      <c r="T13" s="235">
        <v>-15.19333</v>
      </c>
      <c r="U13" s="235">
        <v>16.79738</v>
      </c>
      <c r="V13" s="235">
        <v>-14.575379999999999</v>
      </c>
      <c r="W13" s="235">
        <v>-10.293559999999999</v>
      </c>
      <c r="X13" s="235">
        <v>-6.9536000000000007</v>
      </c>
      <c r="Y13" s="235">
        <v>-5.6801599999999999</v>
      </c>
      <c r="Z13" s="235">
        <v>-3.35554</v>
      </c>
      <c r="AA13" s="235">
        <v>-8.1621500000000005</v>
      </c>
      <c r="AB13" s="235">
        <v>2.4570000000000002E-2</v>
      </c>
      <c r="AC13" s="235">
        <v>-7.1100200000000005</v>
      </c>
      <c r="AD13" s="235">
        <v>-6.7532899999999998</v>
      </c>
      <c r="AE13" s="235">
        <v>-2.0011099999999997</v>
      </c>
      <c r="AF13" s="235">
        <v>-7.8896199999999999</v>
      </c>
      <c r="AG13" s="235">
        <v>-3.9773800000000001</v>
      </c>
      <c r="AH13" s="235">
        <v>-10.08442</v>
      </c>
      <c r="AI13" s="252">
        <v>-18.090959999999999</v>
      </c>
      <c r="AJ13" s="252">
        <v>-11.6091</v>
      </c>
      <c r="AK13" s="252">
        <v>-21.548820344999999</v>
      </c>
      <c r="AL13" s="252">
        <v>-7.5980226642700002</v>
      </c>
      <c r="AM13" s="252">
        <v>26.56495</v>
      </c>
      <c r="AN13" s="211"/>
      <c r="AO13" s="211"/>
      <c r="AP13" s="211"/>
      <c r="AQ13" s="211"/>
      <c r="AR13" s="211"/>
      <c r="AS13" s="211"/>
      <c r="AT13" s="211"/>
      <c r="AU13" s="211"/>
      <c r="AV13" s="211"/>
      <c r="AW13" s="211"/>
      <c r="AX13" s="211"/>
      <c r="AY13" s="211"/>
    </row>
    <row r="14" spans="1:54" ht="15" x14ac:dyDescent="0.25">
      <c r="A14" s="193">
        <f>YampaRiverInflow.TotalOutflow!A14</f>
        <v>44256</v>
      </c>
      <c r="B14" s="165"/>
      <c r="C14" s="165"/>
      <c r="D14" s="165">
        <v>-11.603</v>
      </c>
      <c r="E14" s="235">
        <v>9.2411200000000004</v>
      </c>
      <c r="F14" s="235">
        <v>34.107990000000001</v>
      </c>
      <c r="G14" s="235">
        <v>19.579360000000001</v>
      </c>
      <c r="H14" s="235">
        <v>21.266830000000002</v>
      </c>
      <c r="I14" s="235">
        <v>8.1764600000000005</v>
      </c>
      <c r="J14" s="235">
        <v>7.8801000000000005</v>
      </c>
      <c r="K14" s="235">
        <v>-16.084820000000001</v>
      </c>
      <c r="L14" s="235">
        <v>24.562889999999999</v>
      </c>
      <c r="M14" s="235">
        <v>-1.3683399999999999</v>
      </c>
      <c r="N14" s="235">
        <v>-30.239049999999999</v>
      </c>
      <c r="O14" s="235">
        <v>-0.40625</v>
      </c>
      <c r="P14" s="235">
        <v>-2.8755600000000001</v>
      </c>
      <c r="Q14" s="235">
        <v>-24.367049999999999</v>
      </c>
      <c r="R14" s="235">
        <v>-21.61571</v>
      </c>
      <c r="S14" s="235">
        <v>-7.1826499999999998</v>
      </c>
      <c r="T14" s="235">
        <v>-21.388090000000002</v>
      </c>
      <c r="U14" s="235">
        <v>-38.647570000000002</v>
      </c>
      <c r="V14" s="235">
        <v>-17.924779999999998</v>
      </c>
      <c r="W14" s="235">
        <v>-12.442740000000001</v>
      </c>
      <c r="X14" s="235">
        <v>-43.985260000000004</v>
      </c>
      <c r="Y14" s="235">
        <v>-10.52102</v>
      </c>
      <c r="Z14" s="235">
        <v>-6.4350100000000001</v>
      </c>
      <c r="AA14" s="235">
        <v>-12.448540000000001</v>
      </c>
      <c r="AB14" s="235">
        <v>-11.11115</v>
      </c>
      <c r="AC14" s="235">
        <v>-14.26328</v>
      </c>
      <c r="AD14" s="235">
        <v>-15.209569999999999</v>
      </c>
      <c r="AE14" s="235">
        <v>-13.494590000000001</v>
      </c>
      <c r="AF14" s="235">
        <v>-13.53969</v>
      </c>
      <c r="AG14" s="235">
        <v>-18.373999999999999</v>
      </c>
      <c r="AH14" s="235">
        <v>-10.9312</v>
      </c>
      <c r="AI14" s="252">
        <v>-22.812709999999999</v>
      </c>
      <c r="AJ14" s="252">
        <v>-10.592450000000001</v>
      </c>
      <c r="AK14" s="252">
        <v>-11.9735317815</v>
      </c>
      <c r="AL14" s="252">
        <v>-21.396965078199997</v>
      </c>
      <c r="AM14" s="252">
        <v>60.964930000000003</v>
      </c>
      <c r="AN14" s="211"/>
      <c r="AO14" s="211"/>
      <c r="AP14" s="211"/>
      <c r="AQ14" s="211"/>
      <c r="AR14" s="211"/>
      <c r="AS14" s="211"/>
      <c r="AT14" s="211"/>
      <c r="AU14" s="211"/>
      <c r="AV14" s="211"/>
      <c r="AW14" s="211"/>
      <c r="AX14" s="211"/>
      <c r="AY14" s="211"/>
    </row>
    <row r="15" spans="1:54" ht="15" x14ac:dyDescent="0.25">
      <c r="A15" s="193">
        <f>YampaRiverInflow.TotalOutflow!A15</f>
        <v>44287</v>
      </c>
      <c r="B15" s="165"/>
      <c r="C15" s="165"/>
      <c r="D15" s="165">
        <v>-12.46</v>
      </c>
      <c r="E15" s="235">
        <v>12.133100000000001</v>
      </c>
      <c r="F15" s="235">
        <v>76.599170000000001</v>
      </c>
      <c r="G15" s="235">
        <v>-6.7857700000000003</v>
      </c>
      <c r="H15" s="235">
        <v>6.2441000000000004</v>
      </c>
      <c r="I15" s="235">
        <v>4.2861700000000003</v>
      </c>
      <c r="J15" s="235">
        <v>29.646259999999998</v>
      </c>
      <c r="K15" s="235">
        <v>28.972660000000001</v>
      </c>
      <c r="L15" s="235">
        <v>18.863569999999999</v>
      </c>
      <c r="M15" s="235">
        <v>13.24966</v>
      </c>
      <c r="N15" s="235">
        <v>-34.838769999999997</v>
      </c>
      <c r="O15" s="235">
        <v>-15.670870000000001</v>
      </c>
      <c r="P15" s="235">
        <v>-12.345879999999999</v>
      </c>
      <c r="Q15" s="235">
        <v>-24.792330000000003</v>
      </c>
      <c r="R15" s="235">
        <v>-15.55307</v>
      </c>
      <c r="S15" s="235">
        <v>-27.615380000000002</v>
      </c>
      <c r="T15" s="235">
        <v>-9.9768299999999996</v>
      </c>
      <c r="U15" s="235">
        <v>-7.8899799999999995</v>
      </c>
      <c r="V15" s="235">
        <v>-18.484590000000001</v>
      </c>
      <c r="W15" s="235">
        <v>-13.60337</v>
      </c>
      <c r="X15" s="235">
        <v>-60.627809999999997</v>
      </c>
      <c r="Y15" s="235">
        <v>-9.7155499999999986</v>
      </c>
      <c r="Z15" s="235">
        <v>-15.310879999999999</v>
      </c>
      <c r="AA15" s="235">
        <v>3.4897600000000004</v>
      </c>
      <c r="AB15" s="235">
        <v>-16.877500000000001</v>
      </c>
      <c r="AC15" s="235">
        <v>-19.60941</v>
      </c>
      <c r="AD15" s="235">
        <v>-18.033900000000003</v>
      </c>
      <c r="AE15" s="235">
        <v>-6.3000600000000002</v>
      </c>
      <c r="AF15" s="235">
        <v>-13.78439</v>
      </c>
      <c r="AG15" s="235">
        <v>-16.949249999999999</v>
      </c>
      <c r="AH15" s="235">
        <v>-12.7826</v>
      </c>
      <c r="AI15" s="252">
        <v>-23.694689999999998</v>
      </c>
      <c r="AJ15" s="252">
        <v>-20.046709999999997</v>
      </c>
      <c r="AK15" s="252">
        <v>-21.301506761199999</v>
      </c>
      <c r="AL15" s="252">
        <v>-18.480803921300001</v>
      </c>
      <c r="AM15" s="252">
        <v>54.424519999999994</v>
      </c>
      <c r="AN15" s="211"/>
      <c r="AO15" s="211"/>
      <c r="AP15" s="211"/>
      <c r="AQ15" s="211"/>
      <c r="AR15" s="211"/>
      <c r="AS15" s="211"/>
      <c r="AT15" s="211"/>
      <c r="AU15" s="211"/>
      <c r="AV15" s="211"/>
      <c r="AW15" s="211"/>
      <c r="AX15" s="211"/>
      <c r="AY15" s="211"/>
    </row>
    <row r="16" spans="1:54" ht="15" x14ac:dyDescent="0.25">
      <c r="A16" s="193">
        <f>YampaRiverInflow.TotalOutflow!A16</f>
        <v>44317</v>
      </c>
      <c r="B16" s="165"/>
      <c r="C16" s="165"/>
      <c r="D16" s="165">
        <v>-9.8019999999999996</v>
      </c>
      <c r="E16" s="235">
        <v>46.607790000000001</v>
      </c>
      <c r="F16" s="235">
        <v>81.077850000000012</v>
      </c>
      <c r="G16" s="235">
        <v>32.891910000000003</v>
      </c>
      <c r="H16" s="235">
        <v>32.762029999999996</v>
      </c>
      <c r="I16" s="235">
        <v>14.885899999999999</v>
      </c>
      <c r="J16" s="235">
        <v>9.8693099999999987</v>
      </c>
      <c r="K16" s="235">
        <v>49.975879999999997</v>
      </c>
      <c r="L16" s="235">
        <v>-7.9184299999999999</v>
      </c>
      <c r="M16" s="235">
        <v>11.12064</v>
      </c>
      <c r="N16" s="235">
        <v>-43.382190000000001</v>
      </c>
      <c r="O16" s="235">
        <v>-22.886580000000002</v>
      </c>
      <c r="P16" s="235">
        <v>-11.17521</v>
      </c>
      <c r="Q16" s="235">
        <v>-23.596910000000001</v>
      </c>
      <c r="R16" s="235">
        <v>-15.42226</v>
      </c>
      <c r="S16" s="235">
        <v>3.82769</v>
      </c>
      <c r="T16" s="235">
        <v>-8.7342700000000004</v>
      </c>
      <c r="U16" s="235">
        <v>-12.672180000000001</v>
      </c>
      <c r="V16" s="235">
        <v>-9.4568999999999992</v>
      </c>
      <c r="W16" s="235">
        <v>2.1620500000000002</v>
      </c>
      <c r="X16" s="235">
        <v>6.1777799999999994</v>
      </c>
      <c r="Y16" s="235">
        <v>-11.006309999999999</v>
      </c>
      <c r="Z16" s="235">
        <v>-11.085049999999999</v>
      </c>
      <c r="AA16" s="235">
        <v>-22.195970000000003</v>
      </c>
      <c r="AB16" s="235">
        <v>-14.829829999999999</v>
      </c>
      <c r="AC16" s="235">
        <v>10.05152</v>
      </c>
      <c r="AD16" s="235">
        <v>-15.21618</v>
      </c>
      <c r="AE16" s="235">
        <v>-22.456689999999998</v>
      </c>
      <c r="AF16" s="235">
        <v>-5.2049700000000003</v>
      </c>
      <c r="AG16" s="235">
        <v>-18.830310000000001</v>
      </c>
      <c r="AH16" s="235">
        <v>-9.6620400000000011</v>
      </c>
      <c r="AI16" s="252">
        <v>-14.13106</v>
      </c>
      <c r="AJ16" s="252">
        <v>-15.37541</v>
      </c>
      <c r="AK16" s="252">
        <v>-17.183385914400002</v>
      </c>
      <c r="AL16" s="252">
        <v>-10.352921004100001</v>
      </c>
      <c r="AM16" s="252">
        <v>25.669160000000002</v>
      </c>
      <c r="AN16" s="211"/>
      <c r="AO16" s="211"/>
      <c r="AP16" s="211"/>
      <c r="AQ16" s="211"/>
      <c r="AR16" s="211"/>
      <c r="AS16" s="211"/>
      <c r="AT16" s="211"/>
      <c r="AU16" s="211"/>
      <c r="AV16" s="211"/>
      <c r="AW16" s="211"/>
      <c r="AX16" s="211"/>
      <c r="AY16" s="211"/>
    </row>
    <row r="17" spans="1:51" ht="15" x14ac:dyDescent="0.25">
      <c r="A17" s="193">
        <f>YampaRiverInflow.TotalOutflow!A17</f>
        <v>44348</v>
      </c>
      <c r="B17" s="165"/>
      <c r="C17" s="165"/>
      <c r="D17" s="165">
        <v>-14.728</v>
      </c>
      <c r="E17" s="235">
        <v>47.801720000000003</v>
      </c>
      <c r="F17" s="235">
        <v>62.467669999999998</v>
      </c>
      <c r="G17" s="235">
        <v>43.907669999999996</v>
      </c>
      <c r="H17" s="235">
        <v>36.8551</v>
      </c>
      <c r="I17" s="235">
        <v>12.004910000000001</v>
      </c>
      <c r="J17" s="235">
        <v>7.7272400000000001</v>
      </c>
      <c r="K17" s="235">
        <v>40.933699999999995</v>
      </c>
      <c r="L17" s="235">
        <v>11.465860000000001</v>
      </c>
      <c r="M17" s="235">
        <v>16.794580000000003</v>
      </c>
      <c r="N17" s="235">
        <v>-46.634540000000001</v>
      </c>
      <c r="O17" s="235">
        <v>-19.443330000000003</v>
      </c>
      <c r="P17" s="235">
        <v>7.9125299999999994</v>
      </c>
      <c r="Q17" s="235">
        <v>-9.9691600000000005</v>
      </c>
      <c r="R17" s="235">
        <v>-16.600020000000001</v>
      </c>
      <c r="S17" s="235">
        <v>-10.217690000000001</v>
      </c>
      <c r="T17" s="235">
        <v>3.97357</v>
      </c>
      <c r="U17" s="235">
        <v>-3.1482399999999999</v>
      </c>
      <c r="V17" s="235">
        <v>-1.4221199999999998</v>
      </c>
      <c r="W17" s="235">
        <v>-38.834009999999999</v>
      </c>
      <c r="X17" s="235">
        <v>-7.06473</v>
      </c>
      <c r="Y17" s="235">
        <v>1.8902699999999999</v>
      </c>
      <c r="Z17" s="235">
        <v>8.4872199999999989</v>
      </c>
      <c r="AA17" s="235">
        <v>0.80691999999999997</v>
      </c>
      <c r="AB17" s="235">
        <v>-6.2195200000000002</v>
      </c>
      <c r="AC17" s="235">
        <v>13.559850000000001</v>
      </c>
      <c r="AD17" s="235">
        <v>-8.6716299999999986</v>
      </c>
      <c r="AE17" s="235">
        <v>-7.92706</v>
      </c>
      <c r="AF17" s="235">
        <v>-2.6868400000000001</v>
      </c>
      <c r="AG17" s="235">
        <v>-23.401610000000002</v>
      </c>
      <c r="AH17" s="235">
        <v>-8.745379999999999</v>
      </c>
      <c r="AI17" s="252">
        <v>-18.980650000000001</v>
      </c>
      <c r="AJ17" s="252">
        <v>-16.096640000000001</v>
      </c>
      <c r="AK17" s="252">
        <v>-19.255974470100004</v>
      </c>
      <c r="AL17" s="252">
        <v>-18.6228715425</v>
      </c>
      <c r="AM17" s="252">
        <v>36.7791</v>
      </c>
      <c r="AN17" s="211"/>
      <c r="AO17" s="211"/>
      <c r="AP17" s="211"/>
      <c r="AQ17" s="211"/>
      <c r="AR17" s="211"/>
      <c r="AS17" s="211"/>
      <c r="AT17" s="211"/>
      <c r="AU17" s="211"/>
      <c r="AV17" s="211"/>
      <c r="AW17" s="211"/>
      <c r="AX17" s="211"/>
      <c r="AY17" s="211"/>
    </row>
    <row r="18" spans="1:51" ht="15" x14ac:dyDescent="0.25">
      <c r="A18" s="193">
        <f>YampaRiverInflow.TotalOutflow!A18</f>
        <v>44378</v>
      </c>
      <c r="B18" s="165"/>
      <c r="C18" s="165"/>
      <c r="D18" s="165">
        <v>-11.792</v>
      </c>
      <c r="E18" s="235">
        <v>68.089640000000003</v>
      </c>
      <c r="F18" s="235">
        <v>60.205719999999999</v>
      </c>
      <c r="G18" s="235">
        <v>49.438319999999997</v>
      </c>
      <c r="H18" s="235">
        <v>32.877110000000002</v>
      </c>
      <c r="I18" s="235">
        <v>10.57719</v>
      </c>
      <c r="J18" s="235">
        <v>7.2024099999999995</v>
      </c>
      <c r="K18" s="235">
        <v>42.957050000000002</v>
      </c>
      <c r="L18" s="235">
        <v>25.683209999999999</v>
      </c>
      <c r="M18" s="235">
        <v>16.192450000000001</v>
      </c>
      <c r="N18" s="235">
        <v>-32.33464</v>
      </c>
      <c r="O18" s="235">
        <v>-28.353200000000001</v>
      </c>
      <c r="P18" s="235">
        <v>-13.82734</v>
      </c>
      <c r="Q18" s="235">
        <v>-8.2693600000000007</v>
      </c>
      <c r="R18" s="235">
        <v>-6.1791200000000002</v>
      </c>
      <c r="S18" s="235">
        <v>3.4561299999999999</v>
      </c>
      <c r="T18" s="235">
        <v>2.85033</v>
      </c>
      <c r="U18" s="235">
        <v>-5.2313599999999996</v>
      </c>
      <c r="V18" s="235">
        <v>-2.7631799999999997</v>
      </c>
      <c r="W18" s="235">
        <v>-11.48329</v>
      </c>
      <c r="X18" s="235">
        <v>-12.351889999999999</v>
      </c>
      <c r="Y18" s="235">
        <v>-4.6287900000000004</v>
      </c>
      <c r="Z18" s="235">
        <v>-5.6995800000000001</v>
      </c>
      <c r="AA18" s="235">
        <v>1.1146199999999999</v>
      </c>
      <c r="AB18" s="235">
        <v>-1.95407</v>
      </c>
      <c r="AC18" s="235">
        <v>15.37031</v>
      </c>
      <c r="AD18" s="235">
        <v>-6.1843900000000005</v>
      </c>
      <c r="AE18" s="235">
        <v>2.6158600000000001</v>
      </c>
      <c r="AF18" s="235">
        <v>5.3711899999999995</v>
      </c>
      <c r="AG18" s="235">
        <v>-13.886209999999998</v>
      </c>
      <c r="AH18" s="235">
        <v>-10.38104</v>
      </c>
      <c r="AI18" s="252">
        <v>-8.8864900000000002</v>
      </c>
      <c r="AJ18" s="252">
        <v>-24.04243</v>
      </c>
      <c r="AK18" s="252">
        <v>-9.7753157925099998</v>
      </c>
      <c r="AL18" s="252">
        <v>-13.541234510899999</v>
      </c>
      <c r="AM18" s="252">
        <v>72.870630000000006</v>
      </c>
      <c r="AN18" s="211"/>
      <c r="AO18" s="211"/>
      <c r="AP18" s="211"/>
      <c r="AQ18" s="211"/>
      <c r="AR18" s="211"/>
      <c r="AS18" s="211"/>
      <c r="AT18" s="211"/>
      <c r="AU18" s="211"/>
      <c r="AV18" s="211"/>
      <c r="AW18" s="211"/>
      <c r="AX18" s="211"/>
      <c r="AY18" s="211"/>
    </row>
    <row r="19" spans="1:51" ht="15" x14ac:dyDescent="0.25">
      <c r="A19" s="193">
        <f>YampaRiverInflow.TotalOutflow!A19</f>
        <v>44409</v>
      </c>
      <c r="B19" s="165"/>
      <c r="C19" s="165"/>
      <c r="D19" s="165">
        <v>-12.022</v>
      </c>
      <c r="E19" s="235">
        <v>83.114260000000002</v>
      </c>
      <c r="F19" s="235">
        <v>64.003280000000004</v>
      </c>
      <c r="G19" s="235">
        <v>30.162470000000003</v>
      </c>
      <c r="H19" s="235">
        <v>25.66291</v>
      </c>
      <c r="I19" s="235">
        <v>47.366790000000002</v>
      </c>
      <c r="J19" s="235">
        <v>-3.6207199999999999</v>
      </c>
      <c r="K19" s="235">
        <v>8.2340900000000001</v>
      </c>
      <c r="L19" s="235">
        <v>1.0808900000000001</v>
      </c>
      <c r="M19" s="235">
        <v>9.8302700000000005</v>
      </c>
      <c r="N19" s="235">
        <v>-30.478750000000002</v>
      </c>
      <c r="O19" s="235">
        <v>-37.806379999999997</v>
      </c>
      <c r="P19" s="235">
        <v>0.36157</v>
      </c>
      <c r="Q19" s="235">
        <v>-21.721700000000002</v>
      </c>
      <c r="R19" s="235">
        <v>-32.771730000000005</v>
      </c>
      <c r="S19" s="235">
        <v>-3.3455599999999999</v>
      </c>
      <c r="T19" s="235">
        <v>5.3322599999999998</v>
      </c>
      <c r="U19" s="235">
        <v>-12.47739</v>
      </c>
      <c r="V19" s="235">
        <v>-10.764940000000001</v>
      </c>
      <c r="W19" s="235">
        <v>-12.411370000000002</v>
      </c>
      <c r="X19" s="235">
        <v>-5.8684500000000002</v>
      </c>
      <c r="Y19" s="235">
        <v>-7.3342000000000001</v>
      </c>
      <c r="Z19" s="235">
        <v>-0.58257000000000003</v>
      </c>
      <c r="AA19" s="235">
        <v>-2.9759099999999998</v>
      </c>
      <c r="AB19" s="235">
        <v>-4.9262499999999996</v>
      </c>
      <c r="AC19" s="235">
        <v>7.4216999999999995</v>
      </c>
      <c r="AD19" s="235">
        <v>-6.2596699999999998</v>
      </c>
      <c r="AE19" s="235">
        <v>-3.49715</v>
      </c>
      <c r="AF19" s="235">
        <v>-8.0988400000000009</v>
      </c>
      <c r="AG19" s="235">
        <v>-12.211690000000001</v>
      </c>
      <c r="AH19" s="235">
        <v>-5.9300299999999995</v>
      </c>
      <c r="AI19" s="252">
        <v>-10.645899999999999</v>
      </c>
      <c r="AJ19" s="252">
        <v>-16.45506</v>
      </c>
      <c r="AK19" s="252">
        <v>-6.1211380751300002</v>
      </c>
      <c r="AL19" s="252">
        <v>-16.4951205805</v>
      </c>
      <c r="AM19" s="252">
        <v>74.391710000000003</v>
      </c>
      <c r="AN19" s="211"/>
      <c r="AO19" s="211"/>
      <c r="AP19" s="211"/>
      <c r="AQ19" s="211"/>
      <c r="AR19" s="211"/>
      <c r="AS19" s="211"/>
      <c r="AT19" s="211"/>
      <c r="AU19" s="211"/>
      <c r="AV19" s="211"/>
      <c r="AW19" s="211"/>
      <c r="AX19" s="211"/>
      <c r="AY19" s="211"/>
    </row>
    <row r="20" spans="1:51" ht="15" x14ac:dyDescent="0.25">
      <c r="A20" s="193">
        <f>YampaRiverInflow.TotalOutflow!A20</f>
        <v>44440</v>
      </c>
      <c r="B20" s="165"/>
      <c r="C20" s="165"/>
      <c r="D20" s="165">
        <v>-14.513</v>
      </c>
      <c r="E20" s="235">
        <v>17.491540000000001</v>
      </c>
      <c r="F20" s="235">
        <v>90.030710000000013</v>
      </c>
      <c r="G20" s="235">
        <v>37.451620000000005</v>
      </c>
      <c r="H20" s="235">
        <v>29.726150000000001</v>
      </c>
      <c r="I20" s="235">
        <v>21.405069999999998</v>
      </c>
      <c r="J20" s="235">
        <v>-6.1849399999999992</v>
      </c>
      <c r="K20" s="235">
        <v>-13.40967</v>
      </c>
      <c r="L20" s="235">
        <v>4.8451000000000004</v>
      </c>
      <c r="M20" s="235">
        <v>10.459700000000002</v>
      </c>
      <c r="N20" s="235">
        <v>-32.106940000000002</v>
      </c>
      <c r="O20" s="235">
        <v>-14.36115</v>
      </c>
      <c r="P20" s="235">
        <v>6.0761099999999999</v>
      </c>
      <c r="Q20" s="235">
        <v>2.1292300000000002</v>
      </c>
      <c r="R20" s="235">
        <v>3.4588800000000002</v>
      </c>
      <c r="S20" s="235">
        <v>-3.5141100000000001</v>
      </c>
      <c r="T20" s="235">
        <v>2.3970700000000003</v>
      </c>
      <c r="U20" s="235">
        <v>-14.862719999999999</v>
      </c>
      <c r="V20" s="235">
        <v>10.64911</v>
      </c>
      <c r="W20" s="235">
        <v>1.2162899999999999</v>
      </c>
      <c r="X20" s="235">
        <v>-3.2352600000000002</v>
      </c>
      <c r="Y20" s="235">
        <v>3.2015500000000001</v>
      </c>
      <c r="Z20" s="235">
        <v>-2.03647</v>
      </c>
      <c r="AA20" s="235">
        <v>4.6902200000000001</v>
      </c>
      <c r="AB20" s="235">
        <v>-2.4659599999999999</v>
      </c>
      <c r="AC20" s="235">
        <v>2.1341199999999998</v>
      </c>
      <c r="AD20" s="235">
        <v>-3.6479999999999999E-2</v>
      </c>
      <c r="AE20" s="235">
        <v>3.5242300000000002</v>
      </c>
      <c r="AF20" s="235">
        <v>2.30775</v>
      </c>
      <c r="AG20" s="235">
        <v>-2.1289499999999997</v>
      </c>
      <c r="AH20" s="235">
        <v>-5.9721000000000002</v>
      </c>
      <c r="AI20" s="252">
        <v>-4.7625399999999996</v>
      </c>
      <c r="AJ20" s="252">
        <v>-11.23626</v>
      </c>
      <c r="AK20" s="252">
        <v>-5.9217293134800002</v>
      </c>
      <c r="AL20" s="252">
        <v>-16.066383176799999</v>
      </c>
      <c r="AM20" s="252">
        <v>15.569330000000001</v>
      </c>
      <c r="AN20" s="211"/>
      <c r="AO20" s="211"/>
      <c r="AP20" s="211"/>
      <c r="AQ20" s="211"/>
      <c r="AR20" s="211"/>
      <c r="AS20" s="211"/>
      <c r="AT20" s="211"/>
      <c r="AU20" s="211"/>
      <c r="AV20" s="211"/>
      <c r="AW20" s="211"/>
      <c r="AX20" s="211"/>
      <c r="AY20" s="211"/>
    </row>
    <row r="21" spans="1:51" ht="15" x14ac:dyDescent="0.25">
      <c r="A21" s="193">
        <f>YampaRiverInflow.TotalOutflow!A21</f>
        <v>44470</v>
      </c>
      <c r="B21" s="165"/>
      <c r="C21" s="165"/>
      <c r="D21" s="165">
        <v>-10.351000000000001</v>
      </c>
      <c r="E21" s="235">
        <v>29.394490000000001</v>
      </c>
      <c r="F21" s="235">
        <v>133.46231</v>
      </c>
      <c r="G21" s="235">
        <v>-7.9622099999999998</v>
      </c>
      <c r="H21" s="235">
        <v>14.659660000000001</v>
      </c>
      <c r="I21" s="235">
        <v>6.4712700000000005</v>
      </c>
      <c r="J21" s="235">
        <v>-4.5573800000000002</v>
      </c>
      <c r="K21" s="235">
        <v>16.089169999999999</v>
      </c>
      <c r="L21" s="235">
        <v>2.3823400000000001</v>
      </c>
      <c r="M21" s="235">
        <v>-2.3206700000000002</v>
      </c>
      <c r="N21" s="235">
        <v>-31.9285</v>
      </c>
      <c r="O21" s="235">
        <v>-8.5193500000000011</v>
      </c>
      <c r="P21" s="235">
        <v>-12.10599</v>
      </c>
      <c r="Q21" s="235">
        <v>-6.4365399999999999</v>
      </c>
      <c r="R21" s="235">
        <v>-9.3328700000000016</v>
      </c>
      <c r="S21" s="235">
        <v>8.7130799999999997</v>
      </c>
      <c r="T21" s="235">
        <v>6.0392799999999998</v>
      </c>
      <c r="U21" s="235">
        <v>-14.376950000000001</v>
      </c>
      <c r="V21" s="235">
        <v>11.44023</v>
      </c>
      <c r="W21" s="235">
        <v>-2.2667899999999999</v>
      </c>
      <c r="X21" s="235">
        <v>12.561069999999999</v>
      </c>
      <c r="Y21" s="235">
        <v>9.3788400000000003</v>
      </c>
      <c r="Z21" s="235">
        <v>7.2322499999999996</v>
      </c>
      <c r="AA21" s="235">
        <v>17.66301</v>
      </c>
      <c r="AB21" s="235">
        <v>17.936130000000002</v>
      </c>
      <c r="AC21" s="235">
        <v>19.500349999999997</v>
      </c>
      <c r="AD21" s="235">
        <v>0.40545999999999999</v>
      </c>
      <c r="AE21" s="235">
        <v>-3.57796</v>
      </c>
      <c r="AF21" s="235">
        <v>-7.8305600000000002</v>
      </c>
      <c r="AG21" s="235">
        <v>5.5783399999999999</v>
      </c>
      <c r="AH21" s="235">
        <v>7.1333100000000007</v>
      </c>
      <c r="AI21" s="252">
        <v>-3.07572</v>
      </c>
      <c r="AJ21" s="252">
        <v>-12.67216</v>
      </c>
      <c r="AK21" s="252">
        <v>9.5933321672099989</v>
      </c>
      <c r="AL21" s="252">
        <v>-7.3716004105100001</v>
      </c>
      <c r="AM21" s="252">
        <v>11.770820000000001</v>
      </c>
      <c r="AN21" s="211"/>
      <c r="AO21" s="211"/>
      <c r="AP21" s="211"/>
      <c r="AQ21" s="211"/>
      <c r="AR21" s="211"/>
      <c r="AS21" s="211"/>
      <c r="AT21" s="211"/>
      <c r="AU21" s="211"/>
      <c r="AV21" s="211"/>
      <c r="AW21" s="211"/>
      <c r="AX21" s="211"/>
      <c r="AY21" s="211"/>
    </row>
    <row r="22" spans="1:51" ht="15" x14ac:dyDescent="0.25">
      <c r="A22" s="193">
        <f>YampaRiverInflow.TotalOutflow!A22</f>
        <v>44501</v>
      </c>
      <c r="B22" s="165"/>
      <c r="C22" s="165"/>
      <c r="D22" s="165">
        <v>-18.545000000000002</v>
      </c>
      <c r="E22" s="235">
        <v>-2.7989000000000002</v>
      </c>
      <c r="F22" s="235">
        <v>52.581679999999999</v>
      </c>
      <c r="G22" s="235">
        <v>19.1631</v>
      </c>
      <c r="H22" s="235">
        <v>8.3231599999999997</v>
      </c>
      <c r="I22" s="235">
        <v>-4.9865000000000004</v>
      </c>
      <c r="J22" s="235">
        <v>15.50897</v>
      </c>
      <c r="K22" s="235">
        <v>11.76432</v>
      </c>
      <c r="L22" s="235">
        <v>31.527560000000001</v>
      </c>
      <c r="M22" s="235">
        <v>-3.2050900000000002</v>
      </c>
      <c r="N22" s="235">
        <v>-23.295529999999999</v>
      </c>
      <c r="O22" s="235">
        <v>-17.111999999999998</v>
      </c>
      <c r="P22" s="235">
        <v>-11.698649999999999</v>
      </c>
      <c r="Q22" s="235">
        <v>-40.886620000000001</v>
      </c>
      <c r="R22" s="235">
        <v>8.8454099999999993</v>
      </c>
      <c r="S22" s="235">
        <v>8.6155300000000015</v>
      </c>
      <c r="T22" s="235">
        <v>-6.0922700000000001</v>
      </c>
      <c r="U22" s="235">
        <v>-18.06193</v>
      </c>
      <c r="V22" s="235">
        <v>-2.7934000000000001</v>
      </c>
      <c r="W22" s="235">
        <v>14.61594</v>
      </c>
      <c r="X22" s="235">
        <v>1.1808599999999998</v>
      </c>
      <c r="Y22" s="235">
        <v>-1.2787599999999999</v>
      </c>
      <c r="Z22" s="235">
        <v>-0.85072999999999999</v>
      </c>
      <c r="AA22" s="235">
        <v>-7.69496</v>
      </c>
      <c r="AB22" s="235">
        <v>-25.293230000000001</v>
      </c>
      <c r="AC22" s="235">
        <v>14.929360000000001</v>
      </c>
      <c r="AD22" s="235">
        <v>-6.5592299999999994</v>
      </c>
      <c r="AE22" s="235">
        <v>-12.624499999999999</v>
      </c>
      <c r="AF22" s="235">
        <v>-15.31161</v>
      </c>
      <c r="AG22" s="235">
        <v>-29.335889999999999</v>
      </c>
      <c r="AH22" s="235">
        <v>-11.260489999999999</v>
      </c>
      <c r="AI22" s="252">
        <v>-11.40968</v>
      </c>
      <c r="AJ22" s="252">
        <v>4.0670200000000003</v>
      </c>
      <c r="AK22" s="252">
        <v>-5.6661833634400001</v>
      </c>
      <c r="AL22" s="252">
        <v>-13.579297370099999</v>
      </c>
      <c r="AM22" s="252">
        <v>7.9291700000000001</v>
      </c>
      <c r="AN22" s="211"/>
      <c r="AO22" s="211"/>
      <c r="AP22" s="211"/>
      <c r="AQ22" s="211"/>
      <c r="AR22" s="211"/>
      <c r="AS22" s="211"/>
      <c r="AT22" s="211"/>
      <c r="AU22" s="211"/>
      <c r="AV22" s="211"/>
      <c r="AW22" s="211"/>
      <c r="AX22" s="211"/>
      <c r="AY22" s="211"/>
    </row>
    <row r="23" spans="1:51" ht="15" x14ac:dyDescent="0.25">
      <c r="A23" s="193">
        <f>YampaRiverInflow.TotalOutflow!A23</f>
        <v>44531</v>
      </c>
      <c r="B23" s="165"/>
      <c r="C23" s="165"/>
      <c r="D23" s="165">
        <v>-12.076000000000001</v>
      </c>
      <c r="E23" s="235">
        <v>-2.0269400000000002</v>
      </c>
      <c r="F23" s="235">
        <v>51.959830000000004</v>
      </c>
      <c r="G23" s="235">
        <v>32.17351</v>
      </c>
      <c r="H23" s="235">
        <v>27.887509999999999</v>
      </c>
      <c r="I23" s="235">
        <v>-7.8382100000000001</v>
      </c>
      <c r="J23" s="235">
        <v>-32.544939999999997</v>
      </c>
      <c r="K23" s="235">
        <v>-18.25207</v>
      </c>
      <c r="L23" s="235">
        <v>0.23571999999999999</v>
      </c>
      <c r="M23" s="235">
        <v>-17.19848</v>
      </c>
      <c r="N23" s="235">
        <v>-15.513</v>
      </c>
      <c r="O23" s="235">
        <v>-23.537050000000001</v>
      </c>
      <c r="P23" s="235">
        <v>-21.342089999999999</v>
      </c>
      <c r="Q23" s="235">
        <v>-25.91873</v>
      </c>
      <c r="R23" s="235">
        <v>-8.1638900000000003</v>
      </c>
      <c r="S23" s="235">
        <v>-7.6459899999999994</v>
      </c>
      <c r="T23" s="235">
        <v>-41.546080000000003</v>
      </c>
      <c r="U23" s="235">
        <v>-20.32019</v>
      </c>
      <c r="V23" s="235">
        <v>-22.775419999999997</v>
      </c>
      <c r="W23" s="235">
        <v>-20.00853</v>
      </c>
      <c r="X23" s="235">
        <v>-16.126649999999998</v>
      </c>
      <c r="Y23" s="235">
        <v>-14.551170000000001</v>
      </c>
      <c r="Z23" s="235">
        <v>-9.3304200000000002</v>
      </c>
      <c r="AA23" s="235">
        <v>-15.43425</v>
      </c>
      <c r="AB23" s="235">
        <v>-9.6678799999999985</v>
      </c>
      <c r="AC23" s="235">
        <v>2.13557</v>
      </c>
      <c r="AD23" s="235">
        <v>-15.070690000000001</v>
      </c>
      <c r="AE23" s="235">
        <v>-14.155530000000001</v>
      </c>
      <c r="AF23" s="235">
        <v>-24.016959999999997</v>
      </c>
      <c r="AG23" s="235">
        <v>-14.53312</v>
      </c>
      <c r="AH23" s="235">
        <v>-28.044779999999999</v>
      </c>
      <c r="AI23" s="252">
        <v>-6.3832500000000003</v>
      </c>
      <c r="AJ23" s="252">
        <v>-10.085459999999999</v>
      </c>
      <c r="AK23" s="252">
        <v>-1.7760761056900001</v>
      </c>
      <c r="AL23" s="252">
        <v>-12.813628441100001</v>
      </c>
      <c r="AM23" s="252">
        <v>0.70411000000000001</v>
      </c>
      <c r="AN23" s="211"/>
      <c r="AO23" s="211"/>
      <c r="AP23" s="211"/>
      <c r="AQ23" s="211"/>
      <c r="AR23" s="211"/>
      <c r="AS23" s="211"/>
      <c r="AT23" s="211"/>
      <c r="AU23" s="211"/>
      <c r="AV23" s="211"/>
      <c r="AW23" s="211"/>
      <c r="AX23" s="211"/>
      <c r="AY23" s="211"/>
    </row>
    <row r="24" spans="1:51" ht="15" x14ac:dyDescent="0.25">
      <c r="A24" s="193">
        <f>YampaRiverInflow.TotalOutflow!A24</f>
        <v>44562</v>
      </c>
      <c r="B24" s="165"/>
      <c r="C24" s="165"/>
      <c r="D24" s="165">
        <v>-20.931000000000001</v>
      </c>
      <c r="E24" s="235">
        <v>31.439830000000001</v>
      </c>
      <c r="F24" s="235">
        <v>31.442490000000003</v>
      </c>
      <c r="G24" s="235">
        <v>-8.1626999999999992</v>
      </c>
      <c r="H24" s="235">
        <v>-9.4905600000000003</v>
      </c>
      <c r="I24" s="235">
        <v>-16.206330000000001</v>
      </c>
      <c r="J24" s="235">
        <v>-67.403059999999996</v>
      </c>
      <c r="K24" s="235">
        <v>5.3257399999999997</v>
      </c>
      <c r="L24" s="235">
        <v>-10.554080000000001</v>
      </c>
      <c r="M24" s="235">
        <v>-12.17793</v>
      </c>
      <c r="N24" s="235">
        <v>-5.2285699999999995</v>
      </c>
      <c r="O24" s="235">
        <v>-11.82418</v>
      </c>
      <c r="P24" s="235">
        <v>-0.35291</v>
      </c>
      <c r="Q24" s="235">
        <v>-9.4022099999999984</v>
      </c>
      <c r="R24" s="235">
        <v>-2.2324000000000002</v>
      </c>
      <c r="S24" s="235">
        <v>-13.06556</v>
      </c>
      <c r="T24" s="235">
        <v>-23.842459999999999</v>
      </c>
      <c r="U24" s="235">
        <v>-22.88402</v>
      </c>
      <c r="V24" s="235">
        <v>-9.2863400000000009</v>
      </c>
      <c r="W24" s="235">
        <v>2.0555400000000001</v>
      </c>
      <c r="X24" s="235">
        <v>-8.3692099999999989</v>
      </c>
      <c r="Y24" s="235">
        <v>-7.36435</v>
      </c>
      <c r="Z24" s="235">
        <v>-10.88565</v>
      </c>
      <c r="AA24" s="235">
        <v>0.18258000000000002</v>
      </c>
      <c r="AB24" s="235">
        <v>-24.099160000000001</v>
      </c>
      <c r="AC24" s="235">
        <v>-10.99343</v>
      </c>
      <c r="AD24" s="235">
        <v>-17.351569999999999</v>
      </c>
      <c r="AE24" s="235">
        <v>-15.120850000000001</v>
      </c>
      <c r="AF24" s="235">
        <v>-15.297610000000001</v>
      </c>
      <c r="AG24" s="235">
        <v>-7.4300500000000005</v>
      </c>
      <c r="AH24" s="235">
        <v>-23.203659999999999</v>
      </c>
      <c r="AI24" s="252">
        <v>-11.24441</v>
      </c>
      <c r="AJ24" s="252">
        <v>-7.0866850672100004</v>
      </c>
      <c r="AK24" s="252">
        <v>-21.8410222298</v>
      </c>
      <c r="AL24" s="252">
        <v>32.649590000000003</v>
      </c>
      <c r="AM24" s="252">
        <v>-4.1834899999999999</v>
      </c>
      <c r="AN24" s="211"/>
      <c r="AO24" s="211"/>
      <c r="AP24" s="211"/>
      <c r="AQ24" s="211"/>
      <c r="AR24" s="211"/>
      <c r="AS24" s="211"/>
      <c r="AT24" s="211"/>
      <c r="AU24" s="211"/>
      <c r="AV24" s="211"/>
      <c r="AW24" s="211"/>
      <c r="AX24" s="211"/>
      <c r="AY24" s="211"/>
    </row>
    <row r="25" spans="1:51" ht="15" x14ac:dyDescent="0.25">
      <c r="A25" s="193">
        <f>YampaRiverInflow.TotalOutflow!A25</f>
        <v>44593</v>
      </c>
      <c r="B25" s="165"/>
      <c r="C25" s="165"/>
      <c r="D25" s="165">
        <v>-10.266</v>
      </c>
      <c r="E25" s="235">
        <v>22.693020000000001</v>
      </c>
      <c r="F25" s="235">
        <v>32.191499999999998</v>
      </c>
      <c r="G25" s="235">
        <v>-14.345370000000001</v>
      </c>
      <c r="H25" s="235">
        <v>0.28820999999999997</v>
      </c>
      <c r="I25" s="235">
        <v>24.75806</v>
      </c>
      <c r="J25" s="235">
        <v>-0.71377000000000002</v>
      </c>
      <c r="K25" s="235">
        <v>-17.479389999999999</v>
      </c>
      <c r="L25" s="235">
        <v>7.1028599999999997</v>
      </c>
      <c r="M25" s="235">
        <v>-20.612359999999999</v>
      </c>
      <c r="N25" s="235">
        <v>-3.8160700000000003</v>
      </c>
      <c r="O25" s="235">
        <v>12.07672</v>
      </c>
      <c r="P25" s="235">
        <v>-6.4777399999999998</v>
      </c>
      <c r="Q25" s="235">
        <v>-3.1795599999999999</v>
      </c>
      <c r="R25" s="235">
        <v>-18.78584</v>
      </c>
      <c r="S25" s="235">
        <v>-15.19333</v>
      </c>
      <c r="T25" s="235">
        <v>16.79738</v>
      </c>
      <c r="U25" s="235">
        <v>-14.575379999999999</v>
      </c>
      <c r="V25" s="235">
        <v>-10.293559999999999</v>
      </c>
      <c r="W25" s="235">
        <v>-6.9536000000000007</v>
      </c>
      <c r="X25" s="235">
        <v>-5.6801599999999999</v>
      </c>
      <c r="Y25" s="235">
        <v>-3.35554</v>
      </c>
      <c r="Z25" s="235">
        <v>-8.1621500000000005</v>
      </c>
      <c r="AA25" s="235">
        <v>2.4570000000000002E-2</v>
      </c>
      <c r="AB25" s="235">
        <v>-7.1100200000000005</v>
      </c>
      <c r="AC25" s="235">
        <v>-6.7532899999999998</v>
      </c>
      <c r="AD25" s="235">
        <v>-2.0011099999999997</v>
      </c>
      <c r="AE25" s="235">
        <v>-7.8896199999999999</v>
      </c>
      <c r="AF25" s="235">
        <v>-3.9773800000000001</v>
      </c>
      <c r="AG25" s="235">
        <v>-10.08442</v>
      </c>
      <c r="AH25" s="235">
        <v>-18.090959999999999</v>
      </c>
      <c r="AI25" s="252">
        <v>-11.6091</v>
      </c>
      <c r="AJ25" s="252">
        <v>-21.548820344999999</v>
      </c>
      <c r="AK25" s="252">
        <v>-7.5980226642700002</v>
      </c>
      <c r="AL25" s="252">
        <v>26.56495</v>
      </c>
      <c r="AM25" s="252">
        <v>1.9350000000000001</v>
      </c>
      <c r="AN25" s="211"/>
      <c r="AO25" s="211"/>
      <c r="AP25" s="211"/>
      <c r="AQ25" s="211"/>
      <c r="AR25" s="211"/>
      <c r="AS25" s="211"/>
      <c r="AT25" s="211"/>
      <c r="AU25" s="211"/>
      <c r="AV25" s="211"/>
      <c r="AW25" s="211"/>
      <c r="AX25" s="211"/>
      <c r="AY25" s="211"/>
    </row>
    <row r="26" spans="1:51" ht="15" x14ac:dyDescent="0.25">
      <c r="A26" s="193">
        <f>YampaRiverInflow.TotalOutflow!A26</f>
        <v>44621</v>
      </c>
      <c r="B26" s="165"/>
      <c r="C26" s="165"/>
      <c r="D26" s="165">
        <v>-11.603</v>
      </c>
      <c r="E26" s="235">
        <v>34.107990000000001</v>
      </c>
      <c r="F26" s="235">
        <v>19.579360000000001</v>
      </c>
      <c r="G26" s="235">
        <v>21.266830000000002</v>
      </c>
      <c r="H26" s="235">
        <v>8.1764600000000005</v>
      </c>
      <c r="I26" s="235">
        <v>7.8801000000000005</v>
      </c>
      <c r="J26" s="235">
        <v>-16.084820000000001</v>
      </c>
      <c r="K26" s="235">
        <v>24.562889999999999</v>
      </c>
      <c r="L26" s="235">
        <v>-1.3683399999999999</v>
      </c>
      <c r="M26" s="235">
        <v>-30.239049999999999</v>
      </c>
      <c r="N26" s="235">
        <v>-0.40625</v>
      </c>
      <c r="O26" s="235">
        <v>-2.8755600000000001</v>
      </c>
      <c r="P26" s="235">
        <v>-24.367049999999999</v>
      </c>
      <c r="Q26" s="235">
        <v>-21.61571</v>
      </c>
      <c r="R26" s="235">
        <v>-7.1826499999999998</v>
      </c>
      <c r="S26" s="235">
        <v>-21.388090000000002</v>
      </c>
      <c r="T26" s="235">
        <v>-38.647570000000002</v>
      </c>
      <c r="U26" s="235">
        <v>-17.924779999999998</v>
      </c>
      <c r="V26" s="235">
        <v>-12.442740000000001</v>
      </c>
      <c r="W26" s="235">
        <v>-43.985260000000004</v>
      </c>
      <c r="X26" s="235">
        <v>-10.52102</v>
      </c>
      <c r="Y26" s="235">
        <v>-6.4350100000000001</v>
      </c>
      <c r="Z26" s="235">
        <v>-12.448540000000001</v>
      </c>
      <c r="AA26" s="235">
        <v>-11.11115</v>
      </c>
      <c r="AB26" s="235">
        <v>-14.26328</v>
      </c>
      <c r="AC26" s="235">
        <v>-15.209569999999999</v>
      </c>
      <c r="AD26" s="235">
        <v>-13.494590000000001</v>
      </c>
      <c r="AE26" s="235">
        <v>-13.53969</v>
      </c>
      <c r="AF26" s="235">
        <v>-18.373999999999999</v>
      </c>
      <c r="AG26" s="235">
        <v>-10.9312</v>
      </c>
      <c r="AH26" s="235">
        <v>-22.812709999999999</v>
      </c>
      <c r="AI26" s="252">
        <v>-10.592450000000001</v>
      </c>
      <c r="AJ26" s="252">
        <v>-11.9735317815</v>
      </c>
      <c r="AK26" s="252">
        <v>-21.396965078199997</v>
      </c>
      <c r="AL26" s="252">
        <v>60.964930000000003</v>
      </c>
      <c r="AM26" s="252">
        <v>9.2411200000000004</v>
      </c>
      <c r="AN26" s="211"/>
      <c r="AO26" s="211"/>
      <c r="AP26" s="211"/>
      <c r="AQ26" s="211"/>
      <c r="AR26" s="211"/>
      <c r="AS26" s="211"/>
      <c r="AT26" s="211"/>
      <c r="AU26" s="211"/>
      <c r="AV26" s="211"/>
      <c r="AW26" s="211"/>
      <c r="AX26" s="211"/>
      <c r="AY26" s="211"/>
    </row>
    <row r="27" spans="1:51" ht="15" x14ac:dyDescent="0.25">
      <c r="A27" s="193">
        <f>YampaRiverInflow.TotalOutflow!A27</f>
        <v>44652</v>
      </c>
      <c r="B27" s="165"/>
      <c r="C27" s="165"/>
      <c r="D27" s="165">
        <v>-12.46</v>
      </c>
      <c r="E27" s="235">
        <v>76.599170000000001</v>
      </c>
      <c r="F27" s="235">
        <v>-6.7857700000000003</v>
      </c>
      <c r="G27" s="235">
        <v>6.2441000000000004</v>
      </c>
      <c r="H27" s="235">
        <v>4.2861700000000003</v>
      </c>
      <c r="I27" s="235">
        <v>29.646259999999998</v>
      </c>
      <c r="J27" s="235">
        <v>28.972660000000001</v>
      </c>
      <c r="K27" s="235">
        <v>18.863569999999999</v>
      </c>
      <c r="L27" s="235">
        <v>13.24966</v>
      </c>
      <c r="M27" s="235">
        <v>-34.838769999999997</v>
      </c>
      <c r="N27" s="235">
        <v>-15.670870000000001</v>
      </c>
      <c r="O27" s="235">
        <v>-12.345879999999999</v>
      </c>
      <c r="P27" s="235">
        <v>-24.792330000000003</v>
      </c>
      <c r="Q27" s="235">
        <v>-15.55307</v>
      </c>
      <c r="R27" s="235">
        <v>-27.615380000000002</v>
      </c>
      <c r="S27" s="235">
        <v>-9.9768299999999996</v>
      </c>
      <c r="T27" s="235">
        <v>-7.8899799999999995</v>
      </c>
      <c r="U27" s="235">
        <v>-18.484590000000001</v>
      </c>
      <c r="V27" s="235">
        <v>-13.60337</v>
      </c>
      <c r="W27" s="235">
        <v>-60.627809999999997</v>
      </c>
      <c r="X27" s="235">
        <v>-9.7155499999999986</v>
      </c>
      <c r="Y27" s="235">
        <v>-15.310879999999999</v>
      </c>
      <c r="Z27" s="235">
        <v>3.4897600000000004</v>
      </c>
      <c r="AA27" s="235">
        <v>-16.877500000000001</v>
      </c>
      <c r="AB27" s="235">
        <v>-19.60941</v>
      </c>
      <c r="AC27" s="235">
        <v>-18.033900000000003</v>
      </c>
      <c r="AD27" s="235">
        <v>-6.3000600000000002</v>
      </c>
      <c r="AE27" s="235">
        <v>-13.78439</v>
      </c>
      <c r="AF27" s="235">
        <v>-16.949249999999999</v>
      </c>
      <c r="AG27" s="235">
        <v>-12.7826</v>
      </c>
      <c r="AH27" s="235">
        <v>-23.694689999999998</v>
      </c>
      <c r="AI27" s="252">
        <v>-20.046709999999997</v>
      </c>
      <c r="AJ27" s="252">
        <v>-21.301506761199999</v>
      </c>
      <c r="AK27" s="252">
        <v>-18.480803921300001</v>
      </c>
      <c r="AL27" s="252">
        <v>54.424519999999994</v>
      </c>
      <c r="AM27" s="252">
        <v>12.133100000000001</v>
      </c>
      <c r="AN27" s="211"/>
      <c r="AO27" s="211"/>
      <c r="AP27" s="211"/>
      <c r="AQ27" s="211"/>
      <c r="AR27" s="211"/>
      <c r="AS27" s="211"/>
      <c r="AT27" s="211"/>
      <c r="AU27" s="211"/>
      <c r="AV27" s="211"/>
      <c r="AW27" s="211"/>
      <c r="AX27" s="211"/>
      <c r="AY27" s="211"/>
    </row>
    <row r="28" spans="1:51" ht="15" x14ac:dyDescent="0.25">
      <c r="A28" s="193">
        <f>YampaRiverInflow.TotalOutflow!A28</f>
        <v>44682</v>
      </c>
      <c r="B28" s="165"/>
      <c r="C28" s="165"/>
      <c r="D28" s="165">
        <v>-9.8019999999999996</v>
      </c>
      <c r="E28" s="235">
        <v>81.077850000000012</v>
      </c>
      <c r="F28" s="235">
        <v>32.891910000000003</v>
      </c>
      <c r="G28" s="235">
        <v>32.762029999999996</v>
      </c>
      <c r="H28" s="235">
        <v>14.885899999999999</v>
      </c>
      <c r="I28" s="235">
        <v>9.8693099999999987</v>
      </c>
      <c r="J28" s="235">
        <v>49.975879999999997</v>
      </c>
      <c r="K28" s="235">
        <v>-7.9184299999999999</v>
      </c>
      <c r="L28" s="235">
        <v>11.12064</v>
      </c>
      <c r="M28" s="235">
        <v>-43.382190000000001</v>
      </c>
      <c r="N28" s="235">
        <v>-22.886580000000002</v>
      </c>
      <c r="O28" s="235">
        <v>-11.17521</v>
      </c>
      <c r="P28" s="235">
        <v>-23.596910000000001</v>
      </c>
      <c r="Q28" s="235">
        <v>-15.42226</v>
      </c>
      <c r="R28" s="235">
        <v>3.82769</v>
      </c>
      <c r="S28" s="235">
        <v>-8.7342700000000004</v>
      </c>
      <c r="T28" s="235">
        <v>-12.672180000000001</v>
      </c>
      <c r="U28" s="235">
        <v>-9.4568999999999992</v>
      </c>
      <c r="V28" s="235">
        <v>2.1620500000000002</v>
      </c>
      <c r="W28" s="235">
        <v>6.1777799999999994</v>
      </c>
      <c r="X28" s="235">
        <v>-11.006309999999999</v>
      </c>
      <c r="Y28" s="235">
        <v>-11.085049999999999</v>
      </c>
      <c r="Z28" s="235">
        <v>-22.195970000000003</v>
      </c>
      <c r="AA28" s="235">
        <v>-14.829829999999999</v>
      </c>
      <c r="AB28" s="235">
        <v>10.05152</v>
      </c>
      <c r="AC28" s="235">
        <v>-15.21618</v>
      </c>
      <c r="AD28" s="235">
        <v>-22.456689999999998</v>
      </c>
      <c r="AE28" s="235">
        <v>-5.2049700000000003</v>
      </c>
      <c r="AF28" s="235">
        <v>-18.830310000000001</v>
      </c>
      <c r="AG28" s="235">
        <v>-9.6620400000000011</v>
      </c>
      <c r="AH28" s="235">
        <v>-14.13106</v>
      </c>
      <c r="AI28" s="252">
        <v>-15.37541</v>
      </c>
      <c r="AJ28" s="252">
        <v>-17.183385914400002</v>
      </c>
      <c r="AK28" s="252">
        <v>-10.352921004100001</v>
      </c>
      <c r="AL28" s="252">
        <v>25.669160000000002</v>
      </c>
      <c r="AM28" s="252">
        <v>46.607790000000001</v>
      </c>
      <c r="AN28" s="211"/>
      <c r="AO28" s="211"/>
      <c r="AP28" s="211"/>
      <c r="AQ28" s="211"/>
      <c r="AR28" s="211"/>
      <c r="AS28" s="211"/>
      <c r="AT28" s="211"/>
      <c r="AU28" s="211"/>
      <c r="AV28" s="211"/>
      <c r="AW28" s="211"/>
      <c r="AX28" s="211"/>
      <c r="AY28" s="211"/>
    </row>
    <row r="29" spans="1:51" ht="15" x14ac:dyDescent="0.25">
      <c r="A29" s="193">
        <f>YampaRiverInflow.TotalOutflow!A29</f>
        <v>44713</v>
      </c>
      <c r="B29" s="165"/>
      <c r="C29" s="165"/>
      <c r="D29" s="165">
        <v>-14.728</v>
      </c>
      <c r="E29" s="235">
        <v>62.467669999999998</v>
      </c>
      <c r="F29" s="235">
        <v>43.907669999999996</v>
      </c>
      <c r="G29" s="235">
        <v>36.8551</v>
      </c>
      <c r="H29" s="235">
        <v>12.004910000000001</v>
      </c>
      <c r="I29" s="235">
        <v>7.7272400000000001</v>
      </c>
      <c r="J29" s="235">
        <v>40.933699999999995</v>
      </c>
      <c r="K29" s="235">
        <v>11.465860000000001</v>
      </c>
      <c r="L29" s="235">
        <v>16.794580000000003</v>
      </c>
      <c r="M29" s="235">
        <v>-46.634540000000001</v>
      </c>
      <c r="N29" s="235">
        <v>-19.443330000000003</v>
      </c>
      <c r="O29" s="235">
        <v>7.9125299999999994</v>
      </c>
      <c r="P29" s="235">
        <v>-9.9691600000000005</v>
      </c>
      <c r="Q29" s="235">
        <v>-16.600020000000001</v>
      </c>
      <c r="R29" s="235">
        <v>-10.217690000000001</v>
      </c>
      <c r="S29" s="235">
        <v>3.97357</v>
      </c>
      <c r="T29" s="235">
        <v>-3.1482399999999999</v>
      </c>
      <c r="U29" s="235">
        <v>-1.4221199999999998</v>
      </c>
      <c r="V29" s="235">
        <v>-38.834009999999999</v>
      </c>
      <c r="W29" s="235">
        <v>-7.06473</v>
      </c>
      <c r="X29" s="235">
        <v>1.8902699999999999</v>
      </c>
      <c r="Y29" s="235">
        <v>8.4872199999999989</v>
      </c>
      <c r="Z29" s="235">
        <v>0.80691999999999997</v>
      </c>
      <c r="AA29" s="235">
        <v>-6.2195200000000002</v>
      </c>
      <c r="AB29" s="235">
        <v>13.559850000000001</v>
      </c>
      <c r="AC29" s="235">
        <v>-8.6716299999999986</v>
      </c>
      <c r="AD29" s="235">
        <v>-7.92706</v>
      </c>
      <c r="AE29" s="235">
        <v>-2.6868400000000001</v>
      </c>
      <c r="AF29" s="235">
        <v>-23.401610000000002</v>
      </c>
      <c r="AG29" s="235">
        <v>-8.745379999999999</v>
      </c>
      <c r="AH29" s="235">
        <v>-18.980650000000001</v>
      </c>
      <c r="AI29" s="252">
        <v>-16.096640000000001</v>
      </c>
      <c r="AJ29" s="252">
        <v>-19.255974470100004</v>
      </c>
      <c r="AK29" s="252">
        <v>-18.6228715425</v>
      </c>
      <c r="AL29" s="252">
        <v>36.7791</v>
      </c>
      <c r="AM29" s="252">
        <v>47.801720000000003</v>
      </c>
      <c r="AN29" s="211"/>
      <c r="AO29" s="211"/>
      <c r="AP29" s="211"/>
      <c r="AQ29" s="211"/>
      <c r="AR29" s="211"/>
      <c r="AS29" s="211"/>
      <c r="AT29" s="211"/>
      <c r="AU29" s="211"/>
      <c r="AV29" s="211"/>
      <c r="AW29" s="211"/>
      <c r="AX29" s="211"/>
      <c r="AY29" s="211"/>
    </row>
    <row r="30" spans="1:51" ht="15" x14ac:dyDescent="0.25">
      <c r="A30" s="193">
        <f>YampaRiverInflow.TotalOutflow!A30</f>
        <v>44743</v>
      </c>
      <c r="B30" s="165"/>
      <c r="C30" s="165"/>
      <c r="D30" s="165">
        <v>-11.792</v>
      </c>
      <c r="E30" s="235">
        <v>60.205719999999999</v>
      </c>
      <c r="F30" s="235">
        <v>49.438319999999997</v>
      </c>
      <c r="G30" s="235">
        <v>32.877110000000002</v>
      </c>
      <c r="H30" s="235">
        <v>10.57719</v>
      </c>
      <c r="I30" s="235">
        <v>7.2024099999999995</v>
      </c>
      <c r="J30" s="235">
        <v>42.957050000000002</v>
      </c>
      <c r="K30" s="235">
        <v>25.683209999999999</v>
      </c>
      <c r="L30" s="235">
        <v>16.192450000000001</v>
      </c>
      <c r="M30" s="235">
        <v>-32.33464</v>
      </c>
      <c r="N30" s="235">
        <v>-28.353200000000001</v>
      </c>
      <c r="O30" s="235">
        <v>-13.82734</v>
      </c>
      <c r="P30" s="235">
        <v>-8.2693600000000007</v>
      </c>
      <c r="Q30" s="235">
        <v>-6.1791200000000002</v>
      </c>
      <c r="R30" s="235">
        <v>3.4561299999999999</v>
      </c>
      <c r="S30" s="235">
        <v>2.85033</v>
      </c>
      <c r="T30" s="235">
        <v>-5.2313599999999996</v>
      </c>
      <c r="U30" s="235">
        <v>-2.7631799999999997</v>
      </c>
      <c r="V30" s="235">
        <v>-11.48329</v>
      </c>
      <c r="W30" s="235">
        <v>-12.351889999999999</v>
      </c>
      <c r="X30" s="235">
        <v>-4.6287900000000004</v>
      </c>
      <c r="Y30" s="235">
        <v>-5.6995800000000001</v>
      </c>
      <c r="Z30" s="235">
        <v>1.1146199999999999</v>
      </c>
      <c r="AA30" s="235">
        <v>-1.95407</v>
      </c>
      <c r="AB30" s="235">
        <v>15.37031</v>
      </c>
      <c r="AC30" s="235">
        <v>-6.1843900000000005</v>
      </c>
      <c r="AD30" s="235">
        <v>2.6158600000000001</v>
      </c>
      <c r="AE30" s="235">
        <v>5.3711899999999995</v>
      </c>
      <c r="AF30" s="235">
        <v>-13.886209999999998</v>
      </c>
      <c r="AG30" s="235">
        <v>-10.38104</v>
      </c>
      <c r="AH30" s="235">
        <v>-8.8864900000000002</v>
      </c>
      <c r="AI30" s="252">
        <v>-24.04243</v>
      </c>
      <c r="AJ30" s="252">
        <v>-9.7753157925099998</v>
      </c>
      <c r="AK30" s="252">
        <v>-13.541234510899999</v>
      </c>
      <c r="AL30" s="252">
        <v>72.870630000000006</v>
      </c>
      <c r="AM30" s="252">
        <v>68.089640000000003</v>
      </c>
      <c r="AN30" s="211"/>
      <c r="AO30" s="211"/>
      <c r="AP30" s="211"/>
      <c r="AQ30" s="211"/>
      <c r="AR30" s="211"/>
      <c r="AS30" s="211"/>
      <c r="AT30" s="211"/>
      <c r="AU30" s="211"/>
      <c r="AV30" s="211"/>
      <c r="AW30" s="211"/>
      <c r="AX30" s="211"/>
      <c r="AY30" s="211"/>
    </row>
    <row r="31" spans="1:51" ht="15" x14ac:dyDescent="0.25">
      <c r="A31" s="193">
        <f>YampaRiverInflow.TotalOutflow!A31</f>
        <v>44774</v>
      </c>
      <c r="B31" s="165"/>
      <c r="C31" s="165"/>
      <c r="D31" s="165">
        <v>-12.022</v>
      </c>
      <c r="E31" s="235">
        <v>64.003280000000004</v>
      </c>
      <c r="F31" s="235">
        <v>30.162470000000003</v>
      </c>
      <c r="G31" s="235">
        <v>25.66291</v>
      </c>
      <c r="H31" s="235">
        <v>47.366790000000002</v>
      </c>
      <c r="I31" s="235">
        <v>-3.6207199999999999</v>
      </c>
      <c r="J31" s="235">
        <v>8.2340900000000001</v>
      </c>
      <c r="K31" s="235">
        <v>1.0808900000000001</v>
      </c>
      <c r="L31" s="235">
        <v>9.8302700000000005</v>
      </c>
      <c r="M31" s="235">
        <v>-30.478750000000002</v>
      </c>
      <c r="N31" s="235">
        <v>-37.806379999999997</v>
      </c>
      <c r="O31" s="235">
        <v>0.36157</v>
      </c>
      <c r="P31" s="235">
        <v>-21.721700000000002</v>
      </c>
      <c r="Q31" s="235">
        <v>-32.771730000000005</v>
      </c>
      <c r="R31" s="235">
        <v>-3.3455599999999999</v>
      </c>
      <c r="S31" s="235">
        <v>5.3322599999999998</v>
      </c>
      <c r="T31" s="235">
        <v>-12.47739</v>
      </c>
      <c r="U31" s="235">
        <v>-10.764940000000001</v>
      </c>
      <c r="V31" s="235">
        <v>-12.411370000000002</v>
      </c>
      <c r="W31" s="235">
        <v>-5.8684500000000002</v>
      </c>
      <c r="X31" s="235">
        <v>-7.3342000000000001</v>
      </c>
      <c r="Y31" s="235">
        <v>-0.58257000000000003</v>
      </c>
      <c r="Z31" s="235">
        <v>-2.9759099999999998</v>
      </c>
      <c r="AA31" s="235">
        <v>-4.9262499999999996</v>
      </c>
      <c r="AB31" s="235">
        <v>7.4216999999999995</v>
      </c>
      <c r="AC31" s="235">
        <v>-6.2596699999999998</v>
      </c>
      <c r="AD31" s="235">
        <v>-3.49715</v>
      </c>
      <c r="AE31" s="235">
        <v>-8.0988400000000009</v>
      </c>
      <c r="AF31" s="235">
        <v>-12.211690000000001</v>
      </c>
      <c r="AG31" s="235">
        <v>-5.9300299999999995</v>
      </c>
      <c r="AH31" s="235">
        <v>-10.645899999999999</v>
      </c>
      <c r="AI31" s="252">
        <v>-16.45506</v>
      </c>
      <c r="AJ31" s="252">
        <v>-6.1211380751300002</v>
      </c>
      <c r="AK31" s="252">
        <v>-16.4951205805</v>
      </c>
      <c r="AL31" s="252">
        <v>74.391710000000003</v>
      </c>
      <c r="AM31" s="252">
        <v>83.114260000000002</v>
      </c>
      <c r="AN31" s="211"/>
      <c r="AO31" s="211"/>
      <c r="AP31" s="211"/>
      <c r="AQ31" s="211"/>
      <c r="AR31" s="211"/>
      <c r="AS31" s="211"/>
      <c r="AT31" s="211"/>
      <c r="AU31" s="211"/>
      <c r="AV31" s="211"/>
      <c r="AW31" s="211"/>
      <c r="AX31" s="211"/>
      <c r="AY31" s="211"/>
    </row>
    <row r="32" spans="1:51" ht="15" x14ac:dyDescent="0.25">
      <c r="A32" s="193">
        <f>YampaRiverInflow.TotalOutflow!A32</f>
        <v>44805</v>
      </c>
      <c r="B32" s="165"/>
      <c r="C32" s="165"/>
      <c r="D32" s="165">
        <v>-14.513</v>
      </c>
      <c r="E32" s="235">
        <v>90.030710000000013</v>
      </c>
      <c r="F32" s="235">
        <v>37.451620000000005</v>
      </c>
      <c r="G32" s="235">
        <v>29.726150000000001</v>
      </c>
      <c r="H32" s="235">
        <v>21.405069999999998</v>
      </c>
      <c r="I32" s="235">
        <v>-6.1849399999999992</v>
      </c>
      <c r="J32" s="235">
        <v>-13.40967</v>
      </c>
      <c r="K32" s="235">
        <v>4.8451000000000004</v>
      </c>
      <c r="L32" s="235">
        <v>10.459700000000002</v>
      </c>
      <c r="M32" s="235">
        <v>-32.106940000000002</v>
      </c>
      <c r="N32" s="235">
        <v>-14.36115</v>
      </c>
      <c r="O32" s="235">
        <v>6.0761099999999999</v>
      </c>
      <c r="P32" s="235">
        <v>2.1292300000000002</v>
      </c>
      <c r="Q32" s="235">
        <v>3.4588800000000002</v>
      </c>
      <c r="R32" s="235">
        <v>-3.5141100000000001</v>
      </c>
      <c r="S32" s="235">
        <v>2.3970700000000003</v>
      </c>
      <c r="T32" s="235">
        <v>-14.862719999999999</v>
      </c>
      <c r="U32" s="235">
        <v>10.64911</v>
      </c>
      <c r="V32" s="235">
        <v>1.2162899999999999</v>
      </c>
      <c r="W32" s="235">
        <v>-3.2352600000000002</v>
      </c>
      <c r="X32" s="235">
        <v>3.2015500000000001</v>
      </c>
      <c r="Y32" s="235">
        <v>-2.03647</v>
      </c>
      <c r="Z32" s="235">
        <v>4.6902200000000001</v>
      </c>
      <c r="AA32" s="235">
        <v>-2.4659599999999999</v>
      </c>
      <c r="AB32" s="235">
        <v>2.1341199999999998</v>
      </c>
      <c r="AC32" s="235">
        <v>-3.6479999999999999E-2</v>
      </c>
      <c r="AD32" s="235">
        <v>3.5242300000000002</v>
      </c>
      <c r="AE32" s="235">
        <v>2.30775</v>
      </c>
      <c r="AF32" s="235">
        <v>-2.1289499999999997</v>
      </c>
      <c r="AG32" s="235">
        <v>-5.9721000000000002</v>
      </c>
      <c r="AH32" s="235">
        <v>-4.7625399999999996</v>
      </c>
      <c r="AI32" s="252">
        <v>-11.23626</v>
      </c>
      <c r="AJ32" s="252">
        <v>-5.9217293134800002</v>
      </c>
      <c r="AK32" s="252">
        <v>-16.066383176799999</v>
      </c>
      <c r="AL32" s="252">
        <v>15.569330000000001</v>
      </c>
      <c r="AM32" s="252">
        <v>17.491540000000001</v>
      </c>
      <c r="AN32" s="211"/>
      <c r="AO32" s="211"/>
      <c r="AP32" s="211"/>
      <c r="AQ32" s="211"/>
      <c r="AR32" s="211"/>
      <c r="AS32" s="211"/>
      <c r="AT32" s="211"/>
      <c r="AU32" s="211"/>
      <c r="AV32" s="211"/>
      <c r="AW32" s="211"/>
      <c r="AX32" s="211"/>
      <c r="AY32" s="211"/>
    </row>
    <row r="33" spans="1:51" ht="15" x14ac:dyDescent="0.25">
      <c r="A33" s="193">
        <f>YampaRiverInflow.TotalOutflow!A33</f>
        <v>44835</v>
      </c>
      <c r="B33" s="165"/>
      <c r="C33" s="165"/>
      <c r="D33" s="165">
        <v>-10.351000000000001</v>
      </c>
      <c r="E33" s="235">
        <v>133.46231</v>
      </c>
      <c r="F33" s="235">
        <v>-7.9622099999999998</v>
      </c>
      <c r="G33" s="235">
        <v>14.659660000000001</v>
      </c>
      <c r="H33" s="235">
        <v>6.4712700000000005</v>
      </c>
      <c r="I33" s="235">
        <v>-4.5573800000000002</v>
      </c>
      <c r="J33" s="235">
        <v>16.089169999999999</v>
      </c>
      <c r="K33" s="235">
        <v>2.3823400000000001</v>
      </c>
      <c r="L33" s="235">
        <v>-2.3206700000000002</v>
      </c>
      <c r="M33" s="235">
        <v>-31.9285</v>
      </c>
      <c r="N33" s="235">
        <v>-8.5193500000000011</v>
      </c>
      <c r="O33" s="235">
        <v>-12.10599</v>
      </c>
      <c r="P33" s="235">
        <v>-6.4365399999999999</v>
      </c>
      <c r="Q33" s="235">
        <v>-9.3328700000000016</v>
      </c>
      <c r="R33" s="235">
        <v>8.7130799999999997</v>
      </c>
      <c r="S33" s="235">
        <v>6.0392799999999998</v>
      </c>
      <c r="T33" s="235">
        <v>-14.376950000000001</v>
      </c>
      <c r="U33" s="235">
        <v>11.44023</v>
      </c>
      <c r="V33" s="235">
        <v>-2.2667899999999999</v>
      </c>
      <c r="W33" s="235">
        <v>12.561069999999999</v>
      </c>
      <c r="X33" s="235">
        <v>9.3788400000000003</v>
      </c>
      <c r="Y33" s="235">
        <v>7.2322499999999996</v>
      </c>
      <c r="Z33" s="235">
        <v>17.66301</v>
      </c>
      <c r="AA33" s="235">
        <v>17.936130000000002</v>
      </c>
      <c r="AB33" s="235">
        <v>19.500349999999997</v>
      </c>
      <c r="AC33" s="235">
        <v>0.40545999999999999</v>
      </c>
      <c r="AD33" s="235">
        <v>-3.57796</v>
      </c>
      <c r="AE33" s="235">
        <v>-7.8305600000000002</v>
      </c>
      <c r="AF33" s="235">
        <v>5.5783399999999999</v>
      </c>
      <c r="AG33" s="235">
        <v>7.1333100000000007</v>
      </c>
      <c r="AH33" s="235">
        <v>-3.07572</v>
      </c>
      <c r="AI33" s="252">
        <v>-12.67216</v>
      </c>
      <c r="AJ33" s="252">
        <v>9.5933321672099989</v>
      </c>
      <c r="AK33" s="252">
        <v>-7.3716004105100001</v>
      </c>
      <c r="AL33" s="252">
        <v>11.770820000000001</v>
      </c>
      <c r="AM33" s="252">
        <v>29.394490000000001</v>
      </c>
      <c r="AN33" s="211"/>
      <c r="AO33" s="211"/>
      <c r="AP33" s="211"/>
      <c r="AQ33" s="211"/>
      <c r="AR33" s="211"/>
      <c r="AS33" s="211"/>
      <c r="AT33" s="211"/>
      <c r="AU33" s="211"/>
      <c r="AV33" s="211"/>
      <c r="AW33" s="211"/>
      <c r="AX33" s="211"/>
      <c r="AY33" s="211"/>
    </row>
    <row r="34" spans="1:51" ht="15" x14ac:dyDescent="0.25">
      <c r="A34" s="193">
        <f>YampaRiverInflow.TotalOutflow!A34</f>
        <v>44866</v>
      </c>
      <c r="B34" s="165"/>
      <c r="C34" s="165"/>
      <c r="D34" s="165">
        <v>-18.545000000000002</v>
      </c>
      <c r="E34" s="235">
        <v>52.581679999999999</v>
      </c>
      <c r="F34" s="235">
        <v>19.1631</v>
      </c>
      <c r="G34" s="235">
        <v>8.3231599999999997</v>
      </c>
      <c r="H34" s="235">
        <v>-4.9865000000000004</v>
      </c>
      <c r="I34" s="235">
        <v>15.50897</v>
      </c>
      <c r="J34" s="235">
        <v>11.76432</v>
      </c>
      <c r="K34" s="235">
        <v>31.527560000000001</v>
      </c>
      <c r="L34" s="235">
        <v>-3.2050900000000002</v>
      </c>
      <c r="M34" s="235">
        <v>-23.295529999999999</v>
      </c>
      <c r="N34" s="235">
        <v>-17.111999999999998</v>
      </c>
      <c r="O34" s="235">
        <v>-11.698649999999999</v>
      </c>
      <c r="P34" s="235">
        <v>-40.886620000000001</v>
      </c>
      <c r="Q34" s="235">
        <v>8.8454099999999993</v>
      </c>
      <c r="R34" s="235">
        <v>8.6155300000000015</v>
      </c>
      <c r="S34" s="235">
        <v>-6.0922700000000001</v>
      </c>
      <c r="T34" s="235">
        <v>-18.06193</v>
      </c>
      <c r="U34" s="235">
        <v>-2.7934000000000001</v>
      </c>
      <c r="V34" s="235">
        <v>14.61594</v>
      </c>
      <c r="W34" s="235">
        <v>1.1808599999999998</v>
      </c>
      <c r="X34" s="235">
        <v>-1.2787599999999999</v>
      </c>
      <c r="Y34" s="235">
        <v>-0.85072999999999999</v>
      </c>
      <c r="Z34" s="235">
        <v>-7.69496</v>
      </c>
      <c r="AA34" s="235">
        <v>-25.293230000000001</v>
      </c>
      <c r="AB34" s="235">
        <v>14.929360000000001</v>
      </c>
      <c r="AC34" s="235">
        <v>-6.5592299999999994</v>
      </c>
      <c r="AD34" s="235">
        <v>-12.624499999999999</v>
      </c>
      <c r="AE34" s="235">
        <v>-15.31161</v>
      </c>
      <c r="AF34" s="235">
        <v>-29.335889999999999</v>
      </c>
      <c r="AG34" s="235">
        <v>-11.260489999999999</v>
      </c>
      <c r="AH34" s="235">
        <v>-11.40968</v>
      </c>
      <c r="AI34" s="252">
        <v>4.0670200000000003</v>
      </c>
      <c r="AJ34" s="252">
        <v>-5.6661833634400001</v>
      </c>
      <c r="AK34" s="252">
        <v>-13.579297370099999</v>
      </c>
      <c r="AL34" s="252">
        <v>7.9291700000000001</v>
      </c>
      <c r="AM34" s="252">
        <v>-2.7989000000000002</v>
      </c>
      <c r="AN34" s="211"/>
      <c r="AO34" s="211"/>
      <c r="AP34" s="211"/>
      <c r="AQ34" s="211"/>
      <c r="AR34" s="211"/>
      <c r="AS34" s="211"/>
      <c r="AT34" s="211"/>
      <c r="AU34" s="211"/>
      <c r="AV34" s="211"/>
      <c r="AW34" s="211"/>
      <c r="AX34" s="211"/>
      <c r="AY34" s="211"/>
    </row>
    <row r="35" spans="1:51" ht="15" x14ac:dyDescent="0.25">
      <c r="A35" s="193">
        <f>YampaRiverInflow.TotalOutflow!A35</f>
        <v>44896</v>
      </c>
      <c r="B35" s="165"/>
      <c r="C35" s="165"/>
      <c r="D35" s="165">
        <v>-12.076000000000001</v>
      </c>
      <c r="E35" s="235">
        <v>51.959830000000004</v>
      </c>
      <c r="F35" s="235">
        <v>32.17351</v>
      </c>
      <c r="G35" s="235">
        <v>27.887509999999999</v>
      </c>
      <c r="H35" s="235">
        <v>-7.8382100000000001</v>
      </c>
      <c r="I35" s="235">
        <v>-32.544939999999997</v>
      </c>
      <c r="J35" s="235">
        <v>-18.25207</v>
      </c>
      <c r="K35" s="235">
        <v>0.23571999999999999</v>
      </c>
      <c r="L35" s="235">
        <v>-17.19848</v>
      </c>
      <c r="M35" s="235">
        <v>-15.513</v>
      </c>
      <c r="N35" s="235">
        <v>-23.537050000000001</v>
      </c>
      <c r="O35" s="235">
        <v>-21.342089999999999</v>
      </c>
      <c r="P35" s="235">
        <v>-25.91873</v>
      </c>
      <c r="Q35" s="235">
        <v>-8.1638900000000003</v>
      </c>
      <c r="R35" s="235">
        <v>-7.6459899999999994</v>
      </c>
      <c r="S35" s="235">
        <v>-41.546080000000003</v>
      </c>
      <c r="T35" s="235">
        <v>-20.32019</v>
      </c>
      <c r="U35" s="235">
        <v>-22.775419999999997</v>
      </c>
      <c r="V35" s="235">
        <v>-20.00853</v>
      </c>
      <c r="W35" s="235">
        <v>-16.126649999999998</v>
      </c>
      <c r="X35" s="235">
        <v>-14.551170000000001</v>
      </c>
      <c r="Y35" s="235">
        <v>-9.3304200000000002</v>
      </c>
      <c r="Z35" s="235">
        <v>-15.43425</v>
      </c>
      <c r="AA35" s="235">
        <v>-9.6678799999999985</v>
      </c>
      <c r="AB35" s="235">
        <v>2.13557</v>
      </c>
      <c r="AC35" s="235">
        <v>-15.070690000000001</v>
      </c>
      <c r="AD35" s="235">
        <v>-14.155530000000001</v>
      </c>
      <c r="AE35" s="235">
        <v>-24.016959999999997</v>
      </c>
      <c r="AF35" s="235">
        <v>-14.53312</v>
      </c>
      <c r="AG35" s="235">
        <v>-28.044779999999999</v>
      </c>
      <c r="AH35" s="235">
        <v>-6.3832500000000003</v>
      </c>
      <c r="AI35" s="252">
        <v>-10.085459999999999</v>
      </c>
      <c r="AJ35" s="252">
        <v>-1.7760761056900001</v>
      </c>
      <c r="AK35" s="252">
        <v>-12.813628441100001</v>
      </c>
      <c r="AL35" s="252">
        <v>0.70411000000000001</v>
      </c>
      <c r="AM35" s="252">
        <v>-2.0269400000000002</v>
      </c>
      <c r="AN35" s="211"/>
      <c r="AO35" s="211"/>
      <c r="AP35" s="211"/>
      <c r="AQ35" s="211"/>
      <c r="AR35" s="211"/>
      <c r="AS35" s="211"/>
      <c r="AT35" s="211"/>
      <c r="AU35" s="211"/>
      <c r="AV35" s="211"/>
      <c r="AW35" s="211"/>
      <c r="AX35" s="211"/>
      <c r="AY35" s="211"/>
    </row>
    <row r="36" spans="1:51" ht="15" x14ac:dyDescent="0.25">
      <c r="A36" s="193">
        <f>YampaRiverInflow.TotalOutflow!A36</f>
        <v>44927</v>
      </c>
      <c r="B36" s="165"/>
      <c r="C36" s="165"/>
      <c r="D36" s="165">
        <v>-20.931000000000001</v>
      </c>
      <c r="E36" s="235">
        <v>31.442490000000003</v>
      </c>
      <c r="F36" s="235">
        <v>-8.1626999999999992</v>
      </c>
      <c r="G36" s="235">
        <v>-9.4905600000000003</v>
      </c>
      <c r="H36" s="235">
        <v>-16.206330000000001</v>
      </c>
      <c r="I36" s="235">
        <v>-67.403059999999996</v>
      </c>
      <c r="J36" s="235">
        <v>5.3257399999999997</v>
      </c>
      <c r="K36" s="235">
        <v>-10.554080000000001</v>
      </c>
      <c r="L36" s="235">
        <v>-12.17793</v>
      </c>
      <c r="M36" s="235">
        <v>-5.2285699999999995</v>
      </c>
      <c r="N36" s="235">
        <v>-11.82418</v>
      </c>
      <c r="O36" s="235">
        <v>-0.35291</v>
      </c>
      <c r="P36" s="235">
        <v>-9.4022099999999984</v>
      </c>
      <c r="Q36" s="235">
        <v>-2.2324000000000002</v>
      </c>
      <c r="R36" s="235">
        <v>-13.06556</v>
      </c>
      <c r="S36" s="235">
        <v>-23.842459999999999</v>
      </c>
      <c r="T36" s="235">
        <v>-22.88402</v>
      </c>
      <c r="U36" s="235">
        <v>-9.2863400000000009</v>
      </c>
      <c r="V36" s="235">
        <v>2.0555400000000001</v>
      </c>
      <c r="W36" s="235">
        <v>-8.3692099999999989</v>
      </c>
      <c r="X36" s="235">
        <v>-7.36435</v>
      </c>
      <c r="Y36" s="235">
        <v>-10.88565</v>
      </c>
      <c r="Z36" s="235">
        <v>0.18258000000000002</v>
      </c>
      <c r="AA36" s="235">
        <v>-24.099160000000001</v>
      </c>
      <c r="AB36" s="235">
        <v>-10.99343</v>
      </c>
      <c r="AC36" s="235">
        <v>-17.351569999999999</v>
      </c>
      <c r="AD36" s="235">
        <v>-15.120850000000001</v>
      </c>
      <c r="AE36" s="235">
        <v>-15.297610000000001</v>
      </c>
      <c r="AF36" s="235">
        <v>-7.4300500000000005</v>
      </c>
      <c r="AG36" s="235">
        <v>-23.203659999999999</v>
      </c>
      <c r="AH36" s="235">
        <v>-11.24441</v>
      </c>
      <c r="AI36" s="252">
        <v>-7.0866850672100004</v>
      </c>
      <c r="AJ36" s="252">
        <v>-21.8410222298</v>
      </c>
      <c r="AK36" s="252">
        <v>32.649590000000003</v>
      </c>
      <c r="AL36" s="252">
        <v>-4.1834899999999999</v>
      </c>
      <c r="AM36" s="252">
        <v>31.439830000000001</v>
      </c>
      <c r="AN36" s="211"/>
      <c r="AO36" s="211"/>
      <c r="AP36" s="211"/>
      <c r="AQ36" s="211"/>
      <c r="AR36" s="211"/>
      <c r="AS36" s="211"/>
      <c r="AT36" s="211"/>
      <c r="AU36" s="211"/>
      <c r="AV36" s="211"/>
      <c r="AW36" s="211"/>
      <c r="AX36" s="211"/>
      <c r="AY36" s="211"/>
    </row>
    <row r="37" spans="1:51" ht="15" x14ac:dyDescent="0.25">
      <c r="A37" s="193">
        <f>YampaRiverInflow.TotalOutflow!A37</f>
        <v>44958</v>
      </c>
      <c r="B37" s="165"/>
      <c r="C37" s="165"/>
      <c r="D37" s="165">
        <v>-10.266</v>
      </c>
      <c r="E37" s="235">
        <v>32.191499999999998</v>
      </c>
      <c r="F37" s="235">
        <v>-14.345370000000001</v>
      </c>
      <c r="G37" s="235">
        <v>0.28820999999999997</v>
      </c>
      <c r="H37" s="235">
        <v>24.75806</v>
      </c>
      <c r="I37" s="235">
        <v>-0.71377000000000002</v>
      </c>
      <c r="J37" s="235">
        <v>-17.479389999999999</v>
      </c>
      <c r="K37" s="235">
        <v>7.1028599999999997</v>
      </c>
      <c r="L37" s="235">
        <v>-20.612359999999999</v>
      </c>
      <c r="M37" s="235">
        <v>-3.8160700000000003</v>
      </c>
      <c r="N37" s="235">
        <v>12.07672</v>
      </c>
      <c r="O37" s="235">
        <v>-6.4777399999999998</v>
      </c>
      <c r="P37" s="235">
        <v>-3.1795599999999999</v>
      </c>
      <c r="Q37" s="235">
        <v>-18.78584</v>
      </c>
      <c r="R37" s="235">
        <v>-15.19333</v>
      </c>
      <c r="S37" s="235">
        <v>16.79738</v>
      </c>
      <c r="T37" s="235">
        <v>-14.575379999999999</v>
      </c>
      <c r="U37" s="235">
        <v>-10.293559999999999</v>
      </c>
      <c r="V37" s="235">
        <v>-6.9536000000000007</v>
      </c>
      <c r="W37" s="235">
        <v>-5.6801599999999999</v>
      </c>
      <c r="X37" s="235">
        <v>-3.35554</v>
      </c>
      <c r="Y37" s="235">
        <v>-8.1621500000000005</v>
      </c>
      <c r="Z37" s="235">
        <v>2.4570000000000002E-2</v>
      </c>
      <c r="AA37" s="235">
        <v>-7.1100200000000005</v>
      </c>
      <c r="AB37" s="235">
        <v>-6.7532899999999998</v>
      </c>
      <c r="AC37" s="235">
        <v>-2.0011099999999997</v>
      </c>
      <c r="AD37" s="235">
        <v>-7.8896199999999999</v>
      </c>
      <c r="AE37" s="235">
        <v>-3.9773800000000001</v>
      </c>
      <c r="AF37" s="235">
        <v>-10.08442</v>
      </c>
      <c r="AG37" s="235">
        <v>-18.090959999999999</v>
      </c>
      <c r="AH37" s="235">
        <v>-11.6091</v>
      </c>
      <c r="AI37" s="252">
        <v>-21.548820344999999</v>
      </c>
      <c r="AJ37" s="252">
        <v>-7.5980226642700002</v>
      </c>
      <c r="AK37" s="252">
        <v>26.56495</v>
      </c>
      <c r="AL37" s="252">
        <v>1.9350000000000001</v>
      </c>
      <c r="AM37" s="252">
        <v>22.693020000000001</v>
      </c>
      <c r="AN37" s="211"/>
      <c r="AO37" s="211"/>
      <c r="AP37" s="211"/>
      <c r="AQ37" s="211"/>
      <c r="AR37" s="211"/>
      <c r="AS37" s="211"/>
      <c r="AT37" s="211"/>
      <c r="AU37" s="211"/>
      <c r="AV37" s="211"/>
      <c r="AW37" s="211"/>
      <c r="AX37" s="211"/>
      <c r="AY37" s="211"/>
    </row>
    <row r="38" spans="1:51" ht="15" x14ac:dyDescent="0.25">
      <c r="A38" s="193">
        <f>YampaRiverInflow.TotalOutflow!A38</f>
        <v>44986</v>
      </c>
      <c r="B38" s="165"/>
      <c r="C38" s="165"/>
      <c r="D38" s="165">
        <v>-11.603</v>
      </c>
      <c r="E38" s="235">
        <v>19.579360000000001</v>
      </c>
      <c r="F38" s="235">
        <v>21.266830000000002</v>
      </c>
      <c r="G38" s="235">
        <v>8.1764600000000005</v>
      </c>
      <c r="H38" s="235">
        <v>7.8801000000000005</v>
      </c>
      <c r="I38" s="235">
        <v>-16.084820000000001</v>
      </c>
      <c r="J38" s="235">
        <v>24.562889999999999</v>
      </c>
      <c r="K38" s="235">
        <v>-1.3683399999999999</v>
      </c>
      <c r="L38" s="235">
        <v>-30.239049999999999</v>
      </c>
      <c r="M38" s="235">
        <v>-0.40625</v>
      </c>
      <c r="N38" s="235">
        <v>-2.8755600000000001</v>
      </c>
      <c r="O38" s="235">
        <v>-24.367049999999999</v>
      </c>
      <c r="P38" s="235">
        <v>-21.61571</v>
      </c>
      <c r="Q38" s="235">
        <v>-7.1826499999999998</v>
      </c>
      <c r="R38" s="235">
        <v>-21.388090000000002</v>
      </c>
      <c r="S38" s="235">
        <v>-38.647570000000002</v>
      </c>
      <c r="T38" s="235">
        <v>-17.924779999999998</v>
      </c>
      <c r="U38" s="235">
        <v>-12.442740000000001</v>
      </c>
      <c r="V38" s="235">
        <v>-43.985260000000004</v>
      </c>
      <c r="W38" s="235">
        <v>-10.52102</v>
      </c>
      <c r="X38" s="235">
        <v>-6.4350100000000001</v>
      </c>
      <c r="Y38" s="235">
        <v>-12.448540000000001</v>
      </c>
      <c r="Z38" s="235">
        <v>-11.11115</v>
      </c>
      <c r="AA38" s="235">
        <v>-14.26328</v>
      </c>
      <c r="AB38" s="235">
        <v>-15.209569999999999</v>
      </c>
      <c r="AC38" s="235">
        <v>-13.494590000000001</v>
      </c>
      <c r="AD38" s="235">
        <v>-13.53969</v>
      </c>
      <c r="AE38" s="235">
        <v>-18.373999999999999</v>
      </c>
      <c r="AF38" s="235">
        <v>-10.9312</v>
      </c>
      <c r="AG38" s="235">
        <v>-22.812709999999999</v>
      </c>
      <c r="AH38" s="235">
        <v>-10.592450000000001</v>
      </c>
      <c r="AI38" s="252">
        <v>-11.9735317815</v>
      </c>
      <c r="AJ38" s="252">
        <v>-21.396965078199997</v>
      </c>
      <c r="AK38" s="252">
        <v>60.964930000000003</v>
      </c>
      <c r="AL38" s="252">
        <v>9.2411200000000004</v>
      </c>
      <c r="AM38" s="252">
        <v>34.107990000000001</v>
      </c>
      <c r="AN38" s="211"/>
      <c r="AO38" s="211"/>
      <c r="AP38" s="211"/>
      <c r="AQ38" s="211"/>
      <c r="AR38" s="211"/>
      <c r="AS38" s="211"/>
      <c r="AT38" s="211"/>
      <c r="AU38" s="211"/>
      <c r="AV38" s="211"/>
      <c r="AW38" s="211"/>
      <c r="AX38" s="211"/>
      <c r="AY38" s="211"/>
    </row>
    <row r="39" spans="1:51" ht="15" x14ac:dyDescent="0.25">
      <c r="A39" s="193">
        <f>YampaRiverInflow.TotalOutflow!A39</f>
        <v>45017</v>
      </c>
      <c r="B39" s="165"/>
      <c r="C39" s="165"/>
      <c r="D39" s="165">
        <v>-12.46</v>
      </c>
      <c r="E39" s="235">
        <v>-6.7857700000000003</v>
      </c>
      <c r="F39" s="235">
        <v>6.2441000000000004</v>
      </c>
      <c r="G39" s="235">
        <v>4.2861700000000003</v>
      </c>
      <c r="H39" s="235">
        <v>29.646259999999998</v>
      </c>
      <c r="I39" s="235">
        <v>28.972660000000001</v>
      </c>
      <c r="J39" s="235">
        <v>18.863569999999999</v>
      </c>
      <c r="K39" s="235">
        <v>13.24966</v>
      </c>
      <c r="L39" s="235">
        <v>-34.838769999999997</v>
      </c>
      <c r="M39" s="235">
        <v>-15.670870000000001</v>
      </c>
      <c r="N39" s="235">
        <v>-12.345879999999999</v>
      </c>
      <c r="O39" s="235">
        <v>-24.792330000000003</v>
      </c>
      <c r="P39" s="235">
        <v>-15.55307</v>
      </c>
      <c r="Q39" s="235">
        <v>-27.615380000000002</v>
      </c>
      <c r="R39" s="235">
        <v>-9.9768299999999996</v>
      </c>
      <c r="S39" s="235">
        <v>-7.8899799999999995</v>
      </c>
      <c r="T39" s="235">
        <v>-18.484590000000001</v>
      </c>
      <c r="U39" s="235">
        <v>-13.60337</v>
      </c>
      <c r="V39" s="235">
        <v>-60.627809999999997</v>
      </c>
      <c r="W39" s="235">
        <v>-9.7155499999999986</v>
      </c>
      <c r="X39" s="235">
        <v>-15.310879999999999</v>
      </c>
      <c r="Y39" s="235">
        <v>3.4897600000000004</v>
      </c>
      <c r="Z39" s="235">
        <v>-16.877500000000001</v>
      </c>
      <c r="AA39" s="235">
        <v>-19.60941</v>
      </c>
      <c r="AB39" s="235">
        <v>-18.033900000000003</v>
      </c>
      <c r="AC39" s="235">
        <v>-6.3000600000000002</v>
      </c>
      <c r="AD39" s="235">
        <v>-13.78439</v>
      </c>
      <c r="AE39" s="235">
        <v>-16.949249999999999</v>
      </c>
      <c r="AF39" s="235">
        <v>-12.7826</v>
      </c>
      <c r="AG39" s="235">
        <v>-23.694689999999998</v>
      </c>
      <c r="AH39" s="235">
        <v>-20.046709999999997</v>
      </c>
      <c r="AI39" s="252">
        <v>-21.301506761199999</v>
      </c>
      <c r="AJ39" s="252">
        <v>-18.480803921300001</v>
      </c>
      <c r="AK39" s="252">
        <v>54.424519999999994</v>
      </c>
      <c r="AL39" s="252">
        <v>12.133100000000001</v>
      </c>
      <c r="AM39" s="252">
        <v>76.599170000000001</v>
      </c>
      <c r="AN39" s="211"/>
      <c r="AO39" s="211"/>
      <c r="AP39" s="211"/>
      <c r="AQ39" s="211"/>
      <c r="AR39" s="211"/>
      <c r="AS39" s="211"/>
      <c r="AT39" s="211"/>
      <c r="AU39" s="211"/>
      <c r="AV39" s="211"/>
      <c r="AW39" s="211"/>
      <c r="AX39" s="211"/>
      <c r="AY39" s="211"/>
    </row>
    <row r="40" spans="1:51" ht="15" x14ac:dyDescent="0.25">
      <c r="A40" s="193">
        <f>YampaRiverInflow.TotalOutflow!A40</f>
        <v>45047</v>
      </c>
      <c r="B40" s="165"/>
      <c r="C40" s="165"/>
      <c r="D40" s="165">
        <v>-9.8019999999999996</v>
      </c>
      <c r="E40" s="235">
        <v>32.891910000000003</v>
      </c>
      <c r="F40" s="235">
        <v>32.762029999999996</v>
      </c>
      <c r="G40" s="235">
        <v>14.885899999999999</v>
      </c>
      <c r="H40" s="235">
        <v>9.8693099999999987</v>
      </c>
      <c r="I40" s="235">
        <v>49.975879999999997</v>
      </c>
      <c r="J40" s="235">
        <v>-7.9184299999999999</v>
      </c>
      <c r="K40" s="235">
        <v>11.12064</v>
      </c>
      <c r="L40" s="235">
        <v>-43.382190000000001</v>
      </c>
      <c r="M40" s="235">
        <v>-22.886580000000002</v>
      </c>
      <c r="N40" s="235">
        <v>-11.17521</v>
      </c>
      <c r="O40" s="235">
        <v>-23.596910000000001</v>
      </c>
      <c r="P40" s="235">
        <v>-15.42226</v>
      </c>
      <c r="Q40" s="235">
        <v>3.82769</v>
      </c>
      <c r="R40" s="235">
        <v>-8.7342700000000004</v>
      </c>
      <c r="S40" s="235">
        <v>-12.672180000000001</v>
      </c>
      <c r="T40" s="235">
        <v>-9.4568999999999992</v>
      </c>
      <c r="U40" s="235">
        <v>2.1620500000000002</v>
      </c>
      <c r="V40" s="235">
        <v>6.1777799999999994</v>
      </c>
      <c r="W40" s="235">
        <v>-11.006309999999999</v>
      </c>
      <c r="X40" s="235">
        <v>-11.085049999999999</v>
      </c>
      <c r="Y40" s="235">
        <v>-22.195970000000003</v>
      </c>
      <c r="Z40" s="235">
        <v>-14.829829999999999</v>
      </c>
      <c r="AA40" s="235">
        <v>10.05152</v>
      </c>
      <c r="AB40" s="235">
        <v>-15.21618</v>
      </c>
      <c r="AC40" s="235">
        <v>-22.456689999999998</v>
      </c>
      <c r="AD40" s="235">
        <v>-5.2049700000000003</v>
      </c>
      <c r="AE40" s="235">
        <v>-18.830310000000001</v>
      </c>
      <c r="AF40" s="235">
        <v>-9.6620400000000011</v>
      </c>
      <c r="AG40" s="235">
        <v>-14.13106</v>
      </c>
      <c r="AH40" s="235">
        <v>-15.37541</v>
      </c>
      <c r="AI40" s="252">
        <v>-17.183385914400002</v>
      </c>
      <c r="AJ40" s="252">
        <v>-10.352921004100001</v>
      </c>
      <c r="AK40" s="252">
        <v>25.669160000000002</v>
      </c>
      <c r="AL40" s="252">
        <v>46.607790000000001</v>
      </c>
      <c r="AM40" s="252">
        <v>81.077850000000012</v>
      </c>
      <c r="AN40" s="211"/>
      <c r="AO40" s="211"/>
      <c r="AP40" s="211"/>
      <c r="AQ40" s="211"/>
      <c r="AR40" s="211"/>
      <c r="AS40" s="211"/>
      <c r="AT40" s="211"/>
      <c r="AU40" s="211"/>
      <c r="AV40" s="211"/>
      <c r="AW40" s="211"/>
      <c r="AX40" s="211"/>
      <c r="AY40" s="211"/>
    </row>
    <row r="41" spans="1:51" ht="15" x14ac:dyDescent="0.25">
      <c r="A41" s="193">
        <f>YampaRiverInflow.TotalOutflow!A41</f>
        <v>45078</v>
      </c>
      <c r="B41" s="165"/>
      <c r="C41" s="165"/>
      <c r="D41" s="165">
        <v>-14.728</v>
      </c>
      <c r="E41" s="235">
        <v>43.907669999999996</v>
      </c>
      <c r="F41" s="235">
        <v>36.8551</v>
      </c>
      <c r="G41" s="235">
        <v>12.004910000000001</v>
      </c>
      <c r="H41" s="235">
        <v>7.7272400000000001</v>
      </c>
      <c r="I41" s="235">
        <v>40.933699999999995</v>
      </c>
      <c r="J41" s="235">
        <v>11.465860000000001</v>
      </c>
      <c r="K41" s="235">
        <v>16.794580000000003</v>
      </c>
      <c r="L41" s="235">
        <v>-46.634540000000001</v>
      </c>
      <c r="M41" s="235">
        <v>-19.443330000000003</v>
      </c>
      <c r="N41" s="235">
        <v>7.9125299999999994</v>
      </c>
      <c r="O41" s="235">
        <v>-9.9691600000000005</v>
      </c>
      <c r="P41" s="235">
        <v>-16.600020000000001</v>
      </c>
      <c r="Q41" s="235">
        <v>-10.217690000000001</v>
      </c>
      <c r="R41" s="235">
        <v>3.97357</v>
      </c>
      <c r="S41" s="235">
        <v>-3.1482399999999999</v>
      </c>
      <c r="T41" s="235">
        <v>-1.4221199999999998</v>
      </c>
      <c r="U41" s="235">
        <v>-38.834009999999999</v>
      </c>
      <c r="V41" s="235">
        <v>-7.06473</v>
      </c>
      <c r="W41" s="235">
        <v>1.8902699999999999</v>
      </c>
      <c r="X41" s="235">
        <v>8.4872199999999989</v>
      </c>
      <c r="Y41" s="235">
        <v>0.80691999999999997</v>
      </c>
      <c r="Z41" s="235">
        <v>-6.2195200000000002</v>
      </c>
      <c r="AA41" s="235">
        <v>13.559850000000001</v>
      </c>
      <c r="AB41" s="235">
        <v>-8.6716299999999986</v>
      </c>
      <c r="AC41" s="235">
        <v>-7.92706</v>
      </c>
      <c r="AD41" s="235">
        <v>-2.6868400000000001</v>
      </c>
      <c r="AE41" s="235">
        <v>-23.401610000000002</v>
      </c>
      <c r="AF41" s="235">
        <v>-8.745379999999999</v>
      </c>
      <c r="AG41" s="235">
        <v>-18.980650000000001</v>
      </c>
      <c r="AH41" s="235">
        <v>-16.096640000000001</v>
      </c>
      <c r="AI41" s="252">
        <v>-19.255974470100004</v>
      </c>
      <c r="AJ41" s="252">
        <v>-18.6228715425</v>
      </c>
      <c r="AK41" s="252">
        <v>36.7791</v>
      </c>
      <c r="AL41" s="252">
        <v>47.801720000000003</v>
      </c>
      <c r="AM41" s="252">
        <v>62.467669999999998</v>
      </c>
      <c r="AN41" s="211"/>
      <c r="AO41" s="211"/>
      <c r="AP41" s="211"/>
      <c r="AQ41" s="211"/>
      <c r="AR41" s="211"/>
      <c r="AS41" s="211"/>
      <c r="AT41" s="211"/>
      <c r="AU41" s="211"/>
      <c r="AV41" s="211"/>
      <c r="AW41" s="211"/>
      <c r="AX41" s="211"/>
      <c r="AY41" s="211"/>
    </row>
    <row r="42" spans="1:51" ht="15" x14ac:dyDescent="0.25">
      <c r="A42" s="193">
        <f>YampaRiverInflow.TotalOutflow!A42</f>
        <v>45108</v>
      </c>
      <c r="B42" s="165"/>
      <c r="C42" s="165"/>
      <c r="D42" s="165">
        <v>-11.792</v>
      </c>
      <c r="E42" s="235">
        <v>49.438319999999997</v>
      </c>
      <c r="F42" s="235">
        <v>32.877110000000002</v>
      </c>
      <c r="G42" s="235">
        <v>10.57719</v>
      </c>
      <c r="H42" s="235">
        <v>7.2024099999999995</v>
      </c>
      <c r="I42" s="235">
        <v>42.957050000000002</v>
      </c>
      <c r="J42" s="235">
        <v>25.683209999999999</v>
      </c>
      <c r="K42" s="235">
        <v>16.192450000000001</v>
      </c>
      <c r="L42" s="235">
        <v>-32.33464</v>
      </c>
      <c r="M42" s="235">
        <v>-28.353200000000001</v>
      </c>
      <c r="N42" s="235">
        <v>-13.82734</v>
      </c>
      <c r="O42" s="235">
        <v>-8.2693600000000007</v>
      </c>
      <c r="P42" s="235">
        <v>-6.1791200000000002</v>
      </c>
      <c r="Q42" s="235">
        <v>3.4561299999999999</v>
      </c>
      <c r="R42" s="235">
        <v>2.85033</v>
      </c>
      <c r="S42" s="235">
        <v>-5.2313599999999996</v>
      </c>
      <c r="T42" s="235">
        <v>-2.7631799999999997</v>
      </c>
      <c r="U42" s="235">
        <v>-11.48329</v>
      </c>
      <c r="V42" s="235">
        <v>-12.351889999999999</v>
      </c>
      <c r="W42" s="235">
        <v>-4.6287900000000004</v>
      </c>
      <c r="X42" s="235">
        <v>-5.6995800000000001</v>
      </c>
      <c r="Y42" s="235">
        <v>1.1146199999999999</v>
      </c>
      <c r="Z42" s="235">
        <v>-1.95407</v>
      </c>
      <c r="AA42" s="235">
        <v>15.37031</v>
      </c>
      <c r="AB42" s="235">
        <v>-6.1843900000000005</v>
      </c>
      <c r="AC42" s="235">
        <v>2.6158600000000001</v>
      </c>
      <c r="AD42" s="235">
        <v>5.3711899999999995</v>
      </c>
      <c r="AE42" s="235">
        <v>-13.886209999999998</v>
      </c>
      <c r="AF42" s="235">
        <v>-10.38104</v>
      </c>
      <c r="AG42" s="235">
        <v>-8.8864900000000002</v>
      </c>
      <c r="AH42" s="235">
        <v>-24.04243</v>
      </c>
      <c r="AI42" s="252">
        <v>-9.7753157925099998</v>
      </c>
      <c r="AJ42" s="252">
        <v>-13.541234510899999</v>
      </c>
      <c r="AK42" s="252">
        <v>72.870630000000006</v>
      </c>
      <c r="AL42" s="252">
        <v>68.089640000000003</v>
      </c>
      <c r="AM42" s="252">
        <v>60.205719999999999</v>
      </c>
      <c r="AN42" s="211"/>
      <c r="AO42" s="211"/>
      <c r="AP42" s="211"/>
      <c r="AQ42" s="211"/>
      <c r="AR42" s="211"/>
      <c r="AS42" s="211"/>
      <c r="AT42" s="211"/>
      <c r="AU42" s="211"/>
      <c r="AV42" s="211"/>
      <c r="AW42" s="211"/>
      <c r="AX42" s="211"/>
      <c r="AY42" s="211"/>
    </row>
    <row r="43" spans="1:51" ht="15" x14ac:dyDescent="0.25">
      <c r="A43" s="193">
        <f>YampaRiverInflow.TotalOutflow!A43</f>
        <v>45139</v>
      </c>
      <c r="B43" s="165"/>
      <c r="C43" s="165"/>
      <c r="D43" s="165">
        <v>-12.022</v>
      </c>
      <c r="E43" s="235">
        <v>30.162470000000003</v>
      </c>
      <c r="F43" s="235">
        <v>25.66291</v>
      </c>
      <c r="G43" s="235">
        <v>47.366790000000002</v>
      </c>
      <c r="H43" s="235">
        <v>-3.6207199999999999</v>
      </c>
      <c r="I43" s="235">
        <v>8.2340900000000001</v>
      </c>
      <c r="J43" s="235">
        <v>1.0808900000000001</v>
      </c>
      <c r="K43" s="235">
        <v>9.8302700000000005</v>
      </c>
      <c r="L43" s="235">
        <v>-30.478750000000002</v>
      </c>
      <c r="M43" s="235">
        <v>-37.806379999999997</v>
      </c>
      <c r="N43" s="235">
        <v>0.36157</v>
      </c>
      <c r="O43" s="235">
        <v>-21.721700000000002</v>
      </c>
      <c r="P43" s="235">
        <v>-32.771730000000005</v>
      </c>
      <c r="Q43" s="235">
        <v>-3.3455599999999999</v>
      </c>
      <c r="R43" s="235">
        <v>5.3322599999999998</v>
      </c>
      <c r="S43" s="235">
        <v>-12.47739</v>
      </c>
      <c r="T43" s="235">
        <v>-10.764940000000001</v>
      </c>
      <c r="U43" s="235">
        <v>-12.411370000000002</v>
      </c>
      <c r="V43" s="235">
        <v>-5.8684500000000002</v>
      </c>
      <c r="W43" s="235">
        <v>-7.3342000000000001</v>
      </c>
      <c r="X43" s="235">
        <v>-0.58257000000000003</v>
      </c>
      <c r="Y43" s="235">
        <v>-2.9759099999999998</v>
      </c>
      <c r="Z43" s="235">
        <v>-4.9262499999999996</v>
      </c>
      <c r="AA43" s="235">
        <v>7.4216999999999995</v>
      </c>
      <c r="AB43" s="235">
        <v>-6.2596699999999998</v>
      </c>
      <c r="AC43" s="235">
        <v>-3.49715</v>
      </c>
      <c r="AD43" s="235">
        <v>-8.0988400000000009</v>
      </c>
      <c r="AE43" s="235">
        <v>-12.211690000000001</v>
      </c>
      <c r="AF43" s="235">
        <v>-5.9300299999999995</v>
      </c>
      <c r="AG43" s="235">
        <v>-10.645899999999999</v>
      </c>
      <c r="AH43" s="235">
        <v>-16.45506</v>
      </c>
      <c r="AI43" s="252">
        <v>-6.1211380751300002</v>
      </c>
      <c r="AJ43" s="252">
        <v>-16.4951205805</v>
      </c>
      <c r="AK43" s="252">
        <v>74.391710000000003</v>
      </c>
      <c r="AL43" s="252">
        <v>83.114260000000002</v>
      </c>
      <c r="AM43" s="252">
        <v>64.003280000000004</v>
      </c>
      <c r="AN43" s="211"/>
      <c r="AO43" s="211"/>
      <c r="AP43" s="211"/>
      <c r="AQ43" s="211"/>
      <c r="AR43" s="211"/>
      <c r="AS43" s="211"/>
      <c r="AT43" s="211"/>
      <c r="AU43" s="211"/>
      <c r="AV43" s="211"/>
      <c r="AW43" s="211"/>
      <c r="AX43" s="211"/>
      <c r="AY43" s="211"/>
    </row>
    <row r="44" spans="1:51" ht="15" x14ac:dyDescent="0.25">
      <c r="A44" s="193">
        <f>YampaRiverInflow.TotalOutflow!A44</f>
        <v>45170</v>
      </c>
      <c r="B44" s="165"/>
      <c r="C44" s="165"/>
      <c r="D44" s="165">
        <v>-14.513</v>
      </c>
      <c r="E44" s="235">
        <v>37.451620000000005</v>
      </c>
      <c r="F44" s="235">
        <v>29.726150000000001</v>
      </c>
      <c r="G44" s="235">
        <v>21.405069999999998</v>
      </c>
      <c r="H44" s="235">
        <v>-6.1849399999999992</v>
      </c>
      <c r="I44" s="235">
        <v>-13.40967</v>
      </c>
      <c r="J44" s="235">
        <v>4.8451000000000004</v>
      </c>
      <c r="K44" s="235">
        <v>10.459700000000002</v>
      </c>
      <c r="L44" s="235">
        <v>-32.106940000000002</v>
      </c>
      <c r="M44" s="235">
        <v>-14.36115</v>
      </c>
      <c r="N44" s="235">
        <v>6.0761099999999999</v>
      </c>
      <c r="O44" s="235">
        <v>2.1292300000000002</v>
      </c>
      <c r="P44" s="235">
        <v>3.4588800000000002</v>
      </c>
      <c r="Q44" s="235">
        <v>-3.5141100000000001</v>
      </c>
      <c r="R44" s="235">
        <v>2.3970700000000003</v>
      </c>
      <c r="S44" s="235">
        <v>-14.862719999999999</v>
      </c>
      <c r="T44" s="235">
        <v>10.64911</v>
      </c>
      <c r="U44" s="235">
        <v>1.2162899999999999</v>
      </c>
      <c r="V44" s="235">
        <v>-3.2352600000000002</v>
      </c>
      <c r="W44" s="235">
        <v>3.2015500000000001</v>
      </c>
      <c r="X44" s="235">
        <v>-2.03647</v>
      </c>
      <c r="Y44" s="235">
        <v>4.6902200000000001</v>
      </c>
      <c r="Z44" s="235">
        <v>-2.4659599999999999</v>
      </c>
      <c r="AA44" s="235">
        <v>2.1341199999999998</v>
      </c>
      <c r="AB44" s="235">
        <v>-3.6479999999999999E-2</v>
      </c>
      <c r="AC44" s="235">
        <v>3.5242300000000002</v>
      </c>
      <c r="AD44" s="235">
        <v>2.30775</v>
      </c>
      <c r="AE44" s="235">
        <v>-2.1289499999999997</v>
      </c>
      <c r="AF44" s="235">
        <v>-5.9721000000000002</v>
      </c>
      <c r="AG44" s="235">
        <v>-4.7625399999999996</v>
      </c>
      <c r="AH44" s="235">
        <v>-11.23626</v>
      </c>
      <c r="AI44" s="252">
        <v>-5.9217293134800002</v>
      </c>
      <c r="AJ44" s="252">
        <v>-16.066383176799999</v>
      </c>
      <c r="AK44" s="252">
        <v>15.569330000000001</v>
      </c>
      <c r="AL44" s="252">
        <v>17.491540000000001</v>
      </c>
      <c r="AM44" s="252">
        <v>90.030710000000013</v>
      </c>
      <c r="AN44" s="211"/>
      <c r="AO44" s="211"/>
      <c r="AP44" s="211"/>
      <c r="AQ44" s="211"/>
      <c r="AR44" s="211"/>
      <c r="AS44" s="211"/>
      <c r="AT44" s="211"/>
      <c r="AU44" s="211"/>
      <c r="AV44" s="211"/>
      <c r="AW44" s="211"/>
      <c r="AX44" s="211"/>
      <c r="AY44" s="211"/>
    </row>
    <row r="45" spans="1:51" ht="15" x14ac:dyDescent="0.25">
      <c r="A45" s="193">
        <f>YampaRiverInflow.TotalOutflow!A45</f>
        <v>45200</v>
      </c>
      <c r="B45" s="165"/>
      <c r="C45" s="165"/>
      <c r="D45" s="165">
        <v>-10.351000000000001</v>
      </c>
      <c r="E45" s="235">
        <v>-7.9622099999999998</v>
      </c>
      <c r="F45" s="235">
        <v>14.659660000000001</v>
      </c>
      <c r="G45" s="235">
        <v>6.4712700000000005</v>
      </c>
      <c r="H45" s="235">
        <v>-4.5573800000000002</v>
      </c>
      <c r="I45" s="235">
        <v>16.089169999999999</v>
      </c>
      <c r="J45" s="235">
        <v>2.3823400000000001</v>
      </c>
      <c r="K45" s="235">
        <v>-2.3206700000000002</v>
      </c>
      <c r="L45" s="235">
        <v>-31.9285</v>
      </c>
      <c r="M45" s="235">
        <v>-8.5193500000000011</v>
      </c>
      <c r="N45" s="235">
        <v>-12.10599</v>
      </c>
      <c r="O45" s="235">
        <v>-6.4365399999999999</v>
      </c>
      <c r="P45" s="235">
        <v>-9.3328700000000016</v>
      </c>
      <c r="Q45" s="235">
        <v>8.7130799999999997</v>
      </c>
      <c r="R45" s="235">
        <v>6.0392799999999998</v>
      </c>
      <c r="S45" s="235">
        <v>-14.376950000000001</v>
      </c>
      <c r="T45" s="235">
        <v>11.44023</v>
      </c>
      <c r="U45" s="235">
        <v>-2.2667899999999999</v>
      </c>
      <c r="V45" s="235">
        <v>12.561069999999999</v>
      </c>
      <c r="W45" s="235">
        <v>9.3788400000000003</v>
      </c>
      <c r="X45" s="235">
        <v>7.2322499999999996</v>
      </c>
      <c r="Y45" s="235">
        <v>17.66301</v>
      </c>
      <c r="Z45" s="235">
        <v>17.936130000000002</v>
      </c>
      <c r="AA45" s="235">
        <v>19.500349999999997</v>
      </c>
      <c r="AB45" s="235">
        <v>0.40545999999999999</v>
      </c>
      <c r="AC45" s="235">
        <v>-3.57796</v>
      </c>
      <c r="AD45" s="235">
        <v>-7.8305600000000002</v>
      </c>
      <c r="AE45" s="235">
        <v>5.5783399999999999</v>
      </c>
      <c r="AF45" s="235">
        <v>7.1333100000000007</v>
      </c>
      <c r="AG45" s="235">
        <v>-3.07572</v>
      </c>
      <c r="AH45" s="235">
        <v>-12.67216</v>
      </c>
      <c r="AI45" s="252">
        <v>9.5933321672099989</v>
      </c>
      <c r="AJ45" s="252">
        <v>-7.3716004105100001</v>
      </c>
      <c r="AK45" s="252">
        <v>11.770820000000001</v>
      </c>
      <c r="AL45" s="252">
        <v>29.394490000000001</v>
      </c>
      <c r="AM45" s="252">
        <v>133.46231</v>
      </c>
      <c r="AN45" s="211"/>
      <c r="AO45" s="211"/>
      <c r="AP45" s="211"/>
      <c r="AQ45" s="211"/>
      <c r="AR45" s="211"/>
      <c r="AS45" s="211"/>
      <c r="AT45" s="211"/>
      <c r="AU45" s="211"/>
      <c r="AV45" s="211"/>
      <c r="AW45" s="211"/>
      <c r="AX45" s="211"/>
      <c r="AY45" s="211"/>
    </row>
    <row r="46" spans="1:51" ht="15" x14ac:dyDescent="0.25">
      <c r="A46" s="193">
        <f>YampaRiverInflow.TotalOutflow!A46</f>
        <v>45231</v>
      </c>
      <c r="B46" s="165"/>
      <c r="C46" s="165"/>
      <c r="D46" s="165">
        <v>-18.545000000000002</v>
      </c>
      <c r="E46" s="235">
        <v>19.1631</v>
      </c>
      <c r="F46" s="235">
        <v>8.3231599999999997</v>
      </c>
      <c r="G46" s="235">
        <v>-4.9865000000000004</v>
      </c>
      <c r="H46" s="235">
        <v>15.50897</v>
      </c>
      <c r="I46" s="235">
        <v>11.76432</v>
      </c>
      <c r="J46" s="235">
        <v>31.527560000000001</v>
      </c>
      <c r="K46" s="235">
        <v>-3.2050900000000002</v>
      </c>
      <c r="L46" s="235">
        <v>-23.295529999999999</v>
      </c>
      <c r="M46" s="235">
        <v>-17.111999999999998</v>
      </c>
      <c r="N46" s="235">
        <v>-11.698649999999999</v>
      </c>
      <c r="O46" s="235">
        <v>-40.886620000000001</v>
      </c>
      <c r="P46" s="235">
        <v>8.8454099999999993</v>
      </c>
      <c r="Q46" s="235">
        <v>8.6155300000000015</v>
      </c>
      <c r="R46" s="235">
        <v>-6.0922700000000001</v>
      </c>
      <c r="S46" s="235">
        <v>-18.06193</v>
      </c>
      <c r="T46" s="235">
        <v>-2.7934000000000001</v>
      </c>
      <c r="U46" s="235">
        <v>14.61594</v>
      </c>
      <c r="V46" s="235">
        <v>1.1808599999999998</v>
      </c>
      <c r="W46" s="235">
        <v>-1.2787599999999999</v>
      </c>
      <c r="X46" s="235">
        <v>-0.85072999999999999</v>
      </c>
      <c r="Y46" s="235">
        <v>-7.69496</v>
      </c>
      <c r="Z46" s="235">
        <v>-25.293230000000001</v>
      </c>
      <c r="AA46" s="235">
        <v>14.929360000000001</v>
      </c>
      <c r="AB46" s="235">
        <v>-6.5592299999999994</v>
      </c>
      <c r="AC46" s="235">
        <v>-12.624499999999999</v>
      </c>
      <c r="AD46" s="235">
        <v>-15.31161</v>
      </c>
      <c r="AE46" s="235">
        <v>-29.335889999999999</v>
      </c>
      <c r="AF46" s="235">
        <v>-11.260489999999999</v>
      </c>
      <c r="AG46" s="235">
        <v>-11.40968</v>
      </c>
      <c r="AH46" s="235">
        <v>4.0670200000000003</v>
      </c>
      <c r="AI46" s="252">
        <v>-5.6661833634400001</v>
      </c>
      <c r="AJ46" s="252">
        <v>-13.579297370099999</v>
      </c>
      <c r="AK46" s="252">
        <v>7.9291700000000001</v>
      </c>
      <c r="AL46" s="252">
        <v>-2.7989000000000002</v>
      </c>
      <c r="AM46" s="252">
        <v>52.581679999999999</v>
      </c>
      <c r="AN46" s="211"/>
      <c r="AO46" s="211"/>
      <c r="AP46" s="211"/>
      <c r="AQ46" s="211"/>
      <c r="AR46" s="211"/>
      <c r="AS46" s="211"/>
      <c r="AT46" s="211"/>
      <c r="AU46" s="211"/>
      <c r="AV46" s="211"/>
      <c r="AW46" s="211"/>
      <c r="AX46" s="211"/>
      <c r="AY46" s="211"/>
    </row>
    <row r="47" spans="1:51" ht="15" x14ac:dyDescent="0.25">
      <c r="A47" s="193">
        <f>YampaRiverInflow.TotalOutflow!A47</f>
        <v>45261</v>
      </c>
      <c r="B47" s="165"/>
      <c r="C47" s="165"/>
      <c r="D47" s="165">
        <v>-12.076000000000001</v>
      </c>
      <c r="E47" s="235">
        <v>32.17351</v>
      </c>
      <c r="F47" s="235">
        <v>27.887509999999999</v>
      </c>
      <c r="G47" s="235">
        <v>-7.8382100000000001</v>
      </c>
      <c r="H47" s="235">
        <v>-32.544939999999997</v>
      </c>
      <c r="I47" s="235">
        <v>-18.25207</v>
      </c>
      <c r="J47" s="235">
        <v>0.23571999999999999</v>
      </c>
      <c r="K47" s="235">
        <v>-17.19848</v>
      </c>
      <c r="L47" s="235">
        <v>-15.513</v>
      </c>
      <c r="M47" s="235">
        <v>-23.537050000000001</v>
      </c>
      <c r="N47" s="235">
        <v>-21.342089999999999</v>
      </c>
      <c r="O47" s="235">
        <v>-25.91873</v>
      </c>
      <c r="P47" s="235">
        <v>-8.1638900000000003</v>
      </c>
      <c r="Q47" s="235">
        <v>-7.6459899999999994</v>
      </c>
      <c r="R47" s="235">
        <v>-41.546080000000003</v>
      </c>
      <c r="S47" s="235">
        <v>-20.32019</v>
      </c>
      <c r="T47" s="235">
        <v>-22.775419999999997</v>
      </c>
      <c r="U47" s="235">
        <v>-20.00853</v>
      </c>
      <c r="V47" s="235">
        <v>-16.126649999999998</v>
      </c>
      <c r="W47" s="235">
        <v>-14.551170000000001</v>
      </c>
      <c r="X47" s="235">
        <v>-9.3304200000000002</v>
      </c>
      <c r="Y47" s="235">
        <v>-15.43425</v>
      </c>
      <c r="Z47" s="235">
        <v>-9.6678799999999985</v>
      </c>
      <c r="AA47" s="235">
        <v>2.13557</v>
      </c>
      <c r="AB47" s="235">
        <v>-15.070690000000001</v>
      </c>
      <c r="AC47" s="235">
        <v>-14.155530000000001</v>
      </c>
      <c r="AD47" s="235">
        <v>-24.016959999999997</v>
      </c>
      <c r="AE47" s="235">
        <v>-14.53312</v>
      </c>
      <c r="AF47" s="235">
        <v>-28.044779999999999</v>
      </c>
      <c r="AG47" s="235">
        <v>-6.3832500000000003</v>
      </c>
      <c r="AH47" s="235">
        <v>-10.085459999999999</v>
      </c>
      <c r="AI47" s="252">
        <v>-1.7760761056900001</v>
      </c>
      <c r="AJ47" s="252">
        <v>-12.813628441100001</v>
      </c>
      <c r="AK47" s="252">
        <v>0.70411000000000001</v>
      </c>
      <c r="AL47" s="252">
        <v>-2.0269400000000002</v>
      </c>
      <c r="AM47" s="252">
        <v>51.959830000000004</v>
      </c>
      <c r="AN47" s="211"/>
      <c r="AO47" s="211"/>
      <c r="AP47" s="211"/>
      <c r="AQ47" s="211"/>
      <c r="AR47" s="211"/>
      <c r="AS47" s="211"/>
      <c r="AT47" s="211"/>
      <c r="AU47" s="211"/>
      <c r="AV47" s="211"/>
      <c r="AW47" s="211"/>
      <c r="AX47" s="211"/>
      <c r="AY47" s="211"/>
    </row>
    <row r="48" spans="1:51" ht="15" x14ac:dyDescent="0.25">
      <c r="A48" s="193">
        <f>YampaRiverInflow.TotalOutflow!A48</f>
        <v>45292</v>
      </c>
      <c r="B48" s="165"/>
      <c r="C48" s="165"/>
      <c r="D48" s="165">
        <v>-20.931000000000001</v>
      </c>
      <c r="E48" s="235">
        <v>-8.1626999999999992</v>
      </c>
      <c r="F48" s="235">
        <v>-9.4905600000000003</v>
      </c>
      <c r="G48" s="235">
        <v>-16.206330000000001</v>
      </c>
      <c r="H48" s="235">
        <v>-67.403059999999996</v>
      </c>
      <c r="I48" s="235">
        <v>5.3257399999999997</v>
      </c>
      <c r="J48" s="235">
        <v>-10.554080000000001</v>
      </c>
      <c r="K48" s="235">
        <v>-12.17793</v>
      </c>
      <c r="L48" s="235">
        <v>-5.2285699999999995</v>
      </c>
      <c r="M48" s="235">
        <v>-11.82418</v>
      </c>
      <c r="N48" s="235">
        <v>-0.35291</v>
      </c>
      <c r="O48" s="235">
        <v>-9.4022099999999984</v>
      </c>
      <c r="P48" s="235">
        <v>-2.2324000000000002</v>
      </c>
      <c r="Q48" s="235">
        <v>-13.06556</v>
      </c>
      <c r="R48" s="235">
        <v>-23.842459999999999</v>
      </c>
      <c r="S48" s="235">
        <v>-22.88402</v>
      </c>
      <c r="T48" s="235">
        <v>-9.2863400000000009</v>
      </c>
      <c r="U48" s="235">
        <v>2.0555400000000001</v>
      </c>
      <c r="V48" s="235">
        <v>-8.3692099999999989</v>
      </c>
      <c r="W48" s="235">
        <v>-7.36435</v>
      </c>
      <c r="X48" s="235">
        <v>-10.88565</v>
      </c>
      <c r="Y48" s="235">
        <v>0.18258000000000002</v>
      </c>
      <c r="Z48" s="235">
        <v>-24.099160000000001</v>
      </c>
      <c r="AA48" s="235">
        <v>-10.99343</v>
      </c>
      <c r="AB48" s="235">
        <v>-17.351569999999999</v>
      </c>
      <c r="AC48" s="235">
        <v>-15.120850000000001</v>
      </c>
      <c r="AD48" s="235">
        <v>-15.297610000000001</v>
      </c>
      <c r="AE48" s="235">
        <v>-7.4300500000000005</v>
      </c>
      <c r="AF48" s="235">
        <v>-23.203659999999999</v>
      </c>
      <c r="AG48" s="235">
        <v>-11.24441</v>
      </c>
      <c r="AH48" s="235">
        <v>-7.0866850672100004</v>
      </c>
      <c r="AI48" s="252">
        <v>-21.8410222298</v>
      </c>
      <c r="AJ48" s="252">
        <v>32.649590000000003</v>
      </c>
      <c r="AK48" s="252">
        <v>-4.1834899999999999</v>
      </c>
      <c r="AL48" s="252">
        <v>31.439830000000001</v>
      </c>
      <c r="AM48" s="252">
        <v>31.442490000000003</v>
      </c>
      <c r="AN48" s="211"/>
      <c r="AO48" s="211"/>
      <c r="AP48" s="211"/>
      <c r="AQ48" s="211"/>
      <c r="AR48" s="211"/>
      <c r="AS48" s="211"/>
      <c r="AT48" s="211"/>
      <c r="AU48" s="211"/>
      <c r="AV48" s="211"/>
      <c r="AW48" s="211"/>
      <c r="AX48" s="211"/>
      <c r="AY48" s="211"/>
    </row>
    <row r="49" spans="1:1005" ht="15" x14ac:dyDescent="0.25">
      <c r="A49" s="193">
        <f>YampaRiverInflow.TotalOutflow!A49</f>
        <v>45323</v>
      </c>
      <c r="B49" s="165"/>
      <c r="C49" s="165"/>
      <c r="D49" s="165">
        <v>-10.266</v>
      </c>
      <c r="E49" s="235">
        <v>-14.345370000000001</v>
      </c>
      <c r="F49" s="235">
        <v>0.28820999999999997</v>
      </c>
      <c r="G49" s="235">
        <v>24.75806</v>
      </c>
      <c r="H49" s="235">
        <v>-0.71377000000000002</v>
      </c>
      <c r="I49" s="235">
        <v>-17.479389999999999</v>
      </c>
      <c r="J49" s="235">
        <v>7.1028599999999997</v>
      </c>
      <c r="K49" s="235">
        <v>-20.612359999999999</v>
      </c>
      <c r="L49" s="235">
        <v>-3.8160700000000003</v>
      </c>
      <c r="M49" s="235">
        <v>12.07672</v>
      </c>
      <c r="N49" s="235">
        <v>-6.4777399999999998</v>
      </c>
      <c r="O49" s="235">
        <v>-3.1795599999999999</v>
      </c>
      <c r="P49" s="235">
        <v>-18.78584</v>
      </c>
      <c r="Q49" s="235">
        <v>-15.19333</v>
      </c>
      <c r="R49" s="235">
        <v>16.79738</v>
      </c>
      <c r="S49" s="235">
        <v>-14.575379999999999</v>
      </c>
      <c r="T49" s="235">
        <v>-10.293559999999999</v>
      </c>
      <c r="U49" s="235">
        <v>-6.9536000000000007</v>
      </c>
      <c r="V49" s="235">
        <v>-5.6801599999999999</v>
      </c>
      <c r="W49" s="235">
        <v>-3.35554</v>
      </c>
      <c r="X49" s="235">
        <v>-8.1621500000000005</v>
      </c>
      <c r="Y49" s="235">
        <v>2.4570000000000002E-2</v>
      </c>
      <c r="Z49" s="235">
        <v>-7.1100200000000005</v>
      </c>
      <c r="AA49" s="235">
        <v>-6.7532899999999998</v>
      </c>
      <c r="AB49" s="235">
        <v>-2.0011099999999997</v>
      </c>
      <c r="AC49" s="235">
        <v>-7.8896199999999999</v>
      </c>
      <c r="AD49" s="235">
        <v>-3.9773800000000001</v>
      </c>
      <c r="AE49" s="235">
        <v>-10.08442</v>
      </c>
      <c r="AF49" s="235">
        <v>-18.090959999999999</v>
      </c>
      <c r="AG49" s="235">
        <v>-11.6091</v>
      </c>
      <c r="AH49" s="235">
        <v>-21.548820344999999</v>
      </c>
      <c r="AI49" s="252">
        <v>-7.5980226642700002</v>
      </c>
      <c r="AJ49" s="252">
        <v>26.56495</v>
      </c>
      <c r="AK49" s="252">
        <v>1.9350000000000001</v>
      </c>
      <c r="AL49" s="252">
        <v>22.693020000000001</v>
      </c>
      <c r="AM49" s="252">
        <v>32.191499999999998</v>
      </c>
      <c r="AN49" s="211"/>
      <c r="AO49" s="211"/>
      <c r="AP49" s="211"/>
      <c r="AQ49" s="211"/>
      <c r="AR49" s="211"/>
      <c r="AS49" s="211"/>
      <c r="AT49" s="211"/>
      <c r="AU49" s="211"/>
      <c r="AV49" s="211"/>
      <c r="AW49" s="211"/>
      <c r="AX49" s="211"/>
      <c r="AY49" s="211"/>
    </row>
    <row r="50" spans="1:1005" ht="15" x14ac:dyDescent="0.25">
      <c r="A50" s="193">
        <f>YampaRiverInflow.TotalOutflow!A50</f>
        <v>45352</v>
      </c>
      <c r="B50" s="165"/>
      <c r="C50" s="165"/>
      <c r="D50" s="165">
        <v>-11.603</v>
      </c>
      <c r="E50" s="235">
        <v>21.266830000000002</v>
      </c>
      <c r="F50" s="235">
        <v>8.1764600000000005</v>
      </c>
      <c r="G50" s="235">
        <v>7.8801000000000005</v>
      </c>
      <c r="H50" s="235">
        <v>-16.084820000000001</v>
      </c>
      <c r="I50" s="235">
        <v>24.562889999999999</v>
      </c>
      <c r="J50" s="235">
        <v>-1.3683399999999999</v>
      </c>
      <c r="K50" s="235">
        <v>-30.239049999999999</v>
      </c>
      <c r="L50" s="235">
        <v>-0.40625</v>
      </c>
      <c r="M50" s="235">
        <v>-2.8755600000000001</v>
      </c>
      <c r="N50" s="235">
        <v>-24.367049999999999</v>
      </c>
      <c r="O50" s="235">
        <v>-21.61571</v>
      </c>
      <c r="P50" s="235">
        <v>-7.1826499999999998</v>
      </c>
      <c r="Q50" s="235">
        <v>-21.388090000000002</v>
      </c>
      <c r="R50" s="235">
        <v>-38.647570000000002</v>
      </c>
      <c r="S50" s="235">
        <v>-17.924779999999998</v>
      </c>
      <c r="T50" s="235">
        <v>-12.442740000000001</v>
      </c>
      <c r="U50" s="235">
        <v>-43.985260000000004</v>
      </c>
      <c r="V50" s="235">
        <v>-10.52102</v>
      </c>
      <c r="W50" s="235">
        <v>-6.4350100000000001</v>
      </c>
      <c r="X50" s="235">
        <v>-12.448540000000001</v>
      </c>
      <c r="Y50" s="235">
        <v>-11.11115</v>
      </c>
      <c r="Z50" s="235">
        <v>-14.26328</v>
      </c>
      <c r="AA50" s="235">
        <v>-15.209569999999999</v>
      </c>
      <c r="AB50" s="235">
        <v>-13.494590000000001</v>
      </c>
      <c r="AC50" s="235">
        <v>-13.53969</v>
      </c>
      <c r="AD50" s="235">
        <v>-18.373999999999999</v>
      </c>
      <c r="AE50" s="235">
        <v>-10.9312</v>
      </c>
      <c r="AF50" s="235">
        <v>-22.812709999999999</v>
      </c>
      <c r="AG50" s="235">
        <v>-10.592450000000001</v>
      </c>
      <c r="AH50" s="235">
        <v>-11.9735317815</v>
      </c>
      <c r="AI50" s="252">
        <v>-21.396965078199997</v>
      </c>
      <c r="AJ50" s="252">
        <v>60.964930000000003</v>
      </c>
      <c r="AK50" s="252">
        <v>9.2411200000000004</v>
      </c>
      <c r="AL50" s="252">
        <v>34.107990000000001</v>
      </c>
      <c r="AM50" s="252">
        <v>19.579360000000001</v>
      </c>
      <c r="AN50" s="211"/>
      <c r="AO50" s="211"/>
      <c r="AP50" s="211"/>
      <c r="AQ50" s="211"/>
      <c r="AR50" s="211"/>
      <c r="AS50" s="211"/>
      <c r="AT50" s="211"/>
      <c r="AU50" s="211"/>
      <c r="AV50" s="211"/>
      <c r="AW50" s="211"/>
      <c r="AX50" s="211"/>
      <c r="AY50" s="211"/>
    </row>
    <row r="51" spans="1:1005" ht="15" x14ac:dyDescent="0.25">
      <c r="A51" s="193">
        <f>YampaRiverInflow.TotalOutflow!A51</f>
        <v>45383</v>
      </c>
      <c r="B51" s="165"/>
      <c r="C51" s="165"/>
      <c r="D51" s="165">
        <v>-12.46</v>
      </c>
      <c r="E51" s="235">
        <v>6.2441000000000004</v>
      </c>
      <c r="F51" s="235">
        <v>4.2861700000000003</v>
      </c>
      <c r="G51" s="235">
        <v>29.646259999999998</v>
      </c>
      <c r="H51" s="235">
        <v>28.972660000000001</v>
      </c>
      <c r="I51" s="235">
        <v>18.863569999999999</v>
      </c>
      <c r="J51" s="235">
        <v>13.24966</v>
      </c>
      <c r="K51" s="235">
        <v>-34.838769999999997</v>
      </c>
      <c r="L51" s="235">
        <v>-15.670870000000001</v>
      </c>
      <c r="M51" s="235">
        <v>-12.345879999999999</v>
      </c>
      <c r="N51" s="235">
        <v>-24.792330000000003</v>
      </c>
      <c r="O51" s="235">
        <v>-15.55307</v>
      </c>
      <c r="P51" s="235">
        <v>-27.615380000000002</v>
      </c>
      <c r="Q51" s="235">
        <v>-9.9768299999999996</v>
      </c>
      <c r="R51" s="235">
        <v>-7.8899799999999995</v>
      </c>
      <c r="S51" s="235">
        <v>-18.484590000000001</v>
      </c>
      <c r="T51" s="235">
        <v>-13.60337</v>
      </c>
      <c r="U51" s="235">
        <v>-60.627809999999997</v>
      </c>
      <c r="V51" s="235">
        <v>-9.7155499999999986</v>
      </c>
      <c r="W51" s="235">
        <v>-15.310879999999999</v>
      </c>
      <c r="X51" s="235">
        <v>3.4897600000000004</v>
      </c>
      <c r="Y51" s="235">
        <v>-16.877500000000001</v>
      </c>
      <c r="Z51" s="235">
        <v>-19.60941</v>
      </c>
      <c r="AA51" s="235">
        <v>-18.033900000000003</v>
      </c>
      <c r="AB51" s="235">
        <v>-6.3000600000000002</v>
      </c>
      <c r="AC51" s="235">
        <v>-13.78439</v>
      </c>
      <c r="AD51" s="235">
        <v>-16.949249999999999</v>
      </c>
      <c r="AE51" s="235">
        <v>-12.7826</v>
      </c>
      <c r="AF51" s="235">
        <v>-23.694689999999998</v>
      </c>
      <c r="AG51" s="235">
        <v>-20.046709999999997</v>
      </c>
      <c r="AH51" s="235">
        <v>-21.301506761199999</v>
      </c>
      <c r="AI51" s="252">
        <v>-18.480803921300001</v>
      </c>
      <c r="AJ51" s="252">
        <v>54.424519999999994</v>
      </c>
      <c r="AK51" s="252">
        <v>12.133100000000001</v>
      </c>
      <c r="AL51" s="252">
        <v>76.599170000000001</v>
      </c>
      <c r="AM51" s="252">
        <v>-6.7857700000000003</v>
      </c>
      <c r="AN51" s="211"/>
      <c r="AO51" s="211"/>
      <c r="AP51" s="211"/>
      <c r="AQ51" s="211"/>
      <c r="AR51" s="211"/>
      <c r="AS51" s="211"/>
      <c r="AT51" s="211"/>
      <c r="AU51" s="211"/>
      <c r="AV51" s="211"/>
      <c r="AW51" s="211"/>
      <c r="AX51" s="211"/>
      <c r="AY51" s="211"/>
    </row>
    <row r="52" spans="1:1005" ht="15" x14ac:dyDescent="0.25">
      <c r="A52" s="193">
        <f>YampaRiverInflow.TotalOutflow!A52</f>
        <v>45413</v>
      </c>
      <c r="B52" s="165"/>
      <c r="C52" s="165"/>
      <c r="D52" s="165">
        <v>-9.8019999999999996</v>
      </c>
      <c r="E52" s="235">
        <v>32.762029999999996</v>
      </c>
      <c r="F52" s="235">
        <v>14.885899999999999</v>
      </c>
      <c r="G52" s="235">
        <v>9.8693099999999987</v>
      </c>
      <c r="H52" s="235">
        <v>49.975879999999997</v>
      </c>
      <c r="I52" s="235">
        <v>-7.9184299999999999</v>
      </c>
      <c r="J52" s="235">
        <v>11.12064</v>
      </c>
      <c r="K52" s="235">
        <v>-43.382190000000001</v>
      </c>
      <c r="L52" s="235">
        <v>-22.886580000000002</v>
      </c>
      <c r="M52" s="235">
        <v>-11.17521</v>
      </c>
      <c r="N52" s="235">
        <v>-23.596910000000001</v>
      </c>
      <c r="O52" s="235">
        <v>-15.42226</v>
      </c>
      <c r="P52" s="235">
        <v>3.82769</v>
      </c>
      <c r="Q52" s="235">
        <v>-8.7342700000000004</v>
      </c>
      <c r="R52" s="235">
        <v>-12.672180000000001</v>
      </c>
      <c r="S52" s="235">
        <v>-9.4568999999999992</v>
      </c>
      <c r="T52" s="235">
        <v>2.1620500000000002</v>
      </c>
      <c r="U52" s="235">
        <v>6.1777799999999994</v>
      </c>
      <c r="V52" s="235">
        <v>-11.006309999999999</v>
      </c>
      <c r="W52" s="235">
        <v>-11.085049999999999</v>
      </c>
      <c r="X52" s="235">
        <v>-22.195970000000003</v>
      </c>
      <c r="Y52" s="235">
        <v>-14.829829999999999</v>
      </c>
      <c r="Z52" s="235">
        <v>10.05152</v>
      </c>
      <c r="AA52" s="235">
        <v>-15.21618</v>
      </c>
      <c r="AB52" s="235">
        <v>-22.456689999999998</v>
      </c>
      <c r="AC52" s="235">
        <v>-5.2049700000000003</v>
      </c>
      <c r="AD52" s="235">
        <v>-18.830310000000001</v>
      </c>
      <c r="AE52" s="235">
        <v>-9.6620400000000011</v>
      </c>
      <c r="AF52" s="235">
        <v>-14.13106</v>
      </c>
      <c r="AG52" s="235">
        <v>-15.37541</v>
      </c>
      <c r="AH52" s="235">
        <v>-17.183385914400002</v>
      </c>
      <c r="AI52" s="252">
        <v>-10.352921004100001</v>
      </c>
      <c r="AJ52" s="252">
        <v>25.669160000000002</v>
      </c>
      <c r="AK52" s="252">
        <v>46.607790000000001</v>
      </c>
      <c r="AL52" s="252">
        <v>81.077850000000012</v>
      </c>
      <c r="AM52" s="252">
        <v>32.891910000000003</v>
      </c>
      <c r="AN52" s="211"/>
      <c r="AO52" s="211"/>
      <c r="AP52" s="211"/>
      <c r="AQ52" s="211"/>
      <c r="AR52" s="211"/>
      <c r="AS52" s="211"/>
      <c r="AT52" s="211"/>
      <c r="AU52" s="211"/>
      <c r="AV52" s="211"/>
      <c r="AW52" s="211"/>
      <c r="AX52" s="211"/>
      <c r="AY52" s="211"/>
    </row>
    <row r="53" spans="1:1005" ht="15" x14ac:dyDescent="0.25">
      <c r="A53" s="193">
        <f>YampaRiverInflow.TotalOutflow!A53</f>
        <v>45444</v>
      </c>
      <c r="B53" s="165"/>
      <c r="C53" s="165"/>
      <c r="D53" s="165">
        <v>-14.728</v>
      </c>
      <c r="E53" s="235">
        <v>36.8551</v>
      </c>
      <c r="F53" s="235">
        <v>12.004910000000001</v>
      </c>
      <c r="G53" s="235">
        <v>7.7272400000000001</v>
      </c>
      <c r="H53" s="235">
        <v>40.933699999999995</v>
      </c>
      <c r="I53" s="235">
        <v>11.465860000000001</v>
      </c>
      <c r="J53" s="235">
        <v>16.794580000000003</v>
      </c>
      <c r="K53" s="235">
        <v>-46.634540000000001</v>
      </c>
      <c r="L53" s="235">
        <v>-19.443330000000003</v>
      </c>
      <c r="M53" s="235">
        <v>7.9125299999999994</v>
      </c>
      <c r="N53" s="235">
        <v>-9.9691600000000005</v>
      </c>
      <c r="O53" s="235">
        <v>-16.600020000000001</v>
      </c>
      <c r="P53" s="235">
        <v>-10.217690000000001</v>
      </c>
      <c r="Q53" s="235">
        <v>3.97357</v>
      </c>
      <c r="R53" s="235">
        <v>-3.1482399999999999</v>
      </c>
      <c r="S53" s="235">
        <v>-1.4221199999999998</v>
      </c>
      <c r="T53" s="235">
        <v>-38.834009999999999</v>
      </c>
      <c r="U53" s="235">
        <v>-7.06473</v>
      </c>
      <c r="V53" s="235">
        <v>1.8902699999999999</v>
      </c>
      <c r="W53" s="235">
        <v>8.4872199999999989</v>
      </c>
      <c r="X53" s="235">
        <v>0.80691999999999997</v>
      </c>
      <c r="Y53" s="235">
        <v>-6.2195200000000002</v>
      </c>
      <c r="Z53" s="235">
        <v>13.559850000000001</v>
      </c>
      <c r="AA53" s="235">
        <v>-8.6716299999999986</v>
      </c>
      <c r="AB53" s="235">
        <v>-7.92706</v>
      </c>
      <c r="AC53" s="235">
        <v>-2.6868400000000001</v>
      </c>
      <c r="AD53" s="235">
        <v>-23.401610000000002</v>
      </c>
      <c r="AE53" s="235">
        <v>-8.745379999999999</v>
      </c>
      <c r="AF53" s="235">
        <v>-18.980650000000001</v>
      </c>
      <c r="AG53" s="235">
        <v>-16.096640000000001</v>
      </c>
      <c r="AH53" s="235">
        <v>-19.255974470100004</v>
      </c>
      <c r="AI53" s="252">
        <v>-18.6228715425</v>
      </c>
      <c r="AJ53" s="252">
        <v>36.7791</v>
      </c>
      <c r="AK53" s="252">
        <v>47.801720000000003</v>
      </c>
      <c r="AL53" s="252">
        <v>62.467669999999998</v>
      </c>
      <c r="AM53" s="252">
        <v>43.907669999999996</v>
      </c>
      <c r="AN53" s="211"/>
      <c r="AO53" s="211"/>
      <c r="AP53" s="211"/>
      <c r="AQ53" s="211"/>
      <c r="AR53" s="211"/>
      <c r="AS53" s="211"/>
      <c r="AT53" s="211"/>
      <c r="AU53" s="211"/>
      <c r="AV53" s="211"/>
      <c r="AW53" s="211"/>
      <c r="AX53" s="211"/>
      <c r="AY53" s="211"/>
    </row>
    <row r="54" spans="1:1005" ht="15" x14ac:dyDescent="0.25">
      <c r="A54" s="193">
        <f>YampaRiverInflow.TotalOutflow!A54</f>
        <v>45474</v>
      </c>
      <c r="B54" s="165"/>
      <c r="C54" s="165"/>
      <c r="D54" s="165">
        <v>-11.792</v>
      </c>
      <c r="E54" s="235">
        <v>32.877110000000002</v>
      </c>
      <c r="F54" s="235">
        <v>10.57719</v>
      </c>
      <c r="G54" s="235">
        <v>7.2024099999999995</v>
      </c>
      <c r="H54" s="235">
        <v>42.957050000000002</v>
      </c>
      <c r="I54" s="235">
        <v>25.683209999999999</v>
      </c>
      <c r="J54" s="235">
        <v>16.192450000000001</v>
      </c>
      <c r="K54" s="235">
        <v>-32.33464</v>
      </c>
      <c r="L54" s="235">
        <v>-28.353200000000001</v>
      </c>
      <c r="M54" s="235">
        <v>-13.82734</v>
      </c>
      <c r="N54" s="235">
        <v>-8.2693600000000007</v>
      </c>
      <c r="O54" s="235">
        <v>-6.1791200000000002</v>
      </c>
      <c r="P54" s="235">
        <v>3.4561299999999999</v>
      </c>
      <c r="Q54" s="235">
        <v>2.85033</v>
      </c>
      <c r="R54" s="235">
        <v>-5.2313599999999996</v>
      </c>
      <c r="S54" s="235">
        <v>-2.7631799999999997</v>
      </c>
      <c r="T54" s="235">
        <v>-11.48329</v>
      </c>
      <c r="U54" s="235">
        <v>-12.351889999999999</v>
      </c>
      <c r="V54" s="235">
        <v>-4.6287900000000004</v>
      </c>
      <c r="W54" s="235">
        <v>-5.6995800000000001</v>
      </c>
      <c r="X54" s="235">
        <v>1.1146199999999999</v>
      </c>
      <c r="Y54" s="235">
        <v>-1.95407</v>
      </c>
      <c r="Z54" s="235">
        <v>15.37031</v>
      </c>
      <c r="AA54" s="235">
        <v>-6.1843900000000005</v>
      </c>
      <c r="AB54" s="235">
        <v>2.6158600000000001</v>
      </c>
      <c r="AC54" s="235">
        <v>5.3711899999999995</v>
      </c>
      <c r="AD54" s="235">
        <v>-13.886209999999998</v>
      </c>
      <c r="AE54" s="235">
        <v>-10.38104</v>
      </c>
      <c r="AF54" s="235">
        <v>-8.8864900000000002</v>
      </c>
      <c r="AG54" s="235">
        <v>-24.04243</v>
      </c>
      <c r="AH54" s="235">
        <v>-9.7753157925099998</v>
      </c>
      <c r="AI54" s="252">
        <v>-13.541234510899999</v>
      </c>
      <c r="AJ54" s="252">
        <v>72.870630000000006</v>
      </c>
      <c r="AK54" s="252">
        <v>68.089640000000003</v>
      </c>
      <c r="AL54" s="252">
        <v>60.205719999999999</v>
      </c>
      <c r="AM54" s="252">
        <v>49.438319999999997</v>
      </c>
      <c r="AN54" s="211"/>
      <c r="AO54" s="211"/>
      <c r="AP54" s="211"/>
      <c r="AQ54" s="211"/>
      <c r="AR54" s="211"/>
      <c r="AS54" s="211"/>
      <c r="AT54" s="211"/>
      <c r="AU54" s="211"/>
      <c r="AV54" s="211"/>
      <c r="AW54" s="211"/>
      <c r="AX54" s="211"/>
      <c r="AY54" s="211"/>
    </row>
    <row r="55" spans="1:1005" ht="15" x14ac:dyDescent="0.25">
      <c r="A55" s="193">
        <f>YampaRiverInflow.TotalOutflow!A55</f>
        <v>45505</v>
      </c>
      <c r="B55" s="165"/>
      <c r="C55" s="165"/>
      <c r="D55" s="165">
        <v>-12.022</v>
      </c>
      <c r="E55" s="235">
        <v>25.66291</v>
      </c>
      <c r="F55" s="235">
        <v>47.366790000000002</v>
      </c>
      <c r="G55" s="235">
        <v>-3.6207199999999999</v>
      </c>
      <c r="H55" s="235">
        <v>8.2340900000000001</v>
      </c>
      <c r="I55" s="235">
        <v>1.0808900000000001</v>
      </c>
      <c r="J55" s="235">
        <v>9.8302700000000005</v>
      </c>
      <c r="K55" s="235">
        <v>-30.478750000000002</v>
      </c>
      <c r="L55" s="235">
        <v>-37.806379999999997</v>
      </c>
      <c r="M55" s="235">
        <v>0.36157</v>
      </c>
      <c r="N55" s="235">
        <v>-21.721700000000002</v>
      </c>
      <c r="O55" s="235">
        <v>-32.771730000000005</v>
      </c>
      <c r="P55" s="235">
        <v>-3.3455599999999999</v>
      </c>
      <c r="Q55" s="235">
        <v>5.3322599999999998</v>
      </c>
      <c r="R55" s="235">
        <v>-12.47739</v>
      </c>
      <c r="S55" s="235">
        <v>-10.764940000000001</v>
      </c>
      <c r="T55" s="235">
        <v>-12.411370000000002</v>
      </c>
      <c r="U55" s="235">
        <v>-5.8684500000000002</v>
      </c>
      <c r="V55" s="235">
        <v>-7.3342000000000001</v>
      </c>
      <c r="W55" s="235">
        <v>-0.58257000000000003</v>
      </c>
      <c r="X55" s="235">
        <v>-2.9759099999999998</v>
      </c>
      <c r="Y55" s="235">
        <v>-4.9262499999999996</v>
      </c>
      <c r="Z55" s="235">
        <v>7.4216999999999995</v>
      </c>
      <c r="AA55" s="235">
        <v>-6.2596699999999998</v>
      </c>
      <c r="AB55" s="235">
        <v>-3.49715</v>
      </c>
      <c r="AC55" s="235">
        <v>-8.0988400000000009</v>
      </c>
      <c r="AD55" s="235">
        <v>-12.211690000000001</v>
      </c>
      <c r="AE55" s="235">
        <v>-5.9300299999999995</v>
      </c>
      <c r="AF55" s="235">
        <v>-10.645899999999999</v>
      </c>
      <c r="AG55" s="235">
        <v>-16.45506</v>
      </c>
      <c r="AH55" s="235">
        <v>-6.1211380751300002</v>
      </c>
      <c r="AI55" s="252">
        <v>-16.4951205805</v>
      </c>
      <c r="AJ55" s="252">
        <v>74.391710000000003</v>
      </c>
      <c r="AK55" s="252">
        <v>83.114260000000002</v>
      </c>
      <c r="AL55" s="252">
        <v>64.003280000000004</v>
      </c>
      <c r="AM55" s="252">
        <v>30.162470000000003</v>
      </c>
      <c r="AN55" s="211"/>
      <c r="AO55" s="211"/>
      <c r="AP55" s="211"/>
      <c r="AQ55" s="211"/>
      <c r="AR55" s="211"/>
      <c r="AS55" s="211"/>
      <c r="AT55" s="211"/>
      <c r="AU55" s="211"/>
      <c r="AV55" s="211"/>
      <c r="AW55" s="211"/>
      <c r="AX55" s="211"/>
      <c r="AY55" s="211"/>
    </row>
    <row r="56" spans="1:1005" ht="15" x14ac:dyDescent="0.25">
      <c r="A56" s="193">
        <f>YampaRiverInflow.TotalOutflow!A56</f>
        <v>45536</v>
      </c>
      <c r="B56" s="165"/>
      <c r="C56" s="165"/>
      <c r="D56" s="165">
        <v>-14.513</v>
      </c>
      <c r="E56" s="235">
        <v>29.726150000000001</v>
      </c>
      <c r="F56" s="235">
        <v>21.405069999999998</v>
      </c>
      <c r="G56" s="235">
        <v>-6.1849399999999992</v>
      </c>
      <c r="H56" s="235">
        <v>-13.40967</v>
      </c>
      <c r="I56" s="235">
        <v>4.8451000000000004</v>
      </c>
      <c r="J56" s="235">
        <v>10.459700000000002</v>
      </c>
      <c r="K56" s="235">
        <v>-32.106940000000002</v>
      </c>
      <c r="L56" s="235">
        <v>-14.36115</v>
      </c>
      <c r="M56" s="235">
        <v>6.0761099999999999</v>
      </c>
      <c r="N56" s="235">
        <v>2.1292300000000002</v>
      </c>
      <c r="O56" s="235">
        <v>3.4588800000000002</v>
      </c>
      <c r="P56" s="235">
        <v>-3.5141100000000001</v>
      </c>
      <c r="Q56" s="235">
        <v>2.3970700000000003</v>
      </c>
      <c r="R56" s="235">
        <v>-14.862719999999999</v>
      </c>
      <c r="S56" s="235">
        <v>10.64911</v>
      </c>
      <c r="T56" s="235">
        <v>1.2162899999999999</v>
      </c>
      <c r="U56" s="235">
        <v>-3.2352600000000002</v>
      </c>
      <c r="V56" s="235">
        <v>3.2015500000000001</v>
      </c>
      <c r="W56" s="235">
        <v>-2.03647</v>
      </c>
      <c r="X56" s="235">
        <v>4.6902200000000001</v>
      </c>
      <c r="Y56" s="235">
        <v>-2.4659599999999999</v>
      </c>
      <c r="Z56" s="235">
        <v>2.1341199999999998</v>
      </c>
      <c r="AA56" s="235">
        <v>-3.6479999999999999E-2</v>
      </c>
      <c r="AB56" s="235">
        <v>3.5242300000000002</v>
      </c>
      <c r="AC56" s="235">
        <v>2.30775</v>
      </c>
      <c r="AD56" s="235">
        <v>-2.1289499999999997</v>
      </c>
      <c r="AE56" s="235">
        <v>-5.9721000000000002</v>
      </c>
      <c r="AF56" s="235">
        <v>-4.7625399999999996</v>
      </c>
      <c r="AG56" s="235">
        <v>-11.23626</v>
      </c>
      <c r="AH56" s="235">
        <v>-5.9217293134800002</v>
      </c>
      <c r="AI56" s="252">
        <v>-16.066383176799999</v>
      </c>
      <c r="AJ56" s="252">
        <v>15.569330000000001</v>
      </c>
      <c r="AK56" s="252">
        <v>17.491540000000001</v>
      </c>
      <c r="AL56" s="252">
        <v>90.030710000000013</v>
      </c>
      <c r="AM56" s="252">
        <v>37.451620000000005</v>
      </c>
      <c r="AN56" s="211"/>
      <c r="AO56" s="211"/>
      <c r="AP56" s="211"/>
      <c r="AQ56" s="211"/>
      <c r="AR56" s="211"/>
      <c r="AS56" s="211"/>
      <c r="AT56" s="211"/>
      <c r="AU56" s="211"/>
      <c r="AV56" s="211"/>
      <c r="AW56" s="211"/>
      <c r="AX56" s="211"/>
      <c r="AY56" s="211"/>
    </row>
    <row r="57" spans="1:1005" ht="15" x14ac:dyDescent="0.25">
      <c r="A57" s="193">
        <f>YampaRiverInflow.TotalOutflow!A57</f>
        <v>45566</v>
      </c>
      <c r="B57" s="165"/>
      <c r="C57" s="165"/>
      <c r="D57" s="165">
        <v>-10.351000000000001</v>
      </c>
      <c r="E57" s="235">
        <v>14.659660000000001</v>
      </c>
      <c r="F57" s="235">
        <v>6.4712700000000005</v>
      </c>
      <c r="G57" s="235">
        <v>-4.5573800000000002</v>
      </c>
      <c r="H57" s="235">
        <v>16.089169999999999</v>
      </c>
      <c r="I57" s="235">
        <v>2.3823400000000001</v>
      </c>
      <c r="J57" s="235">
        <v>-2.3206700000000002</v>
      </c>
      <c r="K57" s="235">
        <v>-31.9285</v>
      </c>
      <c r="L57" s="235">
        <v>-8.5193500000000011</v>
      </c>
      <c r="M57" s="235">
        <v>-12.10599</v>
      </c>
      <c r="N57" s="235">
        <v>-6.4365399999999999</v>
      </c>
      <c r="O57" s="235">
        <v>-9.3328700000000016</v>
      </c>
      <c r="P57" s="235">
        <v>8.7130799999999997</v>
      </c>
      <c r="Q57" s="235">
        <v>6.0392799999999998</v>
      </c>
      <c r="R57" s="235">
        <v>-14.376950000000001</v>
      </c>
      <c r="S57" s="235">
        <v>11.44023</v>
      </c>
      <c r="T57" s="235">
        <v>-2.2667899999999999</v>
      </c>
      <c r="U57" s="235">
        <v>12.561069999999999</v>
      </c>
      <c r="V57" s="235">
        <v>9.3788400000000003</v>
      </c>
      <c r="W57" s="235">
        <v>7.2322499999999996</v>
      </c>
      <c r="X57" s="235">
        <v>17.66301</v>
      </c>
      <c r="Y57" s="235">
        <v>17.936130000000002</v>
      </c>
      <c r="Z57" s="235">
        <v>19.500349999999997</v>
      </c>
      <c r="AA57" s="235">
        <v>0.40545999999999999</v>
      </c>
      <c r="AB57" s="235">
        <v>-3.57796</v>
      </c>
      <c r="AC57" s="235">
        <v>-7.8305600000000002</v>
      </c>
      <c r="AD57" s="235">
        <v>5.5783399999999999</v>
      </c>
      <c r="AE57" s="235">
        <v>7.1333100000000007</v>
      </c>
      <c r="AF57" s="235">
        <v>-3.07572</v>
      </c>
      <c r="AG57" s="235">
        <v>-12.67216</v>
      </c>
      <c r="AH57" s="235">
        <v>9.5933321672099989</v>
      </c>
      <c r="AI57" s="252">
        <v>-7.3716004105100001</v>
      </c>
      <c r="AJ57" s="252">
        <v>11.770820000000001</v>
      </c>
      <c r="AK57" s="252">
        <v>29.394490000000001</v>
      </c>
      <c r="AL57" s="252">
        <v>133.46231</v>
      </c>
      <c r="AM57" s="252">
        <v>-7.9622099999999998</v>
      </c>
      <c r="AN57" s="211"/>
      <c r="AO57" s="211"/>
      <c r="AP57" s="211"/>
      <c r="AQ57" s="211"/>
      <c r="AR57" s="211"/>
      <c r="AS57" s="211"/>
      <c r="AT57" s="211"/>
      <c r="AU57" s="211"/>
      <c r="AV57" s="211"/>
      <c r="AW57" s="211"/>
      <c r="AX57" s="211"/>
      <c r="AY57" s="211"/>
    </row>
    <row r="58" spans="1:1005" ht="15" x14ac:dyDescent="0.25">
      <c r="A58" s="193">
        <f>YampaRiverInflow.TotalOutflow!A58</f>
        <v>45597</v>
      </c>
      <c r="B58" s="165"/>
      <c r="C58" s="165"/>
      <c r="D58" s="165">
        <v>-18.545000000000002</v>
      </c>
      <c r="E58" s="235">
        <v>8.3231599999999997</v>
      </c>
      <c r="F58" s="235">
        <v>-4.9865000000000004</v>
      </c>
      <c r="G58" s="235">
        <v>15.50897</v>
      </c>
      <c r="H58" s="235">
        <v>11.76432</v>
      </c>
      <c r="I58" s="235">
        <v>31.527560000000001</v>
      </c>
      <c r="J58" s="235">
        <v>-3.2050900000000002</v>
      </c>
      <c r="K58" s="235">
        <v>-23.295529999999999</v>
      </c>
      <c r="L58" s="235">
        <v>-17.111999999999998</v>
      </c>
      <c r="M58" s="235">
        <v>-11.698649999999999</v>
      </c>
      <c r="N58" s="235">
        <v>-40.886620000000001</v>
      </c>
      <c r="O58" s="235">
        <v>8.8454099999999993</v>
      </c>
      <c r="P58" s="235">
        <v>8.6155300000000015</v>
      </c>
      <c r="Q58" s="235">
        <v>-6.0922700000000001</v>
      </c>
      <c r="R58" s="235">
        <v>-18.06193</v>
      </c>
      <c r="S58" s="235">
        <v>-2.7934000000000001</v>
      </c>
      <c r="T58" s="235">
        <v>14.61594</v>
      </c>
      <c r="U58" s="235">
        <v>1.1808599999999998</v>
      </c>
      <c r="V58" s="235">
        <v>-1.2787599999999999</v>
      </c>
      <c r="W58" s="235">
        <v>-0.85072999999999999</v>
      </c>
      <c r="X58" s="235">
        <v>-7.69496</v>
      </c>
      <c r="Y58" s="235">
        <v>-25.293230000000001</v>
      </c>
      <c r="Z58" s="235">
        <v>14.929360000000001</v>
      </c>
      <c r="AA58" s="235">
        <v>-6.5592299999999994</v>
      </c>
      <c r="AB58" s="235">
        <v>-12.624499999999999</v>
      </c>
      <c r="AC58" s="235">
        <v>-15.31161</v>
      </c>
      <c r="AD58" s="235">
        <v>-29.335889999999999</v>
      </c>
      <c r="AE58" s="235">
        <v>-11.260489999999999</v>
      </c>
      <c r="AF58" s="235">
        <v>-11.40968</v>
      </c>
      <c r="AG58" s="235">
        <v>4.0670200000000003</v>
      </c>
      <c r="AH58" s="235">
        <v>-5.6661833634400001</v>
      </c>
      <c r="AI58" s="252">
        <v>-13.579297370099999</v>
      </c>
      <c r="AJ58" s="252">
        <v>7.9291700000000001</v>
      </c>
      <c r="AK58" s="252">
        <v>-2.7989000000000002</v>
      </c>
      <c r="AL58" s="252">
        <v>52.581679999999999</v>
      </c>
      <c r="AM58" s="252">
        <v>19.1631</v>
      </c>
      <c r="AN58" s="211"/>
      <c r="AO58" s="211"/>
      <c r="AP58" s="211"/>
      <c r="AQ58" s="211"/>
      <c r="AR58" s="211"/>
      <c r="AS58" s="211"/>
      <c r="AT58" s="211"/>
      <c r="AU58" s="211"/>
      <c r="AV58" s="211"/>
      <c r="AW58" s="211"/>
      <c r="AX58" s="211"/>
      <c r="AY58" s="211"/>
    </row>
    <row r="59" spans="1:1005" ht="15" x14ac:dyDescent="0.25">
      <c r="A59" s="193">
        <f>YampaRiverInflow.TotalOutflow!A59</f>
        <v>45627</v>
      </c>
      <c r="B59" s="165"/>
      <c r="C59" s="165"/>
      <c r="D59" s="165">
        <v>-12.076000000000001</v>
      </c>
      <c r="E59" s="235">
        <v>27.887509999999999</v>
      </c>
      <c r="F59" s="235">
        <v>-7.8382100000000001</v>
      </c>
      <c r="G59" s="235">
        <v>-32.544939999999997</v>
      </c>
      <c r="H59" s="235">
        <v>-18.25207</v>
      </c>
      <c r="I59" s="235">
        <v>0.23571999999999999</v>
      </c>
      <c r="J59" s="235">
        <v>-17.19848</v>
      </c>
      <c r="K59" s="235">
        <v>-15.513</v>
      </c>
      <c r="L59" s="235">
        <v>-23.537050000000001</v>
      </c>
      <c r="M59" s="235">
        <v>-21.342089999999999</v>
      </c>
      <c r="N59" s="235">
        <v>-25.91873</v>
      </c>
      <c r="O59" s="235">
        <v>-8.1638900000000003</v>
      </c>
      <c r="P59" s="235">
        <v>-7.6459899999999994</v>
      </c>
      <c r="Q59" s="235">
        <v>-41.546080000000003</v>
      </c>
      <c r="R59" s="235">
        <v>-20.32019</v>
      </c>
      <c r="S59" s="235">
        <v>-22.775419999999997</v>
      </c>
      <c r="T59" s="235">
        <v>-20.00853</v>
      </c>
      <c r="U59" s="235">
        <v>-16.126649999999998</v>
      </c>
      <c r="V59" s="235">
        <v>-14.551170000000001</v>
      </c>
      <c r="W59" s="235">
        <v>-9.3304200000000002</v>
      </c>
      <c r="X59" s="235">
        <v>-15.43425</v>
      </c>
      <c r="Y59" s="235">
        <v>-9.6678799999999985</v>
      </c>
      <c r="Z59" s="235">
        <v>2.13557</v>
      </c>
      <c r="AA59" s="235">
        <v>-15.070690000000001</v>
      </c>
      <c r="AB59" s="235">
        <v>-14.155530000000001</v>
      </c>
      <c r="AC59" s="235">
        <v>-24.016959999999997</v>
      </c>
      <c r="AD59" s="235">
        <v>-14.53312</v>
      </c>
      <c r="AE59" s="235">
        <v>-28.044779999999999</v>
      </c>
      <c r="AF59" s="235">
        <v>-6.3832500000000003</v>
      </c>
      <c r="AG59" s="235">
        <v>-10.085459999999999</v>
      </c>
      <c r="AH59" s="235">
        <v>-1.7760761056900001</v>
      </c>
      <c r="AI59" s="252">
        <v>-12.813628441100001</v>
      </c>
      <c r="AJ59" s="252">
        <v>0.70411000000000001</v>
      </c>
      <c r="AK59" s="252">
        <v>-2.0269400000000002</v>
      </c>
      <c r="AL59" s="252">
        <v>51.959830000000004</v>
      </c>
      <c r="AM59" s="252">
        <v>32.17351</v>
      </c>
      <c r="AN59" s="211"/>
      <c r="AO59" s="211"/>
      <c r="AP59" s="211"/>
      <c r="AQ59" s="211"/>
      <c r="AR59" s="211"/>
      <c r="AS59" s="211"/>
      <c r="AT59" s="211"/>
      <c r="AU59" s="211"/>
      <c r="AV59" s="211"/>
      <c r="AW59" s="211"/>
      <c r="AX59" s="211"/>
      <c r="AY59" s="211"/>
    </row>
    <row r="60" spans="1:1005" ht="15" x14ac:dyDescent="0.25">
      <c r="A60" s="193">
        <f>YampaRiverInflow.TotalOutflow!A60</f>
        <v>45658</v>
      </c>
      <c r="B60" s="165"/>
      <c r="C60" s="165"/>
      <c r="D60" s="165">
        <v>-20.931000000000001</v>
      </c>
      <c r="E60" s="235">
        <v>-9.4905600000000003</v>
      </c>
      <c r="F60" s="235">
        <v>-16.206330000000001</v>
      </c>
      <c r="G60" s="235">
        <v>-67.403059999999996</v>
      </c>
      <c r="H60" s="235">
        <v>5.3257399999999997</v>
      </c>
      <c r="I60" s="235">
        <v>-10.554080000000001</v>
      </c>
      <c r="J60" s="235">
        <v>-12.17793</v>
      </c>
      <c r="K60" s="235">
        <v>-5.2285699999999995</v>
      </c>
      <c r="L60" s="235">
        <v>-11.82418</v>
      </c>
      <c r="M60" s="235">
        <v>-0.35291</v>
      </c>
      <c r="N60" s="235">
        <v>-9.4022099999999984</v>
      </c>
      <c r="O60" s="235">
        <v>-2.2324000000000002</v>
      </c>
      <c r="P60" s="235">
        <v>-13.06556</v>
      </c>
      <c r="Q60" s="235">
        <v>-23.842459999999999</v>
      </c>
      <c r="R60" s="235">
        <v>-22.88402</v>
      </c>
      <c r="S60" s="235">
        <v>-9.2863400000000009</v>
      </c>
      <c r="T60" s="235">
        <v>2.0555400000000001</v>
      </c>
      <c r="U60" s="235">
        <v>-8.3692099999999989</v>
      </c>
      <c r="V60" s="235">
        <v>-7.36435</v>
      </c>
      <c r="W60" s="235">
        <v>-10.88565</v>
      </c>
      <c r="X60" s="235">
        <v>0.18258000000000002</v>
      </c>
      <c r="Y60" s="235">
        <v>-24.099160000000001</v>
      </c>
      <c r="Z60" s="235">
        <v>-10.99343</v>
      </c>
      <c r="AA60" s="235">
        <v>-17.351569999999999</v>
      </c>
      <c r="AB60" s="235">
        <v>-15.120850000000001</v>
      </c>
      <c r="AC60" s="235">
        <v>-15.297610000000001</v>
      </c>
      <c r="AD60" s="235">
        <v>-7.4300500000000005</v>
      </c>
      <c r="AE60" s="235">
        <v>-23.203659999999999</v>
      </c>
      <c r="AF60" s="235">
        <v>-11.24441</v>
      </c>
      <c r="AG60" s="235">
        <v>-7.0866850672100004</v>
      </c>
      <c r="AH60" s="235">
        <v>-21.8410222298</v>
      </c>
      <c r="AI60" s="252">
        <v>32.649590000000003</v>
      </c>
      <c r="AJ60" s="252">
        <v>-4.1834899999999999</v>
      </c>
      <c r="AK60" s="252">
        <v>31.439830000000001</v>
      </c>
      <c r="AL60" s="252">
        <v>31.442490000000003</v>
      </c>
      <c r="AM60" s="252">
        <v>-8.1626999999999992</v>
      </c>
      <c r="AN60" s="211"/>
      <c r="AO60" s="211"/>
      <c r="AP60" s="211"/>
      <c r="AQ60" s="211"/>
      <c r="AR60" s="211"/>
      <c r="AS60" s="211"/>
      <c r="AT60" s="211"/>
      <c r="AU60" s="211"/>
      <c r="AV60" s="211"/>
      <c r="AW60" s="211"/>
      <c r="AX60" s="211"/>
      <c r="AY60" s="211"/>
    </row>
    <row r="61" spans="1:1005" ht="15" x14ac:dyDescent="0.25">
      <c r="A61" s="193">
        <f>YampaRiverInflow.TotalOutflow!A61</f>
        <v>45689</v>
      </c>
      <c r="B61" s="165"/>
      <c r="C61" s="165"/>
      <c r="D61" s="165">
        <v>-10.266</v>
      </c>
      <c r="E61" s="235">
        <v>0.28820999999999997</v>
      </c>
      <c r="F61" s="235">
        <v>24.75806</v>
      </c>
      <c r="G61" s="235">
        <v>-0.71377000000000002</v>
      </c>
      <c r="H61" s="235">
        <v>-17.479389999999999</v>
      </c>
      <c r="I61" s="235">
        <v>7.1028599999999997</v>
      </c>
      <c r="J61" s="235">
        <v>-20.612359999999999</v>
      </c>
      <c r="K61" s="235">
        <v>-3.8160700000000003</v>
      </c>
      <c r="L61" s="235">
        <v>12.07672</v>
      </c>
      <c r="M61" s="235">
        <v>-6.4777399999999998</v>
      </c>
      <c r="N61" s="235">
        <v>-3.1795599999999999</v>
      </c>
      <c r="O61" s="235">
        <v>-18.78584</v>
      </c>
      <c r="P61" s="235">
        <v>-15.19333</v>
      </c>
      <c r="Q61" s="235">
        <v>16.79738</v>
      </c>
      <c r="R61" s="235">
        <v>-14.575379999999999</v>
      </c>
      <c r="S61" s="235">
        <v>-10.293559999999999</v>
      </c>
      <c r="T61" s="235">
        <v>-6.9536000000000007</v>
      </c>
      <c r="U61" s="235">
        <v>-5.6801599999999999</v>
      </c>
      <c r="V61" s="235">
        <v>-3.35554</v>
      </c>
      <c r="W61" s="235">
        <v>-8.1621500000000005</v>
      </c>
      <c r="X61" s="235">
        <v>2.4570000000000002E-2</v>
      </c>
      <c r="Y61" s="235">
        <v>-7.1100200000000005</v>
      </c>
      <c r="Z61" s="235">
        <v>-6.7532899999999998</v>
      </c>
      <c r="AA61" s="235">
        <v>-2.0011099999999997</v>
      </c>
      <c r="AB61" s="235">
        <v>-7.8896199999999999</v>
      </c>
      <c r="AC61" s="235">
        <v>-3.9773800000000001</v>
      </c>
      <c r="AD61" s="235">
        <v>-10.08442</v>
      </c>
      <c r="AE61" s="235">
        <v>-18.090959999999999</v>
      </c>
      <c r="AF61" s="235">
        <v>-11.6091</v>
      </c>
      <c r="AG61" s="235">
        <v>-21.548820344999999</v>
      </c>
      <c r="AH61" s="235">
        <v>-7.5980226642700002</v>
      </c>
      <c r="AI61" s="252">
        <v>26.56495</v>
      </c>
      <c r="AJ61" s="252">
        <v>1.9350000000000001</v>
      </c>
      <c r="AK61" s="252">
        <v>22.693020000000001</v>
      </c>
      <c r="AL61" s="252">
        <v>32.191499999999998</v>
      </c>
      <c r="AM61" s="252">
        <v>-14.345370000000001</v>
      </c>
      <c r="AN61" s="211"/>
      <c r="AO61" s="211"/>
      <c r="AP61" s="211"/>
      <c r="AQ61" s="211"/>
      <c r="AR61" s="211"/>
      <c r="AS61" s="211"/>
      <c r="AT61" s="211"/>
      <c r="AU61" s="211"/>
      <c r="AV61" s="211"/>
      <c r="AW61" s="211"/>
      <c r="AX61" s="211"/>
      <c r="AY61" s="211"/>
    </row>
    <row r="62" spans="1:1005" ht="15" x14ac:dyDescent="0.25">
      <c r="A62" s="193">
        <f>YampaRiverInflow.TotalOutflow!A62</f>
        <v>45717</v>
      </c>
      <c r="B62" s="165"/>
      <c r="C62" s="165"/>
      <c r="D62" s="165">
        <v>-11.603</v>
      </c>
      <c r="E62" s="235">
        <v>8.1764600000000005</v>
      </c>
      <c r="F62" s="235">
        <v>7.8801000000000005</v>
      </c>
      <c r="G62" s="235">
        <v>-16.084820000000001</v>
      </c>
      <c r="H62" s="235">
        <v>24.562889999999999</v>
      </c>
      <c r="I62" s="235">
        <v>-1.3683399999999999</v>
      </c>
      <c r="J62" s="235">
        <v>-30.239049999999999</v>
      </c>
      <c r="K62" s="235">
        <v>-0.40625</v>
      </c>
      <c r="L62" s="235">
        <v>-2.8755600000000001</v>
      </c>
      <c r="M62" s="235">
        <v>-24.367049999999999</v>
      </c>
      <c r="N62" s="235">
        <v>-21.61571</v>
      </c>
      <c r="O62" s="235">
        <v>-7.1826499999999998</v>
      </c>
      <c r="P62" s="235">
        <v>-21.388090000000002</v>
      </c>
      <c r="Q62" s="235">
        <v>-38.647570000000002</v>
      </c>
      <c r="R62" s="235">
        <v>-17.924779999999998</v>
      </c>
      <c r="S62" s="235">
        <v>-12.442740000000001</v>
      </c>
      <c r="T62" s="235">
        <v>-43.985260000000004</v>
      </c>
      <c r="U62" s="235">
        <v>-10.52102</v>
      </c>
      <c r="V62" s="235">
        <v>-6.4350100000000001</v>
      </c>
      <c r="W62" s="235">
        <v>-12.448540000000001</v>
      </c>
      <c r="X62" s="235">
        <v>-11.11115</v>
      </c>
      <c r="Y62" s="235">
        <v>-14.26328</v>
      </c>
      <c r="Z62" s="235">
        <v>-15.209569999999999</v>
      </c>
      <c r="AA62" s="235">
        <v>-13.494590000000001</v>
      </c>
      <c r="AB62" s="235">
        <v>-13.53969</v>
      </c>
      <c r="AC62" s="235">
        <v>-18.373999999999999</v>
      </c>
      <c r="AD62" s="235">
        <v>-10.9312</v>
      </c>
      <c r="AE62" s="235">
        <v>-22.812709999999999</v>
      </c>
      <c r="AF62" s="235">
        <v>-10.592450000000001</v>
      </c>
      <c r="AG62" s="235">
        <v>-11.9735317815</v>
      </c>
      <c r="AH62" s="235">
        <v>-21.396965078199997</v>
      </c>
      <c r="AI62" s="252">
        <v>60.964930000000003</v>
      </c>
      <c r="AJ62" s="252">
        <v>9.2411200000000004</v>
      </c>
      <c r="AK62" s="252">
        <v>34.107990000000001</v>
      </c>
      <c r="AL62" s="252">
        <v>19.579360000000001</v>
      </c>
      <c r="AM62" s="252">
        <v>21.266830000000002</v>
      </c>
      <c r="AN62" s="211"/>
      <c r="AO62" s="211"/>
      <c r="AP62" s="211"/>
      <c r="AQ62" s="211"/>
      <c r="AR62" s="211"/>
      <c r="AS62" s="211"/>
      <c r="AT62" s="211"/>
      <c r="AU62" s="211"/>
      <c r="AV62" s="211"/>
      <c r="AW62" s="211"/>
      <c r="AX62" s="211"/>
      <c r="AY62" s="211"/>
    </row>
    <row r="63" spans="1:1005" ht="15" x14ac:dyDescent="0.25">
      <c r="A63" s="193">
        <f>YampaRiverInflow.TotalOutflow!A63</f>
        <v>45748</v>
      </c>
      <c r="B63" s="165"/>
      <c r="C63" s="165"/>
      <c r="D63" s="165">
        <v>-12.46</v>
      </c>
      <c r="E63" s="235">
        <v>4.2861700000000003</v>
      </c>
      <c r="F63" s="235">
        <v>29.646259999999998</v>
      </c>
      <c r="G63" s="235">
        <v>28.972660000000001</v>
      </c>
      <c r="H63" s="235">
        <v>18.863569999999999</v>
      </c>
      <c r="I63" s="235">
        <v>13.24966</v>
      </c>
      <c r="J63" s="235">
        <v>-34.838769999999997</v>
      </c>
      <c r="K63" s="235">
        <v>-15.670870000000001</v>
      </c>
      <c r="L63" s="235">
        <v>-12.345879999999999</v>
      </c>
      <c r="M63" s="235">
        <v>-24.792330000000003</v>
      </c>
      <c r="N63" s="235">
        <v>-15.55307</v>
      </c>
      <c r="O63" s="235">
        <v>-27.615380000000002</v>
      </c>
      <c r="P63" s="235">
        <v>-9.9768299999999996</v>
      </c>
      <c r="Q63" s="235">
        <v>-7.8899799999999995</v>
      </c>
      <c r="R63" s="235">
        <v>-18.484590000000001</v>
      </c>
      <c r="S63" s="235">
        <v>-13.60337</v>
      </c>
      <c r="T63" s="235">
        <v>-60.627809999999997</v>
      </c>
      <c r="U63" s="235">
        <v>-9.7155499999999986</v>
      </c>
      <c r="V63" s="235">
        <v>-15.310879999999999</v>
      </c>
      <c r="W63" s="235">
        <v>3.4897600000000004</v>
      </c>
      <c r="X63" s="235">
        <v>-16.877500000000001</v>
      </c>
      <c r="Y63" s="235">
        <v>-19.60941</v>
      </c>
      <c r="Z63" s="235">
        <v>-18.033900000000003</v>
      </c>
      <c r="AA63" s="235">
        <v>-6.3000600000000002</v>
      </c>
      <c r="AB63" s="235">
        <v>-13.78439</v>
      </c>
      <c r="AC63" s="235">
        <v>-16.949249999999999</v>
      </c>
      <c r="AD63" s="235">
        <v>-12.7826</v>
      </c>
      <c r="AE63" s="235">
        <v>-23.694689999999998</v>
      </c>
      <c r="AF63" s="235">
        <v>-20.046709999999997</v>
      </c>
      <c r="AG63" s="235">
        <v>-21.301506761199999</v>
      </c>
      <c r="AH63" s="235">
        <v>-18.480803921300001</v>
      </c>
      <c r="AI63" s="252">
        <v>54.424519999999994</v>
      </c>
      <c r="AJ63" s="252">
        <v>12.133100000000001</v>
      </c>
      <c r="AK63" s="252">
        <v>76.599170000000001</v>
      </c>
      <c r="AL63" s="252">
        <v>-6.7857700000000003</v>
      </c>
      <c r="AM63" s="252">
        <v>6.2441000000000004</v>
      </c>
      <c r="AN63" s="211"/>
      <c r="AO63" s="211"/>
      <c r="AP63" s="211"/>
      <c r="AQ63" s="211"/>
      <c r="AR63" s="211"/>
      <c r="AS63" s="211"/>
      <c r="AT63" s="211"/>
      <c r="AU63" s="211"/>
      <c r="AV63" s="211"/>
      <c r="AW63" s="211"/>
      <c r="AX63" s="211"/>
      <c r="AY63" s="211"/>
    </row>
    <row r="64" spans="1:1005" ht="15" x14ac:dyDescent="0.25">
      <c r="A64" s="193">
        <f>YampaRiverInflow.TotalOutflow!A64</f>
        <v>45778</v>
      </c>
      <c r="B64" s="165"/>
      <c r="C64" s="165"/>
      <c r="D64" s="165">
        <v>-9.8019999999999996</v>
      </c>
      <c r="E64" s="235">
        <v>14.885899999999999</v>
      </c>
      <c r="F64" s="235">
        <v>9.8693099999999987</v>
      </c>
      <c r="G64" s="235">
        <v>49.975879999999997</v>
      </c>
      <c r="H64" s="235">
        <v>-7.9184299999999999</v>
      </c>
      <c r="I64" s="235">
        <v>11.12064</v>
      </c>
      <c r="J64" s="235">
        <v>-43.382190000000001</v>
      </c>
      <c r="K64" s="235">
        <v>-22.886580000000002</v>
      </c>
      <c r="L64" s="235">
        <v>-11.17521</v>
      </c>
      <c r="M64" s="235">
        <v>-23.596910000000001</v>
      </c>
      <c r="N64" s="235">
        <v>-15.42226</v>
      </c>
      <c r="O64" s="235">
        <v>3.82769</v>
      </c>
      <c r="P64" s="235">
        <v>-8.7342700000000004</v>
      </c>
      <c r="Q64" s="235">
        <v>-12.672180000000001</v>
      </c>
      <c r="R64" s="235">
        <v>-9.4568999999999992</v>
      </c>
      <c r="S64" s="235">
        <v>2.1620500000000002</v>
      </c>
      <c r="T64" s="235">
        <v>6.1777799999999994</v>
      </c>
      <c r="U64" s="235">
        <v>-11.006309999999999</v>
      </c>
      <c r="V64" s="235">
        <v>-11.085049999999999</v>
      </c>
      <c r="W64" s="235">
        <v>-22.195970000000003</v>
      </c>
      <c r="X64" s="235">
        <v>-14.829829999999999</v>
      </c>
      <c r="Y64" s="235">
        <v>10.05152</v>
      </c>
      <c r="Z64" s="235">
        <v>-15.21618</v>
      </c>
      <c r="AA64" s="235">
        <v>-22.456689999999998</v>
      </c>
      <c r="AB64" s="235">
        <v>-5.2049700000000003</v>
      </c>
      <c r="AC64" s="235">
        <v>-18.830310000000001</v>
      </c>
      <c r="AD64" s="235">
        <v>-9.6620400000000011</v>
      </c>
      <c r="AE64" s="235">
        <v>-14.13106</v>
      </c>
      <c r="AF64" s="235">
        <v>-15.37541</v>
      </c>
      <c r="AG64" s="235">
        <v>-17.183385914400002</v>
      </c>
      <c r="AH64" s="235">
        <v>-10.352921004100001</v>
      </c>
      <c r="AI64" s="252">
        <v>25.669160000000002</v>
      </c>
      <c r="AJ64" s="252">
        <v>46.607790000000001</v>
      </c>
      <c r="AK64" s="252">
        <v>81.077850000000012</v>
      </c>
      <c r="AL64" s="252">
        <v>32.891910000000003</v>
      </c>
      <c r="AM64" s="252">
        <v>32.762029999999996</v>
      </c>
      <c r="AN64" s="211"/>
      <c r="AO64" s="211"/>
      <c r="AP64" s="211"/>
      <c r="AQ64" s="211"/>
      <c r="AR64" s="211"/>
      <c r="AS64" s="211"/>
      <c r="AT64" s="211"/>
      <c r="AU64" s="211"/>
      <c r="AV64" s="211"/>
      <c r="AW64" s="211"/>
      <c r="AX64" s="211"/>
      <c r="AY64" s="211"/>
      <c r="ALQ64" s="216" t="e">
        <v>#N/A</v>
      </c>
    </row>
    <row r="65" spans="1:1005" ht="15" x14ac:dyDescent="0.25">
      <c r="A65" s="193">
        <f>YampaRiverInflow.TotalOutflow!A65</f>
        <v>45809</v>
      </c>
      <c r="B65" s="165"/>
      <c r="C65" s="165"/>
      <c r="D65" s="165">
        <v>-14.728</v>
      </c>
      <c r="E65" s="235">
        <v>12.004910000000001</v>
      </c>
      <c r="F65" s="235">
        <v>7.7272400000000001</v>
      </c>
      <c r="G65" s="235">
        <v>40.933699999999995</v>
      </c>
      <c r="H65" s="235">
        <v>11.465860000000001</v>
      </c>
      <c r="I65" s="235">
        <v>16.794580000000003</v>
      </c>
      <c r="J65" s="235">
        <v>-46.634540000000001</v>
      </c>
      <c r="K65" s="235">
        <v>-19.443330000000003</v>
      </c>
      <c r="L65" s="235">
        <v>7.9125299999999994</v>
      </c>
      <c r="M65" s="235">
        <v>-9.9691600000000005</v>
      </c>
      <c r="N65" s="235">
        <v>-16.600020000000001</v>
      </c>
      <c r="O65" s="235">
        <v>-10.217690000000001</v>
      </c>
      <c r="P65" s="235">
        <v>3.97357</v>
      </c>
      <c r="Q65" s="235">
        <v>-3.1482399999999999</v>
      </c>
      <c r="R65" s="235">
        <v>-1.4221199999999998</v>
      </c>
      <c r="S65" s="235">
        <v>-38.834009999999999</v>
      </c>
      <c r="T65" s="235">
        <v>-7.06473</v>
      </c>
      <c r="U65" s="235">
        <v>1.8902699999999999</v>
      </c>
      <c r="V65" s="235">
        <v>8.4872199999999989</v>
      </c>
      <c r="W65" s="235">
        <v>0.80691999999999997</v>
      </c>
      <c r="X65" s="235">
        <v>-6.2195200000000002</v>
      </c>
      <c r="Y65" s="235">
        <v>13.559850000000001</v>
      </c>
      <c r="Z65" s="235">
        <v>-8.6716299999999986</v>
      </c>
      <c r="AA65" s="235">
        <v>-7.92706</v>
      </c>
      <c r="AB65" s="235">
        <v>-2.6868400000000001</v>
      </c>
      <c r="AC65" s="235">
        <v>-23.401610000000002</v>
      </c>
      <c r="AD65" s="235">
        <v>-8.745379999999999</v>
      </c>
      <c r="AE65" s="235">
        <v>-18.980650000000001</v>
      </c>
      <c r="AF65" s="235">
        <v>-16.096640000000001</v>
      </c>
      <c r="AG65" s="235">
        <v>-19.255974470100004</v>
      </c>
      <c r="AH65" s="235">
        <v>-18.6228715425</v>
      </c>
      <c r="AI65" s="252">
        <v>36.7791</v>
      </c>
      <c r="AJ65" s="252">
        <v>47.801720000000003</v>
      </c>
      <c r="AK65" s="252">
        <v>62.467669999999998</v>
      </c>
      <c r="AL65" s="252">
        <v>43.907669999999996</v>
      </c>
      <c r="AM65" s="252">
        <v>36.8551</v>
      </c>
      <c r="AN65" s="211"/>
      <c r="AO65" s="211"/>
      <c r="AP65" s="211"/>
      <c r="AQ65" s="211"/>
      <c r="AR65" s="211"/>
      <c r="AS65" s="211"/>
      <c r="AT65" s="211"/>
      <c r="AU65" s="211"/>
      <c r="AV65" s="211"/>
      <c r="AW65" s="211"/>
      <c r="AX65" s="211"/>
      <c r="AY65" s="211"/>
      <c r="ALQ65" s="216" t="e">
        <v>#N/A</v>
      </c>
    </row>
    <row r="66" spans="1:1005" ht="15" x14ac:dyDescent="0.25">
      <c r="A66" s="193">
        <f>YampaRiverInflow.TotalOutflow!A66</f>
        <v>45839</v>
      </c>
      <c r="B66" s="165"/>
      <c r="C66" s="165"/>
      <c r="D66" s="165">
        <v>-11.792</v>
      </c>
      <c r="E66" s="235">
        <v>10.57719</v>
      </c>
      <c r="F66" s="235">
        <v>7.2024099999999995</v>
      </c>
      <c r="G66" s="235">
        <v>42.957050000000002</v>
      </c>
      <c r="H66" s="235">
        <v>25.683209999999999</v>
      </c>
      <c r="I66" s="235">
        <v>16.192450000000001</v>
      </c>
      <c r="J66" s="235">
        <v>-32.33464</v>
      </c>
      <c r="K66" s="235">
        <v>-28.353200000000001</v>
      </c>
      <c r="L66" s="235">
        <v>-13.82734</v>
      </c>
      <c r="M66" s="235">
        <v>-8.2693600000000007</v>
      </c>
      <c r="N66" s="235">
        <v>-6.1791200000000002</v>
      </c>
      <c r="O66" s="235">
        <v>3.4561299999999999</v>
      </c>
      <c r="P66" s="235">
        <v>2.85033</v>
      </c>
      <c r="Q66" s="235">
        <v>-5.2313599999999996</v>
      </c>
      <c r="R66" s="235">
        <v>-2.7631799999999997</v>
      </c>
      <c r="S66" s="235">
        <v>-11.48329</v>
      </c>
      <c r="T66" s="235">
        <v>-12.351889999999999</v>
      </c>
      <c r="U66" s="235">
        <v>-4.6287900000000004</v>
      </c>
      <c r="V66" s="235">
        <v>-5.6995800000000001</v>
      </c>
      <c r="W66" s="235">
        <v>1.1146199999999999</v>
      </c>
      <c r="X66" s="235">
        <v>-1.95407</v>
      </c>
      <c r="Y66" s="235">
        <v>15.37031</v>
      </c>
      <c r="Z66" s="235">
        <v>-6.1843900000000005</v>
      </c>
      <c r="AA66" s="235">
        <v>2.6158600000000001</v>
      </c>
      <c r="AB66" s="235">
        <v>5.3711899999999995</v>
      </c>
      <c r="AC66" s="235">
        <v>-13.886209999999998</v>
      </c>
      <c r="AD66" s="235">
        <v>-10.38104</v>
      </c>
      <c r="AE66" s="235">
        <v>-8.8864900000000002</v>
      </c>
      <c r="AF66" s="235">
        <v>-24.04243</v>
      </c>
      <c r="AG66" s="235">
        <v>-9.7753157925099998</v>
      </c>
      <c r="AH66" s="235">
        <v>-13.541234510899999</v>
      </c>
      <c r="AI66" s="252">
        <v>72.870630000000006</v>
      </c>
      <c r="AJ66" s="252">
        <v>68.089640000000003</v>
      </c>
      <c r="AK66" s="252">
        <v>60.205719999999999</v>
      </c>
      <c r="AL66" s="252">
        <v>49.438319999999997</v>
      </c>
      <c r="AM66" s="252">
        <v>32.877110000000002</v>
      </c>
      <c r="AN66" s="211"/>
      <c r="AO66" s="211"/>
      <c r="AP66" s="211"/>
      <c r="AQ66" s="211"/>
      <c r="AR66" s="211"/>
      <c r="AS66" s="211"/>
      <c r="AT66" s="211"/>
      <c r="AU66" s="211"/>
      <c r="AV66" s="211"/>
      <c r="AW66" s="211"/>
      <c r="AX66" s="211"/>
      <c r="AY66" s="211"/>
      <c r="ALQ66" s="216" t="e">
        <v>#N/A</v>
      </c>
    </row>
    <row r="67" spans="1:1005" ht="15" x14ac:dyDescent="0.25">
      <c r="A67" s="193">
        <f>YampaRiverInflow.TotalOutflow!A67</f>
        <v>45870</v>
      </c>
      <c r="B67" s="165"/>
      <c r="C67" s="165"/>
      <c r="D67" s="165">
        <v>-12.022</v>
      </c>
      <c r="E67" s="235">
        <v>47.366790000000002</v>
      </c>
      <c r="F67" s="235">
        <v>-3.6207199999999999</v>
      </c>
      <c r="G67" s="235">
        <v>8.2340900000000001</v>
      </c>
      <c r="H67" s="235">
        <v>1.0808900000000001</v>
      </c>
      <c r="I67" s="235">
        <v>9.8302700000000005</v>
      </c>
      <c r="J67" s="235">
        <v>-30.478750000000002</v>
      </c>
      <c r="K67" s="235">
        <v>-37.806379999999997</v>
      </c>
      <c r="L67" s="235">
        <v>0.36157</v>
      </c>
      <c r="M67" s="235">
        <v>-21.721700000000002</v>
      </c>
      <c r="N67" s="235">
        <v>-32.771730000000005</v>
      </c>
      <c r="O67" s="235">
        <v>-3.3455599999999999</v>
      </c>
      <c r="P67" s="235">
        <v>5.3322599999999998</v>
      </c>
      <c r="Q67" s="235">
        <v>-12.47739</v>
      </c>
      <c r="R67" s="235">
        <v>-10.764940000000001</v>
      </c>
      <c r="S67" s="235">
        <v>-12.411370000000002</v>
      </c>
      <c r="T67" s="235">
        <v>-5.8684500000000002</v>
      </c>
      <c r="U67" s="235">
        <v>-7.3342000000000001</v>
      </c>
      <c r="V67" s="235">
        <v>-0.58257000000000003</v>
      </c>
      <c r="W67" s="235">
        <v>-2.9759099999999998</v>
      </c>
      <c r="X67" s="235">
        <v>-4.9262499999999996</v>
      </c>
      <c r="Y67" s="235">
        <v>7.4216999999999995</v>
      </c>
      <c r="Z67" s="235">
        <v>-6.2596699999999998</v>
      </c>
      <c r="AA67" s="235">
        <v>-3.49715</v>
      </c>
      <c r="AB67" s="235">
        <v>-8.0988400000000009</v>
      </c>
      <c r="AC67" s="235">
        <v>-12.211690000000001</v>
      </c>
      <c r="AD67" s="235">
        <v>-5.9300299999999995</v>
      </c>
      <c r="AE67" s="235">
        <v>-10.645899999999999</v>
      </c>
      <c r="AF67" s="235">
        <v>-16.45506</v>
      </c>
      <c r="AG67" s="235">
        <v>-6.1211380751300002</v>
      </c>
      <c r="AH67" s="235">
        <v>-16.4951205805</v>
      </c>
      <c r="AI67" s="252">
        <v>74.391710000000003</v>
      </c>
      <c r="AJ67" s="252">
        <v>83.114260000000002</v>
      </c>
      <c r="AK67" s="252">
        <v>64.003280000000004</v>
      </c>
      <c r="AL67" s="252">
        <v>30.162470000000003</v>
      </c>
      <c r="AM67" s="252">
        <v>25.66291</v>
      </c>
      <c r="AN67" s="211"/>
      <c r="AO67" s="211"/>
      <c r="AP67" s="211"/>
      <c r="AQ67" s="211"/>
      <c r="AR67" s="211"/>
      <c r="AS67" s="211"/>
      <c r="AT67" s="211"/>
      <c r="AU67" s="211"/>
      <c r="AV67" s="211"/>
      <c r="AW67" s="211"/>
      <c r="AX67" s="211"/>
      <c r="AY67" s="211"/>
      <c r="ALQ67" s="216" t="e">
        <v>#N/A</v>
      </c>
    </row>
    <row r="68" spans="1:1005" ht="15" x14ac:dyDescent="0.25">
      <c r="A68" s="193">
        <f>YampaRiverInflow.TotalOutflow!A68</f>
        <v>45901</v>
      </c>
      <c r="B68" s="165"/>
      <c r="C68" s="165"/>
      <c r="D68" s="165">
        <v>-14.513</v>
      </c>
      <c r="E68" s="235">
        <v>21.405069999999998</v>
      </c>
      <c r="F68" s="235">
        <v>-6.1849399999999992</v>
      </c>
      <c r="G68" s="235">
        <v>-13.40967</v>
      </c>
      <c r="H68" s="235">
        <v>4.8451000000000004</v>
      </c>
      <c r="I68" s="235">
        <v>10.459700000000002</v>
      </c>
      <c r="J68" s="235">
        <v>-32.106940000000002</v>
      </c>
      <c r="K68" s="235">
        <v>-14.36115</v>
      </c>
      <c r="L68" s="235">
        <v>6.0761099999999999</v>
      </c>
      <c r="M68" s="235">
        <v>2.1292300000000002</v>
      </c>
      <c r="N68" s="235">
        <v>3.4588800000000002</v>
      </c>
      <c r="O68" s="235">
        <v>-3.5141100000000001</v>
      </c>
      <c r="P68" s="235">
        <v>2.3970700000000003</v>
      </c>
      <c r="Q68" s="235">
        <v>-14.862719999999999</v>
      </c>
      <c r="R68" s="235">
        <v>10.64911</v>
      </c>
      <c r="S68" s="235">
        <v>1.2162899999999999</v>
      </c>
      <c r="T68" s="235">
        <v>-3.2352600000000002</v>
      </c>
      <c r="U68" s="235">
        <v>3.2015500000000001</v>
      </c>
      <c r="V68" s="235">
        <v>-2.03647</v>
      </c>
      <c r="W68" s="235">
        <v>4.6902200000000001</v>
      </c>
      <c r="X68" s="235">
        <v>-2.4659599999999999</v>
      </c>
      <c r="Y68" s="235">
        <v>2.1341199999999998</v>
      </c>
      <c r="Z68" s="235">
        <v>-3.6479999999999999E-2</v>
      </c>
      <c r="AA68" s="235">
        <v>3.5242300000000002</v>
      </c>
      <c r="AB68" s="235">
        <v>2.30775</v>
      </c>
      <c r="AC68" s="235">
        <v>-2.1289499999999997</v>
      </c>
      <c r="AD68" s="235">
        <v>-5.9721000000000002</v>
      </c>
      <c r="AE68" s="235">
        <v>-4.7625399999999996</v>
      </c>
      <c r="AF68" s="235">
        <v>-11.23626</v>
      </c>
      <c r="AG68" s="235">
        <v>-5.9217293134800002</v>
      </c>
      <c r="AH68" s="235">
        <v>-16.066383176799999</v>
      </c>
      <c r="AI68" s="252">
        <v>15.569330000000001</v>
      </c>
      <c r="AJ68" s="252">
        <v>17.491540000000001</v>
      </c>
      <c r="AK68" s="252">
        <v>90.030710000000013</v>
      </c>
      <c r="AL68" s="252">
        <v>37.451620000000005</v>
      </c>
      <c r="AM68" s="252">
        <v>29.726150000000001</v>
      </c>
      <c r="AN68" s="211"/>
      <c r="AO68" s="211"/>
      <c r="AP68" s="211"/>
      <c r="AQ68" s="211"/>
      <c r="AR68" s="211"/>
      <c r="AS68" s="211"/>
      <c r="AT68" s="211"/>
      <c r="AU68" s="211"/>
      <c r="AV68" s="211"/>
      <c r="AW68" s="211"/>
      <c r="AX68" s="211"/>
      <c r="AY68" s="211"/>
      <c r="ALQ68" s="216" t="e">
        <v>#N/A</v>
      </c>
    </row>
    <row r="69" spans="1:1005" ht="15" x14ac:dyDescent="0.25">
      <c r="A69" s="193"/>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5" x14ac:dyDescent="0.25">
      <c r="A70" s="193"/>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x14ac:dyDescent="0.25">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25">
      <c r="AI72" s="235"/>
      <c r="AJ72" s="235"/>
      <c r="AK72" s="235"/>
      <c r="AL72" s="235"/>
      <c r="AM72" s="235"/>
      <c r="ALQ72" s="216" t="e">
        <v>#N/A</v>
      </c>
    </row>
    <row r="73" spans="1:1005" ht="12.75" customHeight="1" x14ac:dyDescent="0.25">
      <c r="E73" s="235"/>
      <c r="AI73" s="235"/>
      <c r="AJ73" s="235"/>
      <c r="AK73" s="235"/>
      <c r="AL73" s="235"/>
      <c r="AM73" s="235"/>
    </row>
    <row r="74" spans="1:1005" ht="12.75" customHeight="1" x14ac:dyDescent="0.25">
      <c r="AI74" s="235"/>
      <c r="AJ74" s="235"/>
      <c r="AK74" s="235"/>
      <c r="AL74" s="235"/>
      <c r="AM74" s="235"/>
    </row>
    <row r="75" spans="1:1005" ht="12.75" customHeight="1" x14ac:dyDescent="0.25">
      <c r="AI75" s="235"/>
      <c r="AJ75" s="235"/>
      <c r="AK75" s="235"/>
      <c r="AL75" s="235"/>
      <c r="AM75" s="235"/>
    </row>
    <row r="76" spans="1:1005" ht="12.75" customHeight="1" x14ac:dyDescent="0.25">
      <c r="AI76" s="235"/>
      <c r="AJ76" s="235"/>
      <c r="AK76" s="235"/>
      <c r="AL76" s="235"/>
      <c r="AM76" s="235"/>
    </row>
    <row r="77" spans="1:1005" ht="12.75" customHeight="1" x14ac:dyDescent="0.25">
      <c r="AI77" s="235"/>
      <c r="AJ77" s="235"/>
      <c r="AK77" s="235"/>
      <c r="AL77" s="235"/>
      <c r="AM77" s="235"/>
    </row>
    <row r="78" spans="1:1005" ht="12.75" customHeight="1" x14ac:dyDescent="0.25">
      <c r="AI78" s="235"/>
      <c r="AJ78" s="235"/>
      <c r="AK78" s="235"/>
      <c r="AL78" s="235"/>
      <c r="AM78" s="235"/>
    </row>
  </sheetData>
  <mergeCells count="1">
    <mergeCell ref="B1:AH1"/>
  </mergeCell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8">
    <tabColor rgb="FFFF0000"/>
  </sheetPr>
  <dimension ref="A1:ALQ74"/>
  <sheetViews>
    <sheetView workbookViewId="0">
      <selection activeCell="B4" sqref="B4"/>
    </sheetView>
  </sheetViews>
  <sheetFormatPr defaultColWidth="18.7109375" defaultRowHeight="12.75" customHeight="1" x14ac:dyDescent="0.25"/>
  <cols>
    <col min="1" max="2" width="9.140625" style="216" customWidth="1"/>
    <col min="3" max="3" width="9.7109375" style="216" bestFit="1" customWidth="1"/>
    <col min="4" max="54" width="9.140625" style="216" customWidth="1"/>
    <col min="55" max="16384" width="18.7109375" style="216"/>
  </cols>
  <sheetData>
    <row r="1" spans="1:54"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335"/>
      <c r="AG1" s="335"/>
      <c r="AH1" s="335"/>
      <c r="AI1" s="266"/>
      <c r="AJ1" s="266"/>
      <c r="AK1" s="266"/>
      <c r="AL1" s="266"/>
      <c r="AM1" s="266"/>
    </row>
    <row r="2" spans="1:54" ht="15" x14ac:dyDescent="0.25">
      <c r="A2" s="175" t="s">
        <v>224</v>
      </c>
      <c r="B2" s="202" t="s">
        <v>53</v>
      </c>
      <c r="C2" s="202" t="s">
        <v>54</v>
      </c>
      <c r="D2" s="202" t="s">
        <v>55</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47">
        <v>2021</v>
      </c>
      <c r="AT2" s="216">
        <v>2022</v>
      </c>
      <c r="AU2" s="216">
        <v>2023</v>
      </c>
      <c r="AV2" s="216">
        <v>2024</v>
      </c>
      <c r="AW2" s="216">
        <v>2025</v>
      </c>
      <c r="AX2" s="216">
        <v>2026</v>
      </c>
      <c r="AY2" s="216">
        <v>2027</v>
      </c>
      <c r="AZ2" s="216">
        <v>2028</v>
      </c>
      <c r="BA2" s="216">
        <v>2029</v>
      </c>
      <c r="BB2" s="216">
        <v>2030</v>
      </c>
    </row>
    <row r="3" spans="1:54" ht="15" x14ac:dyDescent="0.25">
      <c r="A3" s="177" t="str">
        <f>A2&amp;"_"&amp;"Time"</f>
        <v>PkrToImp_In_Time</v>
      </c>
      <c r="B3" s="183" t="s">
        <v>71</v>
      </c>
      <c r="C3" s="183" t="s">
        <v>72</v>
      </c>
      <c r="D3" s="183" t="s">
        <v>73</v>
      </c>
      <c r="E3" s="183" t="s">
        <v>74</v>
      </c>
      <c r="F3" s="183" t="s">
        <v>75</v>
      </c>
      <c r="G3" s="183" t="s">
        <v>76</v>
      </c>
      <c r="H3" s="183" t="s">
        <v>77</v>
      </c>
      <c r="I3" s="183" t="s">
        <v>78</v>
      </c>
      <c r="J3" s="183" t="s">
        <v>79</v>
      </c>
      <c r="K3" s="183" t="s">
        <v>80</v>
      </c>
      <c r="L3" s="183" t="s">
        <v>81</v>
      </c>
      <c r="M3" s="183" t="s">
        <v>82</v>
      </c>
      <c r="N3" s="183" t="s">
        <v>83</v>
      </c>
      <c r="O3" s="183" t="s">
        <v>84</v>
      </c>
      <c r="P3" s="183" t="s">
        <v>85</v>
      </c>
      <c r="Q3" s="183" t="s">
        <v>86</v>
      </c>
      <c r="R3" s="183" t="s">
        <v>87</v>
      </c>
      <c r="S3" s="183" t="s">
        <v>88</v>
      </c>
      <c r="T3" s="183" t="s">
        <v>89</v>
      </c>
      <c r="U3" s="183" t="s">
        <v>90</v>
      </c>
      <c r="V3" s="183" t="s">
        <v>91</v>
      </c>
      <c r="W3" s="183" t="s">
        <v>92</v>
      </c>
      <c r="X3" s="183" t="s">
        <v>93</v>
      </c>
      <c r="Y3" s="183" t="s">
        <v>94</v>
      </c>
      <c r="Z3" s="183" t="s">
        <v>95</v>
      </c>
      <c r="AA3" s="183" t="s">
        <v>96</v>
      </c>
      <c r="AB3" s="183" t="s">
        <v>97</v>
      </c>
      <c r="AC3" s="183" t="s">
        <v>98</v>
      </c>
      <c r="AD3" s="183" t="s">
        <v>99</v>
      </c>
      <c r="AE3" s="183" t="s">
        <v>100</v>
      </c>
      <c r="AF3" s="183" t="s">
        <v>101</v>
      </c>
      <c r="AG3" s="183" t="s">
        <v>102</v>
      </c>
      <c r="AH3" s="183" t="s">
        <v>103</v>
      </c>
      <c r="AI3" s="183" t="s">
        <v>163</v>
      </c>
      <c r="AJ3" s="183" t="s">
        <v>168</v>
      </c>
      <c r="AK3" s="183" t="s">
        <v>169</v>
      </c>
      <c r="AL3" s="183" t="s">
        <v>170</v>
      </c>
      <c r="AM3" s="183" t="s">
        <v>171</v>
      </c>
      <c r="AN3" s="183" t="s">
        <v>172</v>
      </c>
      <c r="AO3" s="183" t="s">
        <v>173</v>
      </c>
      <c r="AP3" s="183" t="s">
        <v>174</v>
      </c>
      <c r="AQ3" s="183" t="s">
        <v>175</v>
      </c>
      <c r="AR3" s="183" t="s">
        <v>176</v>
      </c>
      <c r="AS3" s="183" t="s">
        <v>177</v>
      </c>
      <c r="AT3" s="216" t="s">
        <v>178</v>
      </c>
      <c r="AU3" s="216" t="s">
        <v>179</v>
      </c>
      <c r="AV3" s="216" t="s">
        <v>180</v>
      </c>
      <c r="AW3" s="216" t="s">
        <v>181</v>
      </c>
      <c r="AX3" s="216" t="s">
        <v>182</v>
      </c>
      <c r="AY3" s="216" t="s">
        <v>183</v>
      </c>
      <c r="AZ3" s="216" t="s">
        <v>184</v>
      </c>
      <c r="BA3" s="216" t="s">
        <v>185</v>
      </c>
      <c r="BB3" s="216" t="s">
        <v>186</v>
      </c>
    </row>
    <row r="4" spans="1:54" ht="15" x14ac:dyDescent="0.25">
      <c r="A4" s="193">
        <f>YampaRiverInflow.TotalOutflow!A4</f>
        <v>43952</v>
      </c>
      <c r="B4" s="165"/>
      <c r="C4" s="165"/>
      <c r="D4" s="165">
        <v>-22.001000000000001</v>
      </c>
      <c r="E4" s="235">
        <f ca="1">INDEX(INDIRECT("PkrToImp_"&amp;E$2+YEAR($A4)-YEAR($A$4)),MONTH($A4))/1000</f>
        <v>-3.2269999999999999</v>
      </c>
      <c r="F4" s="235">
        <f t="shared" ref="F4:AI12" ca="1" si="0">INDEX(INDIRECT("PkrToImp_"&amp;F$2+YEAR($A4)-YEAR($A$4)),MONTH($A4))/1000</f>
        <v>-13.581</v>
      </c>
      <c r="G4" s="235">
        <f t="shared" ca="1" si="0"/>
        <v>-52.53</v>
      </c>
      <c r="H4" s="235">
        <f t="shared" ca="1" si="0"/>
        <v>-80.343999999999994</v>
      </c>
      <c r="I4" s="235">
        <f t="shared" ca="1" si="0"/>
        <v>-118.304</v>
      </c>
      <c r="J4" s="235">
        <f t="shared" ca="1" si="0"/>
        <v>-138.191</v>
      </c>
      <c r="K4" s="235">
        <f t="shared" ca="1" si="0"/>
        <v>-16.033000000000001</v>
      </c>
      <c r="L4" s="235">
        <f t="shared" ca="1" si="0"/>
        <v>-40.975999999999999</v>
      </c>
      <c r="M4" s="235">
        <f t="shared" ca="1" si="0"/>
        <v>-17.803999999999998</v>
      </c>
      <c r="N4" s="235">
        <f t="shared" ca="1" si="0"/>
        <v>-31.501999999999999</v>
      </c>
      <c r="O4" s="235">
        <f t="shared" ca="1" si="0"/>
        <v>-19.012</v>
      </c>
      <c r="P4" s="235">
        <f t="shared" ca="1" si="0"/>
        <v>-19.099</v>
      </c>
      <c r="Q4" s="235">
        <f t="shared" ca="1" si="0"/>
        <v>-31.253</v>
      </c>
      <c r="R4" s="235">
        <f t="shared" ca="1" si="0"/>
        <v>-147.96199999999999</v>
      </c>
      <c r="S4" s="235">
        <f t="shared" ca="1" si="0"/>
        <v>-29.908999999999999</v>
      </c>
      <c r="T4" s="235">
        <f t="shared" ca="1" si="0"/>
        <v>-28.129000000000001</v>
      </c>
      <c r="U4" s="235">
        <f t="shared" ca="1" si="0"/>
        <v>-49.914999999999999</v>
      </c>
      <c r="V4" s="235">
        <f t="shared" ca="1" si="0"/>
        <v>-34.603000000000002</v>
      </c>
      <c r="W4" s="235">
        <f t="shared" ca="1" si="0"/>
        <v>-27.748999999999999</v>
      </c>
      <c r="X4" s="235">
        <f t="shared" ca="1" si="0"/>
        <v>-15.643000000000001</v>
      </c>
      <c r="Y4" s="235">
        <f t="shared" ca="1" si="0"/>
        <v>-26.481000000000002</v>
      </c>
      <c r="Z4" s="235">
        <f t="shared" ca="1" si="0"/>
        <v>-13.461</v>
      </c>
      <c r="AA4" s="235">
        <f t="shared" ca="1" si="0"/>
        <v>-3.1219999999999999</v>
      </c>
      <c r="AB4" s="235">
        <f t="shared" ca="1" si="0"/>
        <v>-37.49</v>
      </c>
      <c r="AC4" s="235">
        <f t="shared" ca="1" si="0"/>
        <v>-28.582000000000001</v>
      </c>
      <c r="AD4" s="235">
        <f t="shared" ca="1" si="0"/>
        <v>-34.988</v>
      </c>
      <c r="AE4" s="235">
        <f t="shared" ca="1" si="0"/>
        <v>-27.611000000000001</v>
      </c>
      <c r="AF4" s="235">
        <f t="shared" ca="1" si="0"/>
        <v>-13.772</v>
      </c>
      <c r="AG4" s="235">
        <f t="shared" ca="1" si="0"/>
        <v>-19.452999999999999</v>
      </c>
      <c r="AH4" s="235">
        <f t="shared" ca="1" si="0"/>
        <v>-43.834120000000006</v>
      </c>
      <c r="AI4" s="235">
        <f t="shared" ca="1" si="0"/>
        <v>-36.949010000000001</v>
      </c>
      <c r="AJ4" s="235">
        <f t="shared" ref="AJ4:AM19" ca="1" si="1">INDEX(INDIRECT("PkrToImp_"&amp;AJ$2+YEAR($A4)-YEAR($A$4)),MONTH($A4))/1000</f>
        <v>-18.708639999999999</v>
      </c>
      <c r="AK4" s="235">
        <f t="shared" ca="1" si="1"/>
        <v>-25.39873</v>
      </c>
      <c r="AL4" s="235">
        <f t="shared" ca="1" si="1"/>
        <v>-18.684161391</v>
      </c>
      <c r="AM4" s="235">
        <f t="shared" ca="1" si="1"/>
        <v>-9.3682712112299988</v>
      </c>
      <c r="AN4" s="211"/>
      <c r="AO4" s="211"/>
      <c r="AP4" s="211"/>
      <c r="AQ4" s="211"/>
      <c r="AR4" s="211"/>
      <c r="AS4" s="211"/>
      <c r="AT4" s="211"/>
      <c r="AU4" s="211"/>
      <c r="AV4" s="211"/>
      <c r="AW4" s="211"/>
      <c r="AX4" s="211"/>
      <c r="AY4" s="211"/>
    </row>
    <row r="5" spans="1:54" ht="15" x14ac:dyDescent="0.25">
      <c r="A5" s="193">
        <f>YampaRiverInflow.TotalOutflow!A5</f>
        <v>43983</v>
      </c>
      <c r="B5" s="165"/>
      <c r="C5" s="165"/>
      <c r="D5" s="165">
        <v>-44.996000000000002</v>
      </c>
      <c r="E5" s="235">
        <v>-63.795000000000002</v>
      </c>
      <c r="F5" s="235">
        <v>-22.106999999999999</v>
      </c>
      <c r="G5" s="235">
        <v>-145.12100000000001</v>
      </c>
      <c r="H5" s="235">
        <v>-71.817999999999998</v>
      </c>
      <c r="I5" s="235">
        <v>-97.96</v>
      </c>
      <c r="J5" s="235">
        <v>8.8849999999999998</v>
      </c>
      <c r="K5" s="235">
        <v>-38.042999999999999</v>
      </c>
      <c r="L5" s="235">
        <v>-46.71</v>
      </c>
      <c r="M5" s="235">
        <v>-50.164000000000001</v>
      </c>
      <c r="N5" s="235">
        <v>-42.655000000000001</v>
      </c>
      <c r="O5" s="235">
        <v>-57.844000000000001</v>
      </c>
      <c r="P5" s="235">
        <v>-49.320999999999998</v>
      </c>
      <c r="Q5" s="235">
        <v>-51.93</v>
      </c>
      <c r="R5" s="235">
        <v>-183.62299999999999</v>
      </c>
      <c r="S5" s="235">
        <v>-63.558</v>
      </c>
      <c r="T5" s="235">
        <v>-43.442999999999998</v>
      </c>
      <c r="U5" s="235">
        <v>-78.712000000000003</v>
      </c>
      <c r="V5" s="235">
        <v>-44.427999999999997</v>
      </c>
      <c r="W5" s="235">
        <v>-46.622999999999998</v>
      </c>
      <c r="X5" s="235">
        <v>-26.48</v>
      </c>
      <c r="Y5" s="235">
        <v>-49.249000000000002</v>
      </c>
      <c r="Z5" s="235">
        <v>-37.82</v>
      </c>
      <c r="AA5" s="235">
        <v>-37.124000000000002</v>
      </c>
      <c r="AB5" s="235">
        <v>-46.805999999999997</v>
      </c>
      <c r="AC5" s="235">
        <v>-42.271000000000001</v>
      </c>
      <c r="AD5" s="235">
        <v>-36.914999999999999</v>
      </c>
      <c r="AE5" s="235">
        <v>-53.137999999999998</v>
      </c>
      <c r="AF5" s="235">
        <v>-64.947999999999993</v>
      </c>
      <c r="AG5" s="235">
        <v>-25.780999999999999</v>
      </c>
      <c r="AH5" s="235">
        <v>-34.943179999999998</v>
      </c>
      <c r="AI5" s="252">
        <v>-51.29607</v>
      </c>
      <c r="AJ5" s="252">
        <v>-57.331830000000004</v>
      </c>
      <c r="AK5" s="252">
        <v>-54.558230000000002</v>
      </c>
      <c r="AL5" s="252">
        <v>-68.587001490600002</v>
      </c>
      <c r="AM5" s="252">
        <v>-35.762955953400002</v>
      </c>
      <c r="AN5" s="211"/>
      <c r="AO5" s="211"/>
      <c r="AP5" s="211"/>
      <c r="AQ5" s="211"/>
      <c r="AR5" s="211"/>
      <c r="AS5" s="211"/>
      <c r="AT5" s="211"/>
      <c r="AU5" s="211"/>
      <c r="AV5" s="211"/>
      <c r="AW5" s="211"/>
      <c r="AX5" s="211"/>
      <c r="AY5" s="211"/>
    </row>
    <row r="6" spans="1:54" ht="15" x14ac:dyDescent="0.25">
      <c r="A6" s="193">
        <f>YampaRiverInflow.TotalOutflow!A6</f>
        <v>44013</v>
      </c>
      <c r="B6" s="165"/>
      <c r="C6" s="165"/>
      <c r="D6" s="165">
        <v>-30.271000000000001</v>
      </c>
      <c r="E6" s="235">
        <v>-36.118000000000002</v>
      </c>
      <c r="F6" s="235">
        <v>-38.566000000000003</v>
      </c>
      <c r="G6" s="235">
        <v>-36.479999999999997</v>
      </c>
      <c r="H6" s="235">
        <v>-38.226999999999997</v>
      </c>
      <c r="I6" s="235">
        <v>-78.781000000000006</v>
      </c>
      <c r="J6" s="235">
        <v>-21.681999999999999</v>
      </c>
      <c r="K6" s="235">
        <v>-28.289000000000001</v>
      </c>
      <c r="L6" s="235">
        <v>-64.233999999999995</v>
      </c>
      <c r="M6" s="235">
        <v>-49.396000000000001</v>
      </c>
      <c r="N6" s="235">
        <v>-44.13</v>
      </c>
      <c r="O6" s="235">
        <v>-48.3</v>
      </c>
      <c r="P6" s="235">
        <v>-25.504000000000001</v>
      </c>
      <c r="Q6" s="235">
        <v>-48.567</v>
      </c>
      <c r="R6" s="235">
        <v>-182.99199999999999</v>
      </c>
      <c r="S6" s="235">
        <v>-65.305999999999997</v>
      </c>
      <c r="T6" s="235">
        <v>-37.942</v>
      </c>
      <c r="U6" s="235">
        <v>-73.787000000000006</v>
      </c>
      <c r="V6" s="235">
        <v>-40.765999999999998</v>
      </c>
      <c r="W6" s="235">
        <v>-6.4569999999999999</v>
      </c>
      <c r="X6" s="235">
        <v>-40.478000000000002</v>
      </c>
      <c r="Y6" s="235">
        <v>-35.347000000000001</v>
      </c>
      <c r="Z6" s="235">
        <v>-30.984000000000002</v>
      </c>
      <c r="AA6" s="235">
        <v>-12.644</v>
      </c>
      <c r="AB6" s="235">
        <v>-15.252000000000001</v>
      </c>
      <c r="AC6" s="235">
        <v>-52.765999999999998</v>
      </c>
      <c r="AD6" s="235">
        <v>-45.936</v>
      </c>
      <c r="AE6" s="235">
        <v>-47.3</v>
      </c>
      <c r="AF6" s="235">
        <v>-39.220999999999997</v>
      </c>
      <c r="AG6" s="235">
        <v>-35.222999999999999</v>
      </c>
      <c r="AH6" s="235">
        <v>-42.72146</v>
      </c>
      <c r="AI6" s="252">
        <v>-48.900089999999999</v>
      </c>
      <c r="AJ6" s="252">
        <v>-17.894650000000002</v>
      </c>
      <c r="AK6" s="252">
        <v>-23.696210000000001</v>
      </c>
      <c r="AL6" s="252">
        <v>-7.1829008864099997</v>
      </c>
      <c r="AM6" s="252">
        <v>-13.3525170981</v>
      </c>
      <c r="AN6" s="211"/>
      <c r="AO6" s="211"/>
      <c r="AP6" s="211"/>
      <c r="AQ6" s="211"/>
      <c r="AR6" s="211"/>
      <c r="AS6" s="211"/>
      <c r="AT6" s="211"/>
      <c r="AU6" s="211"/>
      <c r="AV6" s="211"/>
      <c r="AW6" s="211"/>
      <c r="AX6" s="211"/>
      <c r="AY6" s="211"/>
    </row>
    <row r="7" spans="1:54" ht="15" x14ac:dyDescent="0.25">
      <c r="A7" s="193">
        <f>YampaRiverInflow.TotalOutflow!A7</f>
        <v>44044</v>
      </c>
      <c r="B7" s="165"/>
      <c r="C7" s="165"/>
      <c r="D7" s="165">
        <v>-27.927</v>
      </c>
      <c r="E7" s="235">
        <v>-15.141999999999999</v>
      </c>
      <c r="F7" s="235">
        <v>5.0810000000000004</v>
      </c>
      <c r="G7" s="235">
        <v>-16.428999999999998</v>
      </c>
      <c r="H7" s="235">
        <v>-15.093999999999999</v>
      </c>
      <c r="I7" s="235">
        <v>-77.117000000000004</v>
      </c>
      <c r="J7" s="235">
        <v>-51.414000000000001</v>
      </c>
      <c r="K7" s="235">
        <v>-22.39</v>
      </c>
      <c r="L7" s="235">
        <v>-5.8449999999999998</v>
      </c>
      <c r="M7" s="235">
        <v>-16.213000000000001</v>
      </c>
      <c r="N7" s="235">
        <v>-13.936999999999999</v>
      </c>
      <c r="O7" s="235">
        <v>-23.998000000000001</v>
      </c>
      <c r="P7" s="235">
        <v>5.8440000000000003</v>
      </c>
      <c r="Q7" s="235">
        <v>-37.121000000000002</v>
      </c>
      <c r="R7" s="235">
        <v>-39.380000000000003</v>
      </c>
      <c r="S7" s="235">
        <v>-27.815000000000001</v>
      </c>
      <c r="T7" s="235">
        <v>-14.052</v>
      </c>
      <c r="U7" s="235">
        <v>-65.381</v>
      </c>
      <c r="V7" s="235">
        <v>-36.566000000000003</v>
      </c>
      <c r="W7" s="235">
        <v>-19.853999999999999</v>
      </c>
      <c r="X7" s="235">
        <v>-3.7530000000000001</v>
      </c>
      <c r="Y7" s="235">
        <v>-2.8780000000000001</v>
      </c>
      <c r="Z7" s="235">
        <v>-12.666</v>
      </c>
      <c r="AA7" s="235">
        <v>-13.96</v>
      </c>
      <c r="AB7" s="235">
        <v>-39.997999999999998</v>
      </c>
      <c r="AC7" s="235">
        <v>7.2850000000000001</v>
      </c>
      <c r="AD7" s="235">
        <v>-24.344000000000001</v>
      </c>
      <c r="AE7" s="235">
        <v>-33.448999999999998</v>
      </c>
      <c r="AF7" s="235">
        <v>-19.832000000000001</v>
      </c>
      <c r="AG7" s="235">
        <v>-46.258000000000003</v>
      </c>
      <c r="AH7" s="235">
        <v>-32.945339999999995</v>
      </c>
      <c r="AI7" s="252">
        <v>-39.458289999999998</v>
      </c>
      <c r="AJ7" s="252">
        <v>-23.445790000000002</v>
      </c>
      <c r="AK7" s="252">
        <v>-14.44247</v>
      </c>
      <c r="AL7" s="252">
        <v>-5.3147564458200005</v>
      </c>
      <c r="AM7" s="252">
        <v>-18.306574451100001</v>
      </c>
      <c r="AN7" s="211"/>
      <c r="AO7" s="211"/>
      <c r="AP7" s="211"/>
      <c r="AQ7" s="211"/>
      <c r="AR7" s="211"/>
      <c r="AS7" s="211"/>
      <c r="AT7" s="211"/>
      <c r="AU7" s="211"/>
      <c r="AV7" s="211"/>
      <c r="AW7" s="211"/>
      <c r="AX7" s="211"/>
      <c r="AY7" s="211"/>
    </row>
    <row r="8" spans="1:54" ht="15" x14ac:dyDescent="0.25">
      <c r="A8" s="193">
        <f>YampaRiverInflow.TotalOutflow!A8</f>
        <v>44075</v>
      </c>
      <c r="B8" s="165"/>
      <c r="C8" s="165"/>
      <c r="D8" s="165">
        <v>-17.346</v>
      </c>
      <c r="E8" s="235">
        <v>14.304</v>
      </c>
      <c r="F8" s="235">
        <v>-4.5</v>
      </c>
      <c r="G8" s="235">
        <v>-45.348999999999997</v>
      </c>
      <c r="H8" s="235">
        <v>-49.987000000000002</v>
      </c>
      <c r="I8" s="235">
        <v>8.8550000000000004</v>
      </c>
      <c r="J8" s="235">
        <v>-45.326999999999998</v>
      </c>
      <c r="K8" s="235">
        <v>-12.705</v>
      </c>
      <c r="L8" s="235">
        <v>-21.931000000000001</v>
      </c>
      <c r="M8" s="235">
        <v>-11.678000000000001</v>
      </c>
      <c r="N8" s="235">
        <v>-16.454999999999998</v>
      </c>
      <c r="O8" s="235">
        <v>-15.521000000000001</v>
      </c>
      <c r="P8" s="235">
        <v>-12.746</v>
      </c>
      <c r="Q8" s="235">
        <v>-31.334</v>
      </c>
      <c r="R8" s="235">
        <v>-19.856000000000002</v>
      </c>
      <c r="S8" s="235">
        <v>-41.415999999999997</v>
      </c>
      <c r="T8" s="235">
        <v>-22.555</v>
      </c>
      <c r="U8" s="235">
        <v>0.85399999999999998</v>
      </c>
      <c r="V8" s="235">
        <v>-61.966000000000001</v>
      </c>
      <c r="W8" s="235">
        <v>-54.048999999999999</v>
      </c>
      <c r="X8" s="235">
        <v>-27.712</v>
      </c>
      <c r="Y8" s="235">
        <v>-18.021999999999998</v>
      </c>
      <c r="Z8" s="235">
        <v>-8.8450000000000006</v>
      </c>
      <c r="AA8" s="235">
        <v>-17.966000000000001</v>
      </c>
      <c r="AB8" s="235">
        <v>-5.1360000000000001</v>
      </c>
      <c r="AC8" s="235">
        <v>-10.974</v>
      </c>
      <c r="AD8" s="235">
        <v>-32.47</v>
      </c>
      <c r="AE8" s="235">
        <v>-35.090000000000003</v>
      </c>
      <c r="AF8" s="235">
        <v>-20.788</v>
      </c>
      <c r="AG8" s="235">
        <v>-50.804000000000002</v>
      </c>
      <c r="AH8" s="235">
        <v>-26.487169999999999</v>
      </c>
      <c r="AI8" s="252">
        <v>-30.253869999999999</v>
      </c>
      <c r="AJ8" s="252">
        <v>-43.057809999999996</v>
      </c>
      <c r="AK8" s="252">
        <v>-36.350120000000004</v>
      </c>
      <c r="AL8" s="252">
        <v>-18.8728240509</v>
      </c>
      <c r="AM8" s="252">
        <v>-15.710973601100001</v>
      </c>
      <c r="AN8" s="211"/>
      <c r="AO8" s="211"/>
      <c r="AP8" s="211"/>
      <c r="AQ8" s="211"/>
      <c r="AR8" s="211"/>
      <c r="AS8" s="211"/>
      <c r="AT8" s="211"/>
      <c r="AU8" s="211"/>
      <c r="AV8" s="211"/>
      <c r="AW8" s="211"/>
      <c r="AX8" s="211"/>
      <c r="AY8" s="211"/>
    </row>
    <row r="9" spans="1:54" ht="15" x14ac:dyDescent="0.25">
      <c r="A9" s="193">
        <f>YampaRiverInflow.TotalOutflow!A9</f>
        <v>44105</v>
      </c>
      <c r="B9" s="165"/>
      <c r="C9" s="165"/>
      <c r="D9" s="165">
        <v>-13.618</v>
      </c>
      <c r="E9" s="235">
        <v>25.649000000000001</v>
      </c>
      <c r="F9" s="235">
        <v>0.77100000000000002</v>
      </c>
      <c r="G9" s="235">
        <v>4.673</v>
      </c>
      <c r="H9" s="235">
        <v>-43.091999999999999</v>
      </c>
      <c r="I9" s="235">
        <v>28.411000000000001</v>
      </c>
      <c r="J9" s="235">
        <v>15.292999999999999</v>
      </c>
      <c r="K9" s="235">
        <v>7.4790000000000001</v>
      </c>
      <c r="L9" s="235">
        <v>-7.4880000000000004</v>
      </c>
      <c r="M9" s="235">
        <v>-21.609000000000002</v>
      </c>
      <c r="N9" s="235">
        <v>-2.9830000000000001</v>
      </c>
      <c r="O9" s="235">
        <v>3.17</v>
      </c>
      <c r="P9" s="235">
        <v>-15.058</v>
      </c>
      <c r="Q9" s="235">
        <v>-8.1869999999999994</v>
      </c>
      <c r="R9" s="235">
        <v>-13.262</v>
      </c>
      <c r="S9" s="235">
        <v>8.3439999999999994</v>
      </c>
      <c r="T9" s="235">
        <v>1.6279999999999999</v>
      </c>
      <c r="U9" s="235">
        <v>-1.526</v>
      </c>
      <c r="V9" s="235">
        <v>0.55800000000000005</v>
      </c>
      <c r="W9" s="235">
        <v>-0.40699999999999997</v>
      </c>
      <c r="X9" s="235">
        <v>-3.3740000000000001</v>
      </c>
      <c r="Y9" s="235">
        <v>10.401</v>
      </c>
      <c r="Z9" s="235">
        <v>3.125</v>
      </c>
      <c r="AA9" s="235">
        <v>0.16600000000000001</v>
      </c>
      <c r="AB9" s="235">
        <v>26.085000000000001</v>
      </c>
      <c r="AC9" s="235">
        <v>-4.4400000000000004</v>
      </c>
      <c r="AD9" s="235">
        <v>7.4</v>
      </c>
      <c r="AE9" s="235">
        <v>-11.666</v>
      </c>
      <c r="AF9" s="235">
        <v>-2.7410000000000001</v>
      </c>
      <c r="AG9" s="235">
        <v>-4.4329999999999998</v>
      </c>
      <c r="AH9" s="235">
        <v>-10.08483</v>
      </c>
      <c r="AI9" s="252">
        <v>-27.032550000000001</v>
      </c>
      <c r="AJ9" s="252">
        <v>-5.7554099999999995</v>
      </c>
      <c r="AK9" s="252">
        <v>-10.2515</v>
      </c>
      <c r="AL9" s="252">
        <v>-12.6998988852</v>
      </c>
      <c r="AM9" s="252">
        <v>-2.6646828313099999</v>
      </c>
      <c r="AN9" s="211"/>
      <c r="AO9" s="211"/>
      <c r="AP9" s="211"/>
      <c r="AQ9" s="211"/>
      <c r="AR9" s="211"/>
      <c r="AS9" s="211"/>
      <c r="AT9" s="211"/>
      <c r="AU9" s="211"/>
      <c r="AV9" s="211"/>
      <c r="AW9" s="211"/>
      <c r="AX9" s="211"/>
      <c r="AY9" s="211"/>
    </row>
    <row r="10" spans="1:54" ht="15" x14ac:dyDescent="0.25">
      <c r="A10" s="193">
        <f>YampaRiverInflow.TotalOutflow!A10</f>
        <v>44136</v>
      </c>
      <c r="B10" s="165"/>
      <c r="C10" s="165"/>
      <c r="D10" s="165">
        <v>7.05</v>
      </c>
      <c r="E10" s="235">
        <v>5.9569999999999999</v>
      </c>
      <c r="F10" s="235">
        <v>17.582999999999998</v>
      </c>
      <c r="G10" s="235">
        <v>-56.331000000000003</v>
      </c>
      <c r="H10" s="235">
        <v>-30.108000000000001</v>
      </c>
      <c r="I10" s="235">
        <v>-24.338000000000001</v>
      </c>
      <c r="J10" s="235">
        <v>-14.114000000000001</v>
      </c>
      <c r="K10" s="235">
        <v>1.411</v>
      </c>
      <c r="L10" s="235">
        <v>5.4320000000000004</v>
      </c>
      <c r="M10" s="235">
        <v>11.315</v>
      </c>
      <c r="N10" s="235">
        <v>8.8170000000000002</v>
      </c>
      <c r="O10" s="235">
        <v>8.6760000000000002</v>
      </c>
      <c r="P10" s="235">
        <v>-7.5490000000000004</v>
      </c>
      <c r="Q10" s="235">
        <v>1.3320000000000001</v>
      </c>
      <c r="R10" s="235">
        <v>8.9619999999999997</v>
      </c>
      <c r="S10" s="235">
        <v>4.5019999999999998</v>
      </c>
      <c r="T10" s="235">
        <v>13.975</v>
      </c>
      <c r="U10" s="235">
        <v>6.8760000000000003</v>
      </c>
      <c r="V10" s="235">
        <v>-37.753999999999998</v>
      </c>
      <c r="W10" s="235">
        <v>12.58</v>
      </c>
      <c r="X10" s="235">
        <v>4.9530000000000003</v>
      </c>
      <c r="Y10" s="235">
        <v>14.292</v>
      </c>
      <c r="Z10" s="235">
        <v>10.398</v>
      </c>
      <c r="AA10" s="235">
        <v>14.773</v>
      </c>
      <c r="AB10" s="235">
        <v>2.8980000000000001</v>
      </c>
      <c r="AC10" s="235">
        <v>-5.16</v>
      </c>
      <c r="AD10" s="235">
        <v>8.36</v>
      </c>
      <c r="AE10" s="235">
        <v>0.24399999999999999</v>
      </c>
      <c r="AF10" s="235">
        <v>-2.194</v>
      </c>
      <c r="AG10" s="235">
        <v>-8.1240000000000006</v>
      </c>
      <c r="AH10" s="235">
        <v>-20.0396</v>
      </c>
      <c r="AI10" s="252">
        <v>-7.1350500000000006</v>
      </c>
      <c r="AJ10" s="252">
        <v>-4.9749300000000005</v>
      </c>
      <c r="AK10" s="252">
        <v>-2.7747700000000002</v>
      </c>
      <c r="AL10" s="252">
        <v>-5.4642536803299997</v>
      </c>
      <c r="AM10" s="252">
        <v>13.381105650899999</v>
      </c>
      <c r="AN10" s="211"/>
      <c r="AO10" s="211"/>
      <c r="AP10" s="211"/>
      <c r="AQ10" s="211"/>
      <c r="AR10" s="211"/>
      <c r="AS10" s="211"/>
      <c r="AT10" s="211"/>
      <c r="AU10" s="211"/>
      <c r="AV10" s="211"/>
      <c r="AW10" s="211"/>
      <c r="AX10" s="211"/>
      <c r="AY10" s="211"/>
    </row>
    <row r="11" spans="1:54" ht="15" x14ac:dyDescent="0.25">
      <c r="A11" s="193">
        <f>YampaRiverInflow.TotalOutflow!A11</f>
        <v>44166</v>
      </c>
      <c r="B11" s="165"/>
      <c r="C11" s="165"/>
      <c r="D11" s="165">
        <v>12.73</v>
      </c>
      <c r="E11" s="235">
        <v>-13.081</v>
      </c>
      <c r="F11" s="235">
        <v>-31.75</v>
      </c>
      <c r="G11" s="235">
        <v>-93.247</v>
      </c>
      <c r="H11" s="235">
        <v>-29.280999999999999</v>
      </c>
      <c r="I11" s="235">
        <v>-52.756999999999998</v>
      </c>
      <c r="J11" s="235">
        <v>-68.424999999999997</v>
      </c>
      <c r="K11" s="235">
        <v>-26.193000000000001</v>
      </c>
      <c r="L11" s="235">
        <v>-1.996</v>
      </c>
      <c r="M11" s="235">
        <v>1.087</v>
      </c>
      <c r="N11" s="235">
        <v>7.093</v>
      </c>
      <c r="O11" s="235">
        <v>18.335000000000001</v>
      </c>
      <c r="P11" s="235">
        <v>4.6580000000000004</v>
      </c>
      <c r="Q11" s="235">
        <v>11.409000000000001</v>
      </c>
      <c r="R11" s="235">
        <v>18.884</v>
      </c>
      <c r="S11" s="235">
        <v>6.4809999999999999</v>
      </c>
      <c r="T11" s="235">
        <v>-1.6890000000000001</v>
      </c>
      <c r="U11" s="235">
        <v>-26.622</v>
      </c>
      <c r="V11" s="235">
        <v>-69.311999999999998</v>
      </c>
      <c r="W11" s="235">
        <v>30.471</v>
      </c>
      <c r="X11" s="235">
        <v>12.734</v>
      </c>
      <c r="Y11" s="235">
        <v>16.88</v>
      </c>
      <c r="Z11" s="235">
        <v>5.86</v>
      </c>
      <c r="AA11" s="235">
        <v>7.444</v>
      </c>
      <c r="AB11" s="235">
        <v>33.223999999999997</v>
      </c>
      <c r="AC11" s="235">
        <v>12.48</v>
      </c>
      <c r="AD11" s="235">
        <v>17.550999999999998</v>
      </c>
      <c r="AE11" s="235">
        <v>6.2709999999999999</v>
      </c>
      <c r="AF11" s="235">
        <v>38.814999999999998</v>
      </c>
      <c r="AG11" s="235">
        <v>9.5690000000000008</v>
      </c>
      <c r="AH11" s="235">
        <v>34.180550000000004</v>
      </c>
      <c r="AI11" s="252">
        <v>4.3811200000000001</v>
      </c>
      <c r="AJ11" s="252">
        <v>12.84577</v>
      </c>
      <c r="AK11" s="252">
        <v>-9.6169899999999995</v>
      </c>
      <c r="AL11" s="252">
        <v>8.3672790060800004</v>
      </c>
      <c r="AM11" s="252">
        <v>22.5435745029</v>
      </c>
      <c r="AN11" s="211"/>
      <c r="AO11" s="211"/>
      <c r="AP11" s="211"/>
      <c r="AQ11" s="211"/>
      <c r="AR11" s="211"/>
      <c r="AS11" s="211"/>
      <c r="AT11" s="211"/>
      <c r="AU11" s="211"/>
      <c r="AV11" s="211"/>
      <c r="AW11" s="211"/>
      <c r="AX11" s="211"/>
      <c r="AY11" s="211"/>
    </row>
    <row r="12" spans="1:54" ht="15" x14ac:dyDescent="0.25">
      <c r="A12" s="193">
        <f>YampaRiverInflow.TotalOutflow!A12</f>
        <v>44197</v>
      </c>
      <c r="B12" s="165"/>
      <c r="C12" s="165"/>
      <c r="D12" s="165">
        <v>-18.364000000000001</v>
      </c>
      <c r="E12" s="235">
        <v>-4.7590000000000003</v>
      </c>
      <c r="F12" s="235">
        <v>-120.42</v>
      </c>
      <c r="G12" s="235">
        <v>-132.33799999999999</v>
      </c>
      <c r="H12" s="235">
        <v>-58.228000000000002</v>
      </c>
      <c r="I12" s="235">
        <v>-60.307000000000002</v>
      </c>
      <c r="J12" s="235">
        <v>-43.218000000000004</v>
      </c>
      <c r="K12" s="235">
        <v>0.96399999999999997</v>
      </c>
      <c r="L12" s="235">
        <v>-22.263000000000002</v>
      </c>
      <c r="M12" s="235">
        <v>4.6050000000000004</v>
      </c>
      <c r="N12" s="235">
        <v>-1.4319999999999999</v>
      </c>
      <c r="O12" s="235">
        <v>-16.689</v>
      </c>
      <c r="P12" s="235">
        <v>33.015000000000001</v>
      </c>
      <c r="Q12" s="235">
        <v>-30.713000000000001</v>
      </c>
      <c r="R12" s="235">
        <v>-2.2970000000000002</v>
      </c>
      <c r="S12" s="235">
        <v>-5.6280000000000001</v>
      </c>
      <c r="T12" s="235">
        <v>-64.680999999999997</v>
      </c>
      <c r="U12" s="235">
        <v>-113.199</v>
      </c>
      <c r="V12" s="235">
        <v>36.241999999999997</v>
      </c>
      <c r="W12" s="235">
        <v>-10.677</v>
      </c>
      <c r="X12" s="235">
        <v>8.1579999999999995</v>
      </c>
      <c r="Y12" s="235">
        <v>1.393</v>
      </c>
      <c r="Z12" s="235">
        <v>10.17</v>
      </c>
      <c r="AA12" s="235">
        <v>3.6539999999999999</v>
      </c>
      <c r="AB12" s="235">
        <v>8.1709999999999994</v>
      </c>
      <c r="AC12" s="235">
        <v>-29.212</v>
      </c>
      <c r="AD12" s="235">
        <v>-12.486000000000001</v>
      </c>
      <c r="AE12" s="235">
        <v>-4.2009999999999996</v>
      </c>
      <c r="AF12" s="235">
        <v>-21.986999999999998</v>
      </c>
      <c r="AG12" s="235">
        <v>21.381310000000003</v>
      </c>
      <c r="AH12" s="235">
        <v>-39.100470000000001</v>
      </c>
      <c r="AI12" s="252">
        <v>-31.08878</v>
      </c>
      <c r="AJ12" s="252">
        <v>7.3067399999999996</v>
      </c>
      <c r="AK12" s="252">
        <v>-13.3189509084</v>
      </c>
      <c r="AL12" s="252">
        <v>-6.1162163466399999</v>
      </c>
      <c r="AM12" s="252">
        <v>40.491999999999997</v>
      </c>
      <c r="AN12" s="211"/>
      <c r="AO12" s="211"/>
      <c r="AP12" s="211"/>
      <c r="AQ12" s="211"/>
      <c r="AR12" s="211"/>
      <c r="AS12" s="211"/>
      <c r="AT12" s="211"/>
      <c r="AU12" s="211"/>
      <c r="AV12" s="211"/>
      <c r="AW12" s="211"/>
      <c r="AX12" s="211"/>
      <c r="AY12" s="211"/>
    </row>
    <row r="13" spans="1:54" ht="15" x14ac:dyDescent="0.25">
      <c r="A13" s="193">
        <f>YampaRiverInflow.TotalOutflow!A13</f>
        <v>44228</v>
      </c>
      <c r="B13" s="165"/>
      <c r="C13" s="165"/>
      <c r="D13" s="165">
        <v>-26.606999999999999</v>
      </c>
      <c r="E13" s="235">
        <v>-59.207000000000001</v>
      </c>
      <c r="F13" s="235">
        <v>75.613</v>
      </c>
      <c r="G13" s="235">
        <v>-7.18</v>
      </c>
      <c r="H13" s="235">
        <v>-64.896000000000001</v>
      </c>
      <c r="I13" s="235">
        <v>-23.876000000000001</v>
      </c>
      <c r="J13" s="235">
        <v>15.349</v>
      </c>
      <c r="K13" s="235">
        <v>-20.808</v>
      </c>
      <c r="L13" s="235">
        <v>-41.154000000000003</v>
      </c>
      <c r="M13" s="235">
        <v>-33.997</v>
      </c>
      <c r="N13" s="235">
        <v>-13.894</v>
      </c>
      <c r="O13" s="235">
        <v>-22.573</v>
      </c>
      <c r="P13" s="235">
        <v>-17.102</v>
      </c>
      <c r="Q13" s="235">
        <v>-38.902000000000001</v>
      </c>
      <c r="R13" s="235">
        <v>-63.575000000000003</v>
      </c>
      <c r="S13" s="235">
        <v>-26.556999999999999</v>
      </c>
      <c r="T13" s="235">
        <v>-43.094999999999999</v>
      </c>
      <c r="U13" s="235">
        <v>-46.804000000000002</v>
      </c>
      <c r="V13" s="235">
        <v>-20.875</v>
      </c>
      <c r="W13" s="235">
        <v>-24.366</v>
      </c>
      <c r="X13" s="235">
        <v>1.1859999999999999</v>
      </c>
      <c r="Y13" s="235">
        <v>-25.843</v>
      </c>
      <c r="Z13" s="235">
        <v>-4.476</v>
      </c>
      <c r="AA13" s="235">
        <v>-2.3679999999999999</v>
      </c>
      <c r="AB13" s="235">
        <v>5.9080000000000004</v>
      </c>
      <c r="AC13" s="235">
        <v>-17.978000000000002</v>
      </c>
      <c r="AD13" s="235">
        <v>-35.601999999999997</v>
      </c>
      <c r="AE13" s="235">
        <v>-45.103999999999999</v>
      </c>
      <c r="AF13" s="235">
        <v>-5.1180000000000003</v>
      </c>
      <c r="AG13" s="235">
        <v>-37.282989999999998</v>
      </c>
      <c r="AH13" s="235">
        <v>-15.646379999999999</v>
      </c>
      <c r="AI13" s="252">
        <v>-40.071829999999999</v>
      </c>
      <c r="AJ13" s="252">
        <v>-32.633000000000003</v>
      </c>
      <c r="AK13" s="252">
        <v>-26.703267437200001</v>
      </c>
      <c r="AL13" s="252">
        <v>-28.524806553999998</v>
      </c>
      <c r="AM13" s="252">
        <v>-31.532</v>
      </c>
      <c r="AN13" s="211"/>
      <c r="AO13" s="211"/>
      <c r="AP13" s="211"/>
      <c r="AQ13" s="211"/>
      <c r="AR13" s="211"/>
      <c r="AS13" s="211"/>
      <c r="AT13" s="211"/>
      <c r="AU13" s="211"/>
      <c r="AV13" s="211"/>
      <c r="AW13" s="211"/>
      <c r="AX13" s="211"/>
      <c r="AY13" s="211"/>
    </row>
    <row r="14" spans="1:54" ht="15" x14ac:dyDescent="0.25">
      <c r="A14" s="193">
        <f>YampaRiverInflow.TotalOutflow!A14</f>
        <v>44256</v>
      </c>
      <c r="B14" s="165"/>
      <c r="C14" s="165"/>
      <c r="D14" s="165">
        <v>-45.817999999999998</v>
      </c>
      <c r="E14" s="235">
        <v>-42.109000000000002</v>
      </c>
      <c r="F14" s="235">
        <v>-24.684999999999999</v>
      </c>
      <c r="G14" s="235">
        <v>-25.779</v>
      </c>
      <c r="H14" s="235">
        <v>-20.971</v>
      </c>
      <c r="I14" s="235">
        <v>-80.751000000000005</v>
      </c>
      <c r="J14" s="235">
        <v>22.236000000000001</v>
      </c>
      <c r="K14" s="235">
        <v>-24.802</v>
      </c>
      <c r="L14" s="235">
        <v>-17.36</v>
      </c>
      <c r="M14" s="235">
        <v>-33.058</v>
      </c>
      <c r="N14" s="235">
        <v>-34.947000000000003</v>
      </c>
      <c r="O14" s="235">
        <v>-9.4450000000000003</v>
      </c>
      <c r="P14" s="235">
        <v>-51.122999999999998</v>
      </c>
      <c r="Q14" s="235">
        <v>-40.192999999999998</v>
      </c>
      <c r="R14" s="235">
        <v>-34.902000000000001</v>
      </c>
      <c r="S14" s="235">
        <v>-96.096000000000004</v>
      </c>
      <c r="T14" s="235">
        <v>-38.881</v>
      </c>
      <c r="U14" s="235">
        <v>-9.1829999999999998</v>
      </c>
      <c r="V14" s="235">
        <v>-13.153</v>
      </c>
      <c r="W14" s="235">
        <v>-27.914000000000001</v>
      </c>
      <c r="X14" s="235">
        <v>-37.945</v>
      </c>
      <c r="Y14" s="235">
        <v>-37.232999999999997</v>
      </c>
      <c r="Z14" s="235">
        <v>-84.150999999999996</v>
      </c>
      <c r="AA14" s="235">
        <v>-52.823</v>
      </c>
      <c r="AB14" s="235">
        <v>-62.375</v>
      </c>
      <c r="AC14" s="235">
        <v>-22.702999999999999</v>
      </c>
      <c r="AD14" s="235">
        <v>-24.411000000000001</v>
      </c>
      <c r="AE14" s="235">
        <v>-35.779000000000003</v>
      </c>
      <c r="AF14" s="235">
        <v>-52.19</v>
      </c>
      <c r="AG14" s="235">
        <v>-44.594099999999997</v>
      </c>
      <c r="AH14" s="235">
        <v>-46.276849999999996</v>
      </c>
      <c r="AI14" s="252">
        <v>-41.178449999999998</v>
      </c>
      <c r="AJ14" s="252">
        <v>-54.098759999999999</v>
      </c>
      <c r="AK14" s="252">
        <v>-94.386657514799992</v>
      </c>
      <c r="AL14" s="252">
        <v>-67.435723010499999</v>
      </c>
      <c r="AM14" s="252">
        <v>-34.798000000000002</v>
      </c>
      <c r="AN14" s="211"/>
      <c r="AO14" s="211"/>
      <c r="AP14" s="211"/>
      <c r="AQ14" s="211"/>
      <c r="AR14" s="211"/>
      <c r="AS14" s="211"/>
      <c r="AT14" s="211"/>
      <c r="AU14" s="211"/>
      <c r="AV14" s="211"/>
      <c r="AW14" s="211"/>
      <c r="AX14" s="211"/>
      <c r="AY14" s="211"/>
    </row>
    <row r="15" spans="1:54" ht="15" x14ac:dyDescent="0.25">
      <c r="A15" s="193">
        <f>YampaRiverInflow.TotalOutflow!A15</f>
        <v>44287</v>
      </c>
      <c r="B15" s="165"/>
      <c r="C15" s="165"/>
      <c r="D15" s="165">
        <v>-32.718000000000004</v>
      </c>
      <c r="E15" s="235">
        <v>-26.696999999999999</v>
      </c>
      <c r="F15" s="235">
        <v>-94.260999999999996</v>
      </c>
      <c r="G15" s="235">
        <v>-33.209000000000003</v>
      </c>
      <c r="H15" s="235">
        <v>-50.463000000000001</v>
      </c>
      <c r="I15" s="235">
        <v>-39.68</v>
      </c>
      <c r="J15" s="235">
        <v>-1.92</v>
      </c>
      <c r="K15" s="235">
        <v>-7.2060000000000004</v>
      </c>
      <c r="L15" s="235">
        <v>-49.616999999999997</v>
      </c>
      <c r="M15" s="235">
        <v>-43.034999999999997</v>
      </c>
      <c r="N15" s="235">
        <v>-59.116</v>
      </c>
      <c r="O15" s="235">
        <v>-58.07</v>
      </c>
      <c r="P15" s="235">
        <v>-46.223999999999997</v>
      </c>
      <c r="Q15" s="235">
        <v>-45.231000000000002</v>
      </c>
      <c r="R15" s="235">
        <v>-21.337</v>
      </c>
      <c r="S15" s="235">
        <v>-46.392000000000003</v>
      </c>
      <c r="T15" s="235">
        <v>-46.932000000000002</v>
      </c>
      <c r="U15" s="235">
        <v>-10.394</v>
      </c>
      <c r="V15" s="235">
        <v>-22.183</v>
      </c>
      <c r="W15" s="235">
        <v>-50.360999999999997</v>
      </c>
      <c r="X15" s="235">
        <v>-34.244</v>
      </c>
      <c r="Y15" s="235">
        <v>-28.298999999999999</v>
      </c>
      <c r="Z15" s="235">
        <v>-23.056999999999999</v>
      </c>
      <c r="AA15" s="235">
        <v>-23.652999999999999</v>
      </c>
      <c r="AB15" s="235">
        <v>-18.731000000000002</v>
      </c>
      <c r="AC15" s="235">
        <v>-34.493000000000002</v>
      </c>
      <c r="AD15" s="235">
        <v>-34.719000000000001</v>
      </c>
      <c r="AE15" s="235">
        <v>-39.353999999999999</v>
      </c>
      <c r="AF15" s="235">
        <v>-36.816000000000003</v>
      </c>
      <c r="AG15" s="235">
        <v>-31.096540000000001</v>
      </c>
      <c r="AH15" s="235">
        <v>-26.820700000000002</v>
      </c>
      <c r="AI15" s="252">
        <v>-39.596559999999997</v>
      </c>
      <c r="AJ15" s="252">
        <v>-38.490559999999995</v>
      </c>
      <c r="AK15" s="252">
        <v>-7.4329692029799999</v>
      </c>
      <c r="AL15" s="252">
        <v>-6.8714972382399999</v>
      </c>
      <c r="AM15" s="252">
        <v>-9.35</v>
      </c>
      <c r="AN15" s="211"/>
      <c r="AO15" s="211"/>
      <c r="AP15" s="211"/>
      <c r="AQ15" s="211"/>
      <c r="AR15" s="211"/>
      <c r="AS15" s="211"/>
      <c r="AT15" s="211"/>
      <c r="AU15" s="211"/>
      <c r="AV15" s="211"/>
      <c r="AW15" s="211"/>
      <c r="AX15" s="211"/>
      <c r="AY15" s="211"/>
    </row>
    <row r="16" spans="1:54" ht="15" x14ac:dyDescent="0.25">
      <c r="A16" s="193">
        <f>YampaRiverInflow.TotalOutflow!A16</f>
        <v>44317</v>
      </c>
      <c r="B16" s="165"/>
      <c r="C16" s="165"/>
      <c r="D16" s="165">
        <v>-22.001000000000001</v>
      </c>
      <c r="E16" s="235">
        <v>-13.581</v>
      </c>
      <c r="F16" s="235">
        <v>-52.53</v>
      </c>
      <c r="G16" s="235">
        <v>-80.343999999999994</v>
      </c>
      <c r="H16" s="235">
        <v>-118.304</v>
      </c>
      <c r="I16" s="235">
        <v>-138.191</v>
      </c>
      <c r="J16" s="235">
        <v>-16.033000000000001</v>
      </c>
      <c r="K16" s="235">
        <v>-40.975999999999999</v>
      </c>
      <c r="L16" s="235">
        <v>-17.803999999999998</v>
      </c>
      <c r="M16" s="235">
        <v>-31.501999999999999</v>
      </c>
      <c r="N16" s="235">
        <v>-19.012</v>
      </c>
      <c r="O16" s="235">
        <v>-19.099</v>
      </c>
      <c r="P16" s="235">
        <v>-31.253</v>
      </c>
      <c r="Q16" s="235">
        <v>-147.96199999999999</v>
      </c>
      <c r="R16" s="235">
        <v>-29.908999999999999</v>
      </c>
      <c r="S16" s="235">
        <v>-28.129000000000001</v>
      </c>
      <c r="T16" s="235">
        <v>-49.914999999999999</v>
      </c>
      <c r="U16" s="235">
        <v>-34.603000000000002</v>
      </c>
      <c r="V16" s="235">
        <v>-27.748999999999999</v>
      </c>
      <c r="W16" s="235">
        <v>-15.643000000000001</v>
      </c>
      <c r="X16" s="235">
        <v>-26.481000000000002</v>
      </c>
      <c r="Y16" s="235">
        <v>-13.461</v>
      </c>
      <c r="Z16" s="235">
        <v>-3.1219999999999999</v>
      </c>
      <c r="AA16" s="235">
        <v>-37.49</v>
      </c>
      <c r="AB16" s="235">
        <v>-28.582000000000001</v>
      </c>
      <c r="AC16" s="235">
        <v>-34.988</v>
      </c>
      <c r="AD16" s="235">
        <v>-27.611000000000001</v>
      </c>
      <c r="AE16" s="235">
        <v>-13.772</v>
      </c>
      <c r="AF16" s="235">
        <v>-19.452999999999999</v>
      </c>
      <c r="AG16" s="235">
        <v>-43.834120000000006</v>
      </c>
      <c r="AH16" s="235">
        <v>-36.949010000000001</v>
      </c>
      <c r="AI16" s="252">
        <v>-18.708639999999999</v>
      </c>
      <c r="AJ16" s="252">
        <v>-25.39873</v>
      </c>
      <c r="AK16" s="252">
        <v>-18.684161391</v>
      </c>
      <c r="AL16" s="252">
        <v>-9.3682712112299988</v>
      </c>
      <c r="AM16" s="252">
        <v>-3.2269999999999999</v>
      </c>
      <c r="AN16" s="211"/>
      <c r="AO16" s="211"/>
      <c r="AP16" s="211"/>
      <c r="AQ16" s="211"/>
      <c r="AR16" s="211"/>
      <c r="AS16" s="211"/>
      <c r="AT16" s="211"/>
      <c r="AU16" s="211"/>
      <c r="AV16" s="211"/>
      <c r="AW16" s="211"/>
      <c r="AX16" s="211"/>
      <c r="AY16" s="211"/>
    </row>
    <row r="17" spans="1:51" ht="15" x14ac:dyDescent="0.25">
      <c r="A17" s="193">
        <f>YampaRiverInflow.TotalOutflow!A17</f>
        <v>44348</v>
      </c>
      <c r="B17" s="165"/>
      <c r="C17" s="165"/>
      <c r="D17" s="165">
        <v>-44.996000000000002</v>
      </c>
      <c r="E17" s="235">
        <v>-22.106999999999999</v>
      </c>
      <c r="F17" s="235">
        <v>-145.12100000000001</v>
      </c>
      <c r="G17" s="235">
        <v>-71.817999999999998</v>
      </c>
      <c r="H17" s="235">
        <v>-97.96</v>
      </c>
      <c r="I17" s="235">
        <v>8.8849999999999998</v>
      </c>
      <c r="J17" s="235">
        <v>-38.042999999999999</v>
      </c>
      <c r="K17" s="235">
        <v>-46.71</v>
      </c>
      <c r="L17" s="235">
        <v>-50.164000000000001</v>
      </c>
      <c r="M17" s="235">
        <v>-42.655000000000001</v>
      </c>
      <c r="N17" s="235">
        <v>-57.844000000000001</v>
      </c>
      <c r="O17" s="235">
        <v>-49.320999999999998</v>
      </c>
      <c r="P17" s="235">
        <v>-51.93</v>
      </c>
      <c r="Q17" s="235">
        <v>-183.62299999999999</v>
      </c>
      <c r="R17" s="235">
        <v>-63.558</v>
      </c>
      <c r="S17" s="235">
        <v>-43.442999999999998</v>
      </c>
      <c r="T17" s="235">
        <v>-78.712000000000003</v>
      </c>
      <c r="U17" s="235">
        <v>-44.427999999999997</v>
      </c>
      <c r="V17" s="235">
        <v>-46.622999999999998</v>
      </c>
      <c r="W17" s="235">
        <v>-26.48</v>
      </c>
      <c r="X17" s="235">
        <v>-49.249000000000002</v>
      </c>
      <c r="Y17" s="235">
        <v>-37.82</v>
      </c>
      <c r="Z17" s="235">
        <v>-37.124000000000002</v>
      </c>
      <c r="AA17" s="235">
        <v>-46.805999999999997</v>
      </c>
      <c r="AB17" s="235">
        <v>-42.271000000000001</v>
      </c>
      <c r="AC17" s="235">
        <v>-36.914999999999999</v>
      </c>
      <c r="AD17" s="235">
        <v>-53.137999999999998</v>
      </c>
      <c r="AE17" s="235">
        <v>-64.947999999999993</v>
      </c>
      <c r="AF17" s="235">
        <v>-25.780999999999999</v>
      </c>
      <c r="AG17" s="235">
        <v>-34.943179999999998</v>
      </c>
      <c r="AH17" s="235">
        <v>-51.29607</v>
      </c>
      <c r="AI17" s="252">
        <v>-57.331830000000004</v>
      </c>
      <c r="AJ17" s="252">
        <v>-54.558230000000002</v>
      </c>
      <c r="AK17" s="252">
        <v>-68.587001490600002</v>
      </c>
      <c r="AL17" s="252">
        <v>-35.762955953400002</v>
      </c>
      <c r="AM17" s="252">
        <v>-63.795000000000002</v>
      </c>
      <c r="AN17" s="211"/>
      <c r="AO17" s="211"/>
      <c r="AP17" s="211"/>
      <c r="AQ17" s="211"/>
      <c r="AR17" s="211"/>
      <c r="AS17" s="211"/>
      <c r="AT17" s="211"/>
      <c r="AU17" s="211"/>
      <c r="AV17" s="211"/>
      <c r="AW17" s="211"/>
      <c r="AX17" s="211"/>
      <c r="AY17" s="211"/>
    </row>
    <row r="18" spans="1:51" ht="15" x14ac:dyDescent="0.25">
      <c r="A18" s="193">
        <f>YampaRiverInflow.TotalOutflow!A18</f>
        <v>44378</v>
      </c>
      <c r="B18" s="165"/>
      <c r="C18" s="165"/>
      <c r="D18" s="165">
        <v>-30.271000000000001</v>
      </c>
      <c r="E18" s="235">
        <v>-38.566000000000003</v>
      </c>
      <c r="F18" s="235">
        <v>-36.479999999999997</v>
      </c>
      <c r="G18" s="235">
        <v>-38.226999999999997</v>
      </c>
      <c r="H18" s="235">
        <v>-78.781000000000006</v>
      </c>
      <c r="I18" s="235">
        <v>-21.681999999999999</v>
      </c>
      <c r="J18" s="235">
        <v>-28.289000000000001</v>
      </c>
      <c r="K18" s="235">
        <v>-64.233999999999995</v>
      </c>
      <c r="L18" s="235">
        <v>-49.396000000000001</v>
      </c>
      <c r="M18" s="235">
        <v>-44.13</v>
      </c>
      <c r="N18" s="235">
        <v>-48.3</v>
      </c>
      <c r="O18" s="235">
        <v>-25.504000000000001</v>
      </c>
      <c r="P18" s="235">
        <v>-48.567</v>
      </c>
      <c r="Q18" s="235">
        <v>-182.99199999999999</v>
      </c>
      <c r="R18" s="235">
        <v>-65.305999999999997</v>
      </c>
      <c r="S18" s="235">
        <v>-37.942</v>
      </c>
      <c r="T18" s="235">
        <v>-73.787000000000006</v>
      </c>
      <c r="U18" s="235">
        <v>-40.765999999999998</v>
      </c>
      <c r="V18" s="235">
        <v>-6.4569999999999999</v>
      </c>
      <c r="W18" s="235">
        <v>-40.478000000000002</v>
      </c>
      <c r="X18" s="235">
        <v>-35.347000000000001</v>
      </c>
      <c r="Y18" s="235">
        <v>-30.984000000000002</v>
      </c>
      <c r="Z18" s="235">
        <v>-12.644</v>
      </c>
      <c r="AA18" s="235">
        <v>-15.252000000000001</v>
      </c>
      <c r="AB18" s="235">
        <v>-52.765999999999998</v>
      </c>
      <c r="AC18" s="235">
        <v>-45.936</v>
      </c>
      <c r="AD18" s="235">
        <v>-47.3</v>
      </c>
      <c r="AE18" s="235">
        <v>-39.220999999999997</v>
      </c>
      <c r="AF18" s="235">
        <v>-35.222999999999999</v>
      </c>
      <c r="AG18" s="235">
        <v>-42.72146</v>
      </c>
      <c r="AH18" s="235">
        <v>-48.900089999999999</v>
      </c>
      <c r="AI18" s="252">
        <v>-17.894650000000002</v>
      </c>
      <c r="AJ18" s="252">
        <v>-23.696210000000001</v>
      </c>
      <c r="AK18" s="252">
        <v>-7.1829008864099997</v>
      </c>
      <c r="AL18" s="252">
        <v>-13.3525170981</v>
      </c>
      <c r="AM18" s="252">
        <v>-36.118000000000002</v>
      </c>
      <c r="AN18" s="211"/>
      <c r="AO18" s="211"/>
      <c r="AP18" s="211"/>
      <c r="AQ18" s="211"/>
      <c r="AR18" s="211"/>
      <c r="AS18" s="211"/>
      <c r="AT18" s="211"/>
      <c r="AU18" s="211"/>
      <c r="AV18" s="211"/>
      <c r="AW18" s="211"/>
      <c r="AX18" s="211"/>
      <c r="AY18" s="211"/>
    </row>
    <row r="19" spans="1:51" ht="15" x14ac:dyDescent="0.25">
      <c r="A19" s="193">
        <f>YampaRiverInflow.TotalOutflow!A19</f>
        <v>44409</v>
      </c>
      <c r="B19" s="165"/>
      <c r="C19" s="165"/>
      <c r="D19" s="165">
        <v>-27.927</v>
      </c>
      <c r="E19" s="235">
        <v>5.0810000000000004</v>
      </c>
      <c r="F19" s="235">
        <v>-16.428999999999998</v>
      </c>
      <c r="G19" s="235">
        <v>-15.093999999999999</v>
      </c>
      <c r="H19" s="235">
        <v>-77.117000000000004</v>
      </c>
      <c r="I19" s="235">
        <v>-51.414000000000001</v>
      </c>
      <c r="J19" s="235">
        <v>-22.39</v>
      </c>
      <c r="K19" s="235">
        <v>-5.8449999999999998</v>
      </c>
      <c r="L19" s="235">
        <v>-16.213000000000001</v>
      </c>
      <c r="M19" s="235">
        <v>-13.936999999999999</v>
      </c>
      <c r="N19" s="235">
        <v>-23.998000000000001</v>
      </c>
      <c r="O19" s="235">
        <v>5.8440000000000003</v>
      </c>
      <c r="P19" s="235">
        <v>-37.121000000000002</v>
      </c>
      <c r="Q19" s="235">
        <v>-39.380000000000003</v>
      </c>
      <c r="R19" s="235">
        <v>-27.815000000000001</v>
      </c>
      <c r="S19" s="235">
        <v>-14.052</v>
      </c>
      <c r="T19" s="235">
        <v>-65.381</v>
      </c>
      <c r="U19" s="235">
        <v>-36.566000000000003</v>
      </c>
      <c r="V19" s="235">
        <v>-19.853999999999999</v>
      </c>
      <c r="W19" s="235">
        <v>-3.7530000000000001</v>
      </c>
      <c r="X19" s="235">
        <v>-2.8780000000000001</v>
      </c>
      <c r="Y19" s="235">
        <v>-12.666</v>
      </c>
      <c r="Z19" s="235">
        <v>-13.96</v>
      </c>
      <c r="AA19" s="235">
        <v>-39.997999999999998</v>
      </c>
      <c r="AB19" s="235">
        <v>7.2850000000000001</v>
      </c>
      <c r="AC19" s="235">
        <v>-24.344000000000001</v>
      </c>
      <c r="AD19" s="235">
        <v>-33.448999999999998</v>
      </c>
      <c r="AE19" s="235">
        <v>-19.832000000000001</v>
      </c>
      <c r="AF19" s="235">
        <v>-46.258000000000003</v>
      </c>
      <c r="AG19" s="235">
        <v>-32.945339999999995</v>
      </c>
      <c r="AH19" s="235">
        <v>-39.458289999999998</v>
      </c>
      <c r="AI19" s="252">
        <v>-23.445790000000002</v>
      </c>
      <c r="AJ19" s="252">
        <v>-14.44247</v>
      </c>
      <c r="AK19" s="252">
        <v>-5.3147564458200005</v>
      </c>
      <c r="AL19" s="252">
        <v>-18.306574451100001</v>
      </c>
      <c r="AM19" s="252">
        <v>-15.141999999999999</v>
      </c>
      <c r="AN19" s="211"/>
      <c r="AO19" s="211"/>
      <c r="AP19" s="211"/>
      <c r="AQ19" s="211"/>
      <c r="AR19" s="211"/>
      <c r="AS19" s="211"/>
      <c r="AT19" s="211"/>
      <c r="AU19" s="211"/>
      <c r="AV19" s="211"/>
      <c r="AW19" s="211"/>
      <c r="AX19" s="211"/>
      <c r="AY19" s="211"/>
    </row>
    <row r="20" spans="1:51" ht="15" x14ac:dyDescent="0.25">
      <c r="A20" s="193">
        <f>YampaRiverInflow.TotalOutflow!A20</f>
        <v>44440</v>
      </c>
      <c r="B20" s="165"/>
      <c r="C20" s="165"/>
      <c r="D20" s="165">
        <v>-17.346</v>
      </c>
      <c r="E20" s="235">
        <v>-4.5</v>
      </c>
      <c r="F20" s="235">
        <v>-45.348999999999997</v>
      </c>
      <c r="G20" s="235">
        <v>-49.987000000000002</v>
      </c>
      <c r="H20" s="235">
        <v>8.8550000000000004</v>
      </c>
      <c r="I20" s="235">
        <v>-45.326999999999998</v>
      </c>
      <c r="J20" s="235">
        <v>-12.705</v>
      </c>
      <c r="K20" s="235">
        <v>-21.931000000000001</v>
      </c>
      <c r="L20" s="235">
        <v>-11.678000000000001</v>
      </c>
      <c r="M20" s="235">
        <v>-16.454999999999998</v>
      </c>
      <c r="N20" s="235">
        <v>-15.521000000000001</v>
      </c>
      <c r="O20" s="235">
        <v>-12.746</v>
      </c>
      <c r="P20" s="235">
        <v>-31.334</v>
      </c>
      <c r="Q20" s="235">
        <v>-19.856000000000002</v>
      </c>
      <c r="R20" s="235">
        <v>-41.415999999999997</v>
      </c>
      <c r="S20" s="235">
        <v>-22.555</v>
      </c>
      <c r="T20" s="235">
        <v>0.85399999999999998</v>
      </c>
      <c r="U20" s="235">
        <v>-61.966000000000001</v>
      </c>
      <c r="V20" s="235">
        <v>-54.048999999999999</v>
      </c>
      <c r="W20" s="235">
        <v>-27.712</v>
      </c>
      <c r="X20" s="235">
        <v>-18.021999999999998</v>
      </c>
      <c r="Y20" s="235">
        <v>-8.8450000000000006</v>
      </c>
      <c r="Z20" s="235">
        <v>-17.966000000000001</v>
      </c>
      <c r="AA20" s="235">
        <v>-5.1360000000000001</v>
      </c>
      <c r="AB20" s="235">
        <v>-10.974</v>
      </c>
      <c r="AC20" s="235">
        <v>-32.47</v>
      </c>
      <c r="AD20" s="235">
        <v>-35.090000000000003</v>
      </c>
      <c r="AE20" s="235">
        <v>-20.788</v>
      </c>
      <c r="AF20" s="235">
        <v>-50.804000000000002</v>
      </c>
      <c r="AG20" s="235">
        <v>-26.487169999999999</v>
      </c>
      <c r="AH20" s="235">
        <v>-30.253869999999999</v>
      </c>
      <c r="AI20" s="252">
        <v>-43.057809999999996</v>
      </c>
      <c r="AJ20" s="252">
        <v>-36.350120000000004</v>
      </c>
      <c r="AK20" s="252">
        <v>-18.8728240509</v>
      </c>
      <c r="AL20" s="252">
        <v>-15.710973601100001</v>
      </c>
      <c r="AM20" s="252">
        <v>14.304</v>
      </c>
      <c r="AN20" s="211"/>
      <c r="AO20" s="211"/>
      <c r="AP20" s="211"/>
      <c r="AQ20" s="211"/>
      <c r="AR20" s="211"/>
      <c r="AS20" s="211"/>
      <c r="AT20" s="211"/>
      <c r="AU20" s="211"/>
      <c r="AV20" s="211"/>
      <c r="AW20" s="211"/>
      <c r="AX20" s="211"/>
      <c r="AY20" s="211"/>
    </row>
    <row r="21" spans="1:51" ht="15" x14ac:dyDescent="0.25">
      <c r="A21" s="193">
        <f>YampaRiverInflow.TotalOutflow!A21</f>
        <v>44470</v>
      </c>
      <c r="B21" s="165"/>
      <c r="C21" s="165"/>
      <c r="D21" s="165">
        <v>-13.618</v>
      </c>
      <c r="E21" s="235">
        <v>0.77100000000000002</v>
      </c>
      <c r="F21" s="235">
        <v>4.673</v>
      </c>
      <c r="G21" s="235">
        <v>-43.091999999999999</v>
      </c>
      <c r="H21" s="235">
        <v>28.411000000000001</v>
      </c>
      <c r="I21" s="235">
        <v>15.292999999999999</v>
      </c>
      <c r="J21" s="235">
        <v>7.4790000000000001</v>
      </c>
      <c r="K21" s="235">
        <v>-7.4880000000000004</v>
      </c>
      <c r="L21" s="235">
        <v>-21.609000000000002</v>
      </c>
      <c r="M21" s="235">
        <v>-2.9830000000000001</v>
      </c>
      <c r="N21" s="235">
        <v>3.17</v>
      </c>
      <c r="O21" s="235">
        <v>-15.058</v>
      </c>
      <c r="P21" s="235">
        <v>-8.1869999999999994</v>
      </c>
      <c r="Q21" s="235">
        <v>-13.262</v>
      </c>
      <c r="R21" s="235">
        <v>8.3439999999999994</v>
      </c>
      <c r="S21" s="235">
        <v>1.6279999999999999</v>
      </c>
      <c r="T21" s="235">
        <v>-1.526</v>
      </c>
      <c r="U21" s="235">
        <v>0.55800000000000005</v>
      </c>
      <c r="V21" s="235">
        <v>-0.40699999999999997</v>
      </c>
      <c r="W21" s="235">
        <v>-3.3740000000000001</v>
      </c>
      <c r="X21" s="235">
        <v>10.401</v>
      </c>
      <c r="Y21" s="235">
        <v>3.125</v>
      </c>
      <c r="Z21" s="235">
        <v>0.16600000000000001</v>
      </c>
      <c r="AA21" s="235">
        <v>26.085000000000001</v>
      </c>
      <c r="AB21" s="235">
        <v>-4.4400000000000004</v>
      </c>
      <c r="AC21" s="235">
        <v>7.4</v>
      </c>
      <c r="AD21" s="235">
        <v>-11.666</v>
      </c>
      <c r="AE21" s="235">
        <v>-2.7410000000000001</v>
      </c>
      <c r="AF21" s="235">
        <v>-4.4329999999999998</v>
      </c>
      <c r="AG21" s="235">
        <v>-10.08483</v>
      </c>
      <c r="AH21" s="235">
        <v>-27.032550000000001</v>
      </c>
      <c r="AI21" s="252">
        <v>-5.7554099999999995</v>
      </c>
      <c r="AJ21" s="252">
        <v>-10.2515</v>
      </c>
      <c r="AK21" s="252">
        <v>-12.6998988852</v>
      </c>
      <c r="AL21" s="252">
        <v>-2.6646828313099999</v>
      </c>
      <c r="AM21" s="252">
        <v>25.649000000000001</v>
      </c>
      <c r="AN21" s="211"/>
      <c r="AO21" s="211"/>
      <c r="AP21" s="211"/>
      <c r="AQ21" s="211"/>
      <c r="AR21" s="211"/>
      <c r="AS21" s="211"/>
      <c r="AT21" s="211"/>
      <c r="AU21" s="211"/>
      <c r="AV21" s="211"/>
      <c r="AW21" s="211"/>
      <c r="AX21" s="211"/>
      <c r="AY21" s="211"/>
    </row>
    <row r="22" spans="1:51" ht="15" x14ac:dyDescent="0.25">
      <c r="A22" s="193">
        <f>YampaRiverInflow.TotalOutflow!A22</f>
        <v>44501</v>
      </c>
      <c r="B22" s="165"/>
      <c r="C22" s="165"/>
      <c r="D22" s="165">
        <v>7.05</v>
      </c>
      <c r="E22" s="235">
        <v>17.582999999999998</v>
      </c>
      <c r="F22" s="235">
        <v>-56.331000000000003</v>
      </c>
      <c r="G22" s="235">
        <v>-30.108000000000001</v>
      </c>
      <c r="H22" s="235">
        <v>-24.338000000000001</v>
      </c>
      <c r="I22" s="235">
        <v>-14.114000000000001</v>
      </c>
      <c r="J22" s="235">
        <v>1.411</v>
      </c>
      <c r="K22" s="235">
        <v>5.4320000000000004</v>
      </c>
      <c r="L22" s="235">
        <v>11.315</v>
      </c>
      <c r="M22" s="235">
        <v>8.8170000000000002</v>
      </c>
      <c r="N22" s="235">
        <v>8.6760000000000002</v>
      </c>
      <c r="O22" s="235">
        <v>-7.5490000000000004</v>
      </c>
      <c r="P22" s="235">
        <v>1.3320000000000001</v>
      </c>
      <c r="Q22" s="235">
        <v>8.9619999999999997</v>
      </c>
      <c r="R22" s="235">
        <v>4.5019999999999998</v>
      </c>
      <c r="S22" s="235">
        <v>13.975</v>
      </c>
      <c r="T22" s="235">
        <v>6.8760000000000003</v>
      </c>
      <c r="U22" s="235">
        <v>-37.753999999999998</v>
      </c>
      <c r="V22" s="235">
        <v>12.58</v>
      </c>
      <c r="W22" s="235">
        <v>4.9530000000000003</v>
      </c>
      <c r="X22" s="235">
        <v>14.292</v>
      </c>
      <c r="Y22" s="235">
        <v>10.398</v>
      </c>
      <c r="Z22" s="235">
        <v>14.773</v>
      </c>
      <c r="AA22" s="235">
        <v>2.8980000000000001</v>
      </c>
      <c r="AB22" s="235">
        <v>-5.16</v>
      </c>
      <c r="AC22" s="235">
        <v>8.36</v>
      </c>
      <c r="AD22" s="235">
        <v>0.24399999999999999</v>
      </c>
      <c r="AE22" s="235">
        <v>-2.194</v>
      </c>
      <c r="AF22" s="235">
        <v>-8.1240000000000006</v>
      </c>
      <c r="AG22" s="235">
        <v>-20.0396</v>
      </c>
      <c r="AH22" s="235">
        <v>-7.1350500000000006</v>
      </c>
      <c r="AI22" s="252">
        <v>-4.9749300000000005</v>
      </c>
      <c r="AJ22" s="252">
        <v>-2.7747700000000002</v>
      </c>
      <c r="AK22" s="252">
        <v>-5.4642536803299997</v>
      </c>
      <c r="AL22" s="252">
        <v>13.381105650899999</v>
      </c>
      <c r="AM22" s="252">
        <v>5.9569999999999999</v>
      </c>
      <c r="AN22" s="211"/>
      <c r="AO22" s="211"/>
      <c r="AP22" s="211"/>
      <c r="AQ22" s="211"/>
      <c r="AR22" s="211"/>
      <c r="AS22" s="211"/>
      <c r="AT22" s="211"/>
      <c r="AU22" s="211"/>
      <c r="AV22" s="211"/>
      <c r="AW22" s="211"/>
      <c r="AX22" s="211"/>
      <c r="AY22" s="211"/>
    </row>
    <row r="23" spans="1:51" ht="15" x14ac:dyDescent="0.25">
      <c r="A23" s="193">
        <f>YampaRiverInflow.TotalOutflow!A23</f>
        <v>44531</v>
      </c>
      <c r="B23" s="165"/>
      <c r="C23" s="165"/>
      <c r="D23" s="165">
        <v>12.73</v>
      </c>
      <c r="E23" s="235">
        <v>-31.75</v>
      </c>
      <c r="F23" s="235">
        <v>-93.247</v>
      </c>
      <c r="G23" s="235">
        <v>-29.280999999999999</v>
      </c>
      <c r="H23" s="235">
        <v>-52.756999999999998</v>
      </c>
      <c r="I23" s="235">
        <v>-68.424999999999997</v>
      </c>
      <c r="J23" s="235">
        <v>-26.193000000000001</v>
      </c>
      <c r="K23" s="235">
        <v>-1.996</v>
      </c>
      <c r="L23" s="235">
        <v>1.087</v>
      </c>
      <c r="M23" s="235">
        <v>7.093</v>
      </c>
      <c r="N23" s="235">
        <v>18.335000000000001</v>
      </c>
      <c r="O23" s="235">
        <v>4.6580000000000004</v>
      </c>
      <c r="P23" s="235">
        <v>11.409000000000001</v>
      </c>
      <c r="Q23" s="235">
        <v>18.884</v>
      </c>
      <c r="R23" s="235">
        <v>6.4809999999999999</v>
      </c>
      <c r="S23" s="235">
        <v>-1.6890000000000001</v>
      </c>
      <c r="T23" s="235">
        <v>-26.622</v>
      </c>
      <c r="U23" s="235">
        <v>-69.311999999999998</v>
      </c>
      <c r="V23" s="235">
        <v>30.471</v>
      </c>
      <c r="W23" s="235">
        <v>12.734</v>
      </c>
      <c r="X23" s="235">
        <v>16.88</v>
      </c>
      <c r="Y23" s="235">
        <v>5.86</v>
      </c>
      <c r="Z23" s="235">
        <v>7.444</v>
      </c>
      <c r="AA23" s="235">
        <v>33.223999999999997</v>
      </c>
      <c r="AB23" s="235">
        <v>12.48</v>
      </c>
      <c r="AC23" s="235">
        <v>17.550999999999998</v>
      </c>
      <c r="AD23" s="235">
        <v>6.2709999999999999</v>
      </c>
      <c r="AE23" s="235">
        <v>38.814999999999998</v>
      </c>
      <c r="AF23" s="235">
        <v>9.5690000000000008</v>
      </c>
      <c r="AG23" s="235">
        <v>34.180550000000004</v>
      </c>
      <c r="AH23" s="235">
        <v>4.3811200000000001</v>
      </c>
      <c r="AI23" s="252">
        <v>12.84577</v>
      </c>
      <c r="AJ23" s="252">
        <v>-9.6169899999999995</v>
      </c>
      <c r="AK23" s="252">
        <v>8.3672790060800004</v>
      </c>
      <c r="AL23" s="252">
        <v>22.5435745029</v>
      </c>
      <c r="AM23" s="252">
        <v>-13.081</v>
      </c>
      <c r="AN23" s="211"/>
      <c r="AO23" s="211"/>
      <c r="AP23" s="211"/>
      <c r="AQ23" s="211"/>
      <c r="AR23" s="211"/>
      <c r="AS23" s="211"/>
      <c r="AT23" s="211"/>
      <c r="AU23" s="211"/>
      <c r="AV23" s="211"/>
      <c r="AW23" s="211"/>
      <c r="AX23" s="211"/>
      <c r="AY23" s="211"/>
    </row>
    <row r="24" spans="1:51" ht="15" x14ac:dyDescent="0.25">
      <c r="A24" s="193">
        <f>YampaRiverInflow.TotalOutflow!A24</f>
        <v>44562</v>
      </c>
      <c r="B24" s="165"/>
      <c r="C24" s="165"/>
      <c r="D24" s="165">
        <v>-18.364000000000001</v>
      </c>
      <c r="E24" s="235">
        <v>-120.42</v>
      </c>
      <c r="F24" s="235">
        <v>-132.33799999999999</v>
      </c>
      <c r="G24" s="235">
        <v>-58.228000000000002</v>
      </c>
      <c r="H24" s="235">
        <v>-60.307000000000002</v>
      </c>
      <c r="I24" s="235">
        <v>-43.218000000000004</v>
      </c>
      <c r="J24" s="235">
        <v>0.96399999999999997</v>
      </c>
      <c r="K24" s="235">
        <v>-22.263000000000002</v>
      </c>
      <c r="L24" s="235">
        <v>4.6050000000000004</v>
      </c>
      <c r="M24" s="235">
        <v>-1.4319999999999999</v>
      </c>
      <c r="N24" s="235">
        <v>-16.689</v>
      </c>
      <c r="O24" s="235">
        <v>33.015000000000001</v>
      </c>
      <c r="P24" s="235">
        <v>-30.713000000000001</v>
      </c>
      <c r="Q24" s="235">
        <v>-2.2970000000000002</v>
      </c>
      <c r="R24" s="235">
        <v>-5.6280000000000001</v>
      </c>
      <c r="S24" s="235">
        <v>-64.680999999999997</v>
      </c>
      <c r="T24" s="235">
        <v>-113.199</v>
      </c>
      <c r="U24" s="235">
        <v>36.241999999999997</v>
      </c>
      <c r="V24" s="235">
        <v>-10.677</v>
      </c>
      <c r="W24" s="235">
        <v>8.1579999999999995</v>
      </c>
      <c r="X24" s="235">
        <v>1.393</v>
      </c>
      <c r="Y24" s="235">
        <v>10.17</v>
      </c>
      <c r="Z24" s="235">
        <v>3.6539999999999999</v>
      </c>
      <c r="AA24" s="235">
        <v>8.1709999999999994</v>
      </c>
      <c r="AB24" s="235">
        <v>-29.212</v>
      </c>
      <c r="AC24" s="235">
        <v>-12.486000000000001</v>
      </c>
      <c r="AD24" s="235">
        <v>-4.2009999999999996</v>
      </c>
      <c r="AE24" s="235">
        <v>-21.986999999999998</v>
      </c>
      <c r="AF24" s="235">
        <v>21.381310000000003</v>
      </c>
      <c r="AG24" s="235">
        <v>-39.100470000000001</v>
      </c>
      <c r="AH24" s="235">
        <v>-31.08878</v>
      </c>
      <c r="AI24" s="252">
        <v>7.3067399999999996</v>
      </c>
      <c r="AJ24" s="252">
        <v>-13.3189509084</v>
      </c>
      <c r="AK24" s="252">
        <v>-6.1162163466399999</v>
      </c>
      <c r="AL24" s="252">
        <v>40.491999999999997</v>
      </c>
      <c r="AM24" s="252">
        <v>-4.7590000000000003</v>
      </c>
      <c r="AN24" s="211"/>
      <c r="AO24" s="211"/>
      <c r="AP24" s="211"/>
      <c r="AQ24" s="211"/>
      <c r="AR24" s="211"/>
      <c r="AS24" s="211"/>
      <c r="AT24" s="211"/>
      <c r="AU24" s="211"/>
      <c r="AV24" s="211"/>
      <c r="AW24" s="211"/>
      <c r="AX24" s="211"/>
      <c r="AY24" s="211"/>
    </row>
    <row r="25" spans="1:51" ht="15" x14ac:dyDescent="0.25">
      <c r="A25" s="193">
        <f>YampaRiverInflow.TotalOutflow!A25</f>
        <v>44593</v>
      </c>
      <c r="B25" s="165"/>
      <c r="C25" s="165"/>
      <c r="D25" s="165">
        <v>-26.606999999999999</v>
      </c>
      <c r="E25" s="235">
        <v>75.613</v>
      </c>
      <c r="F25" s="235">
        <v>-7.18</v>
      </c>
      <c r="G25" s="235">
        <v>-64.896000000000001</v>
      </c>
      <c r="H25" s="235">
        <v>-23.876000000000001</v>
      </c>
      <c r="I25" s="235">
        <v>15.349</v>
      </c>
      <c r="J25" s="235">
        <v>-20.808</v>
      </c>
      <c r="K25" s="235">
        <v>-41.154000000000003</v>
      </c>
      <c r="L25" s="235">
        <v>-33.997</v>
      </c>
      <c r="M25" s="235">
        <v>-13.894</v>
      </c>
      <c r="N25" s="235">
        <v>-22.573</v>
      </c>
      <c r="O25" s="235">
        <v>-17.102</v>
      </c>
      <c r="P25" s="235">
        <v>-38.902000000000001</v>
      </c>
      <c r="Q25" s="235">
        <v>-63.575000000000003</v>
      </c>
      <c r="R25" s="235">
        <v>-26.556999999999999</v>
      </c>
      <c r="S25" s="235">
        <v>-43.094999999999999</v>
      </c>
      <c r="T25" s="235">
        <v>-46.804000000000002</v>
      </c>
      <c r="U25" s="235">
        <v>-20.875</v>
      </c>
      <c r="V25" s="235">
        <v>-24.366</v>
      </c>
      <c r="W25" s="235">
        <v>1.1859999999999999</v>
      </c>
      <c r="X25" s="235">
        <v>-25.843</v>
      </c>
      <c r="Y25" s="235">
        <v>-4.476</v>
      </c>
      <c r="Z25" s="235">
        <v>-2.3679999999999999</v>
      </c>
      <c r="AA25" s="235">
        <v>5.9080000000000004</v>
      </c>
      <c r="AB25" s="235">
        <v>-17.978000000000002</v>
      </c>
      <c r="AC25" s="235">
        <v>-35.601999999999997</v>
      </c>
      <c r="AD25" s="235">
        <v>-45.103999999999999</v>
      </c>
      <c r="AE25" s="235">
        <v>-5.1180000000000003</v>
      </c>
      <c r="AF25" s="235">
        <v>-37.282989999999998</v>
      </c>
      <c r="AG25" s="235">
        <v>-15.646379999999999</v>
      </c>
      <c r="AH25" s="235">
        <v>-40.071829999999999</v>
      </c>
      <c r="AI25" s="252">
        <v>-32.633000000000003</v>
      </c>
      <c r="AJ25" s="252">
        <v>-26.703267437200001</v>
      </c>
      <c r="AK25" s="252">
        <v>-28.524806553999998</v>
      </c>
      <c r="AL25" s="252">
        <v>-31.532</v>
      </c>
      <c r="AM25" s="252">
        <v>-59.207000000000001</v>
      </c>
      <c r="AN25" s="211"/>
      <c r="AO25" s="211"/>
      <c r="AP25" s="211"/>
      <c r="AQ25" s="211"/>
      <c r="AR25" s="211"/>
      <c r="AS25" s="211"/>
      <c r="AT25" s="211"/>
      <c r="AU25" s="211"/>
      <c r="AV25" s="211"/>
      <c r="AW25" s="211"/>
      <c r="AX25" s="211"/>
      <c r="AY25" s="211"/>
    </row>
    <row r="26" spans="1:51" ht="15" x14ac:dyDescent="0.25">
      <c r="A26" s="193">
        <f>YampaRiverInflow.TotalOutflow!A26</f>
        <v>44621</v>
      </c>
      <c r="B26" s="165"/>
      <c r="C26" s="165"/>
      <c r="D26" s="165">
        <v>-45.817999999999998</v>
      </c>
      <c r="E26" s="235">
        <v>-24.684999999999999</v>
      </c>
      <c r="F26" s="235">
        <v>-25.779</v>
      </c>
      <c r="G26" s="235">
        <v>-20.971</v>
      </c>
      <c r="H26" s="235">
        <v>-80.751000000000005</v>
      </c>
      <c r="I26" s="235">
        <v>22.236000000000001</v>
      </c>
      <c r="J26" s="235">
        <v>-24.802</v>
      </c>
      <c r="K26" s="235">
        <v>-17.36</v>
      </c>
      <c r="L26" s="235">
        <v>-33.058</v>
      </c>
      <c r="M26" s="235">
        <v>-34.947000000000003</v>
      </c>
      <c r="N26" s="235">
        <v>-9.4450000000000003</v>
      </c>
      <c r="O26" s="235">
        <v>-51.122999999999998</v>
      </c>
      <c r="P26" s="235">
        <v>-40.192999999999998</v>
      </c>
      <c r="Q26" s="235">
        <v>-34.902000000000001</v>
      </c>
      <c r="R26" s="235">
        <v>-96.096000000000004</v>
      </c>
      <c r="S26" s="235">
        <v>-38.881</v>
      </c>
      <c r="T26" s="235">
        <v>-9.1829999999999998</v>
      </c>
      <c r="U26" s="235">
        <v>-13.153</v>
      </c>
      <c r="V26" s="235">
        <v>-27.914000000000001</v>
      </c>
      <c r="W26" s="235">
        <v>-37.945</v>
      </c>
      <c r="X26" s="235">
        <v>-37.232999999999997</v>
      </c>
      <c r="Y26" s="235">
        <v>-84.150999999999996</v>
      </c>
      <c r="Z26" s="235">
        <v>-52.823</v>
      </c>
      <c r="AA26" s="235">
        <v>-62.375</v>
      </c>
      <c r="AB26" s="235">
        <v>-22.702999999999999</v>
      </c>
      <c r="AC26" s="235">
        <v>-24.411000000000001</v>
      </c>
      <c r="AD26" s="235">
        <v>-35.779000000000003</v>
      </c>
      <c r="AE26" s="235">
        <v>-52.19</v>
      </c>
      <c r="AF26" s="235">
        <v>-44.594099999999997</v>
      </c>
      <c r="AG26" s="235">
        <v>-46.276849999999996</v>
      </c>
      <c r="AH26" s="235">
        <v>-41.178449999999998</v>
      </c>
      <c r="AI26" s="252">
        <v>-54.098759999999999</v>
      </c>
      <c r="AJ26" s="252">
        <v>-94.386657514799992</v>
      </c>
      <c r="AK26" s="252">
        <v>-67.435723010499999</v>
      </c>
      <c r="AL26" s="252">
        <v>-34.798000000000002</v>
      </c>
      <c r="AM26" s="252">
        <v>-42.109000000000002</v>
      </c>
      <c r="AN26" s="211"/>
      <c r="AO26" s="211"/>
      <c r="AP26" s="211"/>
      <c r="AQ26" s="211"/>
      <c r="AR26" s="211"/>
      <c r="AS26" s="211"/>
      <c r="AT26" s="211"/>
      <c r="AU26" s="211"/>
      <c r="AV26" s="211"/>
      <c r="AW26" s="211"/>
      <c r="AX26" s="211"/>
      <c r="AY26" s="211"/>
    </row>
    <row r="27" spans="1:51" ht="15" x14ac:dyDescent="0.25">
      <c r="A27" s="193">
        <f>YampaRiverInflow.TotalOutflow!A27</f>
        <v>44652</v>
      </c>
      <c r="B27" s="165"/>
      <c r="C27" s="165"/>
      <c r="D27" s="165">
        <v>-32.718000000000004</v>
      </c>
      <c r="E27" s="235">
        <v>-94.260999999999996</v>
      </c>
      <c r="F27" s="235">
        <v>-33.209000000000003</v>
      </c>
      <c r="G27" s="235">
        <v>-50.463000000000001</v>
      </c>
      <c r="H27" s="235">
        <v>-39.68</v>
      </c>
      <c r="I27" s="235">
        <v>-1.92</v>
      </c>
      <c r="J27" s="235">
        <v>-7.2060000000000004</v>
      </c>
      <c r="K27" s="235">
        <v>-49.616999999999997</v>
      </c>
      <c r="L27" s="235">
        <v>-43.034999999999997</v>
      </c>
      <c r="M27" s="235">
        <v>-59.116</v>
      </c>
      <c r="N27" s="235">
        <v>-58.07</v>
      </c>
      <c r="O27" s="235">
        <v>-46.223999999999997</v>
      </c>
      <c r="P27" s="235">
        <v>-45.231000000000002</v>
      </c>
      <c r="Q27" s="235">
        <v>-21.337</v>
      </c>
      <c r="R27" s="235">
        <v>-46.392000000000003</v>
      </c>
      <c r="S27" s="235">
        <v>-46.932000000000002</v>
      </c>
      <c r="T27" s="235">
        <v>-10.394</v>
      </c>
      <c r="U27" s="235">
        <v>-22.183</v>
      </c>
      <c r="V27" s="235">
        <v>-50.360999999999997</v>
      </c>
      <c r="W27" s="235">
        <v>-34.244</v>
      </c>
      <c r="X27" s="235">
        <v>-28.298999999999999</v>
      </c>
      <c r="Y27" s="235">
        <v>-23.056999999999999</v>
      </c>
      <c r="Z27" s="235">
        <v>-23.652999999999999</v>
      </c>
      <c r="AA27" s="235">
        <v>-18.731000000000002</v>
      </c>
      <c r="AB27" s="235">
        <v>-34.493000000000002</v>
      </c>
      <c r="AC27" s="235">
        <v>-34.719000000000001</v>
      </c>
      <c r="AD27" s="235">
        <v>-39.353999999999999</v>
      </c>
      <c r="AE27" s="235">
        <v>-36.816000000000003</v>
      </c>
      <c r="AF27" s="235">
        <v>-31.096540000000001</v>
      </c>
      <c r="AG27" s="235">
        <v>-26.820700000000002</v>
      </c>
      <c r="AH27" s="235">
        <v>-39.596559999999997</v>
      </c>
      <c r="AI27" s="252">
        <v>-38.490559999999995</v>
      </c>
      <c r="AJ27" s="252">
        <v>-7.4329692029799999</v>
      </c>
      <c r="AK27" s="252">
        <v>-6.8714972382399999</v>
      </c>
      <c r="AL27" s="252">
        <v>-9.35</v>
      </c>
      <c r="AM27" s="252">
        <v>-26.696999999999999</v>
      </c>
      <c r="AN27" s="211"/>
      <c r="AO27" s="211"/>
      <c r="AP27" s="211"/>
      <c r="AQ27" s="211"/>
      <c r="AR27" s="211"/>
      <c r="AS27" s="211"/>
      <c r="AT27" s="211"/>
      <c r="AU27" s="211"/>
      <c r="AV27" s="211"/>
      <c r="AW27" s="211"/>
      <c r="AX27" s="211"/>
      <c r="AY27" s="211"/>
    </row>
    <row r="28" spans="1:51" ht="15" x14ac:dyDescent="0.25">
      <c r="A28" s="193">
        <f>YampaRiverInflow.TotalOutflow!A28</f>
        <v>44682</v>
      </c>
      <c r="B28" s="165"/>
      <c r="C28" s="165"/>
      <c r="D28" s="165">
        <v>-22.001000000000001</v>
      </c>
      <c r="E28" s="235">
        <v>-52.53</v>
      </c>
      <c r="F28" s="235">
        <v>-80.343999999999994</v>
      </c>
      <c r="G28" s="235">
        <v>-118.304</v>
      </c>
      <c r="H28" s="235">
        <v>-138.191</v>
      </c>
      <c r="I28" s="235">
        <v>-16.033000000000001</v>
      </c>
      <c r="J28" s="235">
        <v>-40.975999999999999</v>
      </c>
      <c r="K28" s="235">
        <v>-17.803999999999998</v>
      </c>
      <c r="L28" s="235">
        <v>-31.501999999999999</v>
      </c>
      <c r="M28" s="235">
        <v>-19.012</v>
      </c>
      <c r="N28" s="235">
        <v>-19.099</v>
      </c>
      <c r="O28" s="235">
        <v>-31.253</v>
      </c>
      <c r="P28" s="235">
        <v>-147.96199999999999</v>
      </c>
      <c r="Q28" s="235">
        <v>-29.908999999999999</v>
      </c>
      <c r="R28" s="235">
        <v>-28.129000000000001</v>
      </c>
      <c r="S28" s="235">
        <v>-49.914999999999999</v>
      </c>
      <c r="T28" s="235">
        <v>-34.603000000000002</v>
      </c>
      <c r="U28" s="235">
        <v>-27.748999999999999</v>
      </c>
      <c r="V28" s="235">
        <v>-15.643000000000001</v>
      </c>
      <c r="W28" s="235">
        <v>-26.481000000000002</v>
      </c>
      <c r="X28" s="235">
        <v>-13.461</v>
      </c>
      <c r="Y28" s="235">
        <v>-3.1219999999999999</v>
      </c>
      <c r="Z28" s="235">
        <v>-37.49</v>
      </c>
      <c r="AA28" s="235">
        <v>-28.582000000000001</v>
      </c>
      <c r="AB28" s="235">
        <v>-34.988</v>
      </c>
      <c r="AC28" s="235">
        <v>-27.611000000000001</v>
      </c>
      <c r="AD28" s="235">
        <v>-13.772</v>
      </c>
      <c r="AE28" s="235">
        <v>-19.452999999999999</v>
      </c>
      <c r="AF28" s="235">
        <v>-43.834120000000006</v>
      </c>
      <c r="AG28" s="235">
        <v>-36.949010000000001</v>
      </c>
      <c r="AH28" s="235">
        <v>-18.708639999999999</v>
      </c>
      <c r="AI28" s="252">
        <v>-25.39873</v>
      </c>
      <c r="AJ28" s="252">
        <v>-18.684161391</v>
      </c>
      <c r="AK28" s="252">
        <v>-9.3682712112299988</v>
      </c>
      <c r="AL28" s="252">
        <v>-3.2269999999999999</v>
      </c>
      <c r="AM28" s="252">
        <v>-13.581</v>
      </c>
      <c r="AN28" s="211"/>
      <c r="AO28" s="211"/>
      <c r="AP28" s="211"/>
      <c r="AQ28" s="211"/>
      <c r="AR28" s="211"/>
      <c r="AS28" s="211"/>
      <c r="AT28" s="211"/>
      <c r="AU28" s="211"/>
      <c r="AV28" s="211"/>
      <c r="AW28" s="211"/>
      <c r="AX28" s="211"/>
      <c r="AY28" s="211"/>
    </row>
    <row r="29" spans="1:51" ht="15" x14ac:dyDescent="0.25">
      <c r="A29" s="193">
        <f>YampaRiverInflow.TotalOutflow!A29</f>
        <v>44713</v>
      </c>
      <c r="B29" s="165"/>
      <c r="C29" s="165"/>
      <c r="D29" s="165">
        <v>-44.996000000000002</v>
      </c>
      <c r="E29" s="235">
        <v>-145.12100000000001</v>
      </c>
      <c r="F29" s="235">
        <v>-71.817999999999998</v>
      </c>
      <c r="G29" s="235">
        <v>-97.96</v>
      </c>
      <c r="H29" s="235">
        <v>8.8849999999999998</v>
      </c>
      <c r="I29" s="235">
        <v>-38.042999999999999</v>
      </c>
      <c r="J29" s="235">
        <v>-46.71</v>
      </c>
      <c r="K29" s="235">
        <v>-50.164000000000001</v>
      </c>
      <c r="L29" s="235">
        <v>-42.655000000000001</v>
      </c>
      <c r="M29" s="235">
        <v>-57.844000000000001</v>
      </c>
      <c r="N29" s="235">
        <v>-49.320999999999998</v>
      </c>
      <c r="O29" s="235">
        <v>-51.93</v>
      </c>
      <c r="P29" s="235">
        <v>-183.62299999999999</v>
      </c>
      <c r="Q29" s="235">
        <v>-63.558</v>
      </c>
      <c r="R29" s="235">
        <v>-43.442999999999998</v>
      </c>
      <c r="S29" s="235">
        <v>-78.712000000000003</v>
      </c>
      <c r="T29" s="235">
        <v>-44.427999999999997</v>
      </c>
      <c r="U29" s="235">
        <v>-46.622999999999998</v>
      </c>
      <c r="V29" s="235">
        <v>-26.48</v>
      </c>
      <c r="W29" s="235">
        <v>-49.249000000000002</v>
      </c>
      <c r="X29" s="235">
        <v>-37.82</v>
      </c>
      <c r="Y29" s="235">
        <v>-37.124000000000002</v>
      </c>
      <c r="Z29" s="235">
        <v>-46.805999999999997</v>
      </c>
      <c r="AA29" s="235">
        <v>-42.271000000000001</v>
      </c>
      <c r="AB29" s="235">
        <v>-36.914999999999999</v>
      </c>
      <c r="AC29" s="235">
        <v>-53.137999999999998</v>
      </c>
      <c r="AD29" s="235">
        <v>-64.947999999999993</v>
      </c>
      <c r="AE29" s="235">
        <v>-25.780999999999999</v>
      </c>
      <c r="AF29" s="235">
        <v>-34.943179999999998</v>
      </c>
      <c r="AG29" s="235">
        <v>-51.29607</v>
      </c>
      <c r="AH29" s="235">
        <v>-57.331830000000004</v>
      </c>
      <c r="AI29" s="252">
        <v>-54.558230000000002</v>
      </c>
      <c r="AJ29" s="252">
        <v>-68.587001490600002</v>
      </c>
      <c r="AK29" s="252">
        <v>-35.762955953400002</v>
      </c>
      <c r="AL29" s="252">
        <v>-63.795000000000002</v>
      </c>
      <c r="AM29" s="252">
        <v>-22.106999999999999</v>
      </c>
      <c r="AN29" s="211"/>
      <c r="AO29" s="211"/>
      <c r="AP29" s="211"/>
      <c r="AQ29" s="211"/>
      <c r="AR29" s="211"/>
      <c r="AS29" s="211"/>
      <c r="AT29" s="211"/>
      <c r="AU29" s="211"/>
      <c r="AV29" s="211"/>
      <c r="AW29" s="211"/>
      <c r="AX29" s="211"/>
      <c r="AY29" s="211"/>
    </row>
    <row r="30" spans="1:51" ht="15" x14ac:dyDescent="0.25">
      <c r="A30" s="193">
        <f>YampaRiverInflow.TotalOutflow!A30</f>
        <v>44743</v>
      </c>
      <c r="B30" s="165"/>
      <c r="C30" s="165"/>
      <c r="D30" s="165">
        <v>-30.271000000000001</v>
      </c>
      <c r="E30" s="235">
        <v>-36.479999999999997</v>
      </c>
      <c r="F30" s="235">
        <v>-38.226999999999997</v>
      </c>
      <c r="G30" s="235">
        <v>-78.781000000000006</v>
      </c>
      <c r="H30" s="235">
        <v>-21.681999999999999</v>
      </c>
      <c r="I30" s="235">
        <v>-28.289000000000001</v>
      </c>
      <c r="J30" s="235">
        <v>-64.233999999999995</v>
      </c>
      <c r="K30" s="235">
        <v>-49.396000000000001</v>
      </c>
      <c r="L30" s="235">
        <v>-44.13</v>
      </c>
      <c r="M30" s="235">
        <v>-48.3</v>
      </c>
      <c r="N30" s="235">
        <v>-25.504000000000001</v>
      </c>
      <c r="O30" s="235">
        <v>-48.567</v>
      </c>
      <c r="P30" s="235">
        <v>-182.99199999999999</v>
      </c>
      <c r="Q30" s="235">
        <v>-65.305999999999997</v>
      </c>
      <c r="R30" s="235">
        <v>-37.942</v>
      </c>
      <c r="S30" s="235">
        <v>-73.787000000000006</v>
      </c>
      <c r="T30" s="235">
        <v>-40.765999999999998</v>
      </c>
      <c r="U30" s="235">
        <v>-6.4569999999999999</v>
      </c>
      <c r="V30" s="235">
        <v>-40.478000000000002</v>
      </c>
      <c r="W30" s="235">
        <v>-35.347000000000001</v>
      </c>
      <c r="X30" s="235">
        <v>-30.984000000000002</v>
      </c>
      <c r="Y30" s="235">
        <v>-12.644</v>
      </c>
      <c r="Z30" s="235">
        <v>-15.252000000000001</v>
      </c>
      <c r="AA30" s="235">
        <v>-52.765999999999998</v>
      </c>
      <c r="AB30" s="235">
        <v>-45.936</v>
      </c>
      <c r="AC30" s="235">
        <v>-47.3</v>
      </c>
      <c r="AD30" s="235">
        <v>-39.220999999999997</v>
      </c>
      <c r="AE30" s="235">
        <v>-35.222999999999999</v>
      </c>
      <c r="AF30" s="235">
        <v>-42.72146</v>
      </c>
      <c r="AG30" s="235">
        <v>-48.900089999999999</v>
      </c>
      <c r="AH30" s="235">
        <v>-17.894650000000002</v>
      </c>
      <c r="AI30" s="252">
        <v>-23.696210000000001</v>
      </c>
      <c r="AJ30" s="252">
        <v>-7.1829008864099997</v>
      </c>
      <c r="AK30" s="252">
        <v>-13.3525170981</v>
      </c>
      <c r="AL30" s="252">
        <v>-36.118000000000002</v>
      </c>
      <c r="AM30" s="252">
        <v>-38.566000000000003</v>
      </c>
      <c r="AN30" s="211"/>
      <c r="AO30" s="211"/>
      <c r="AP30" s="211"/>
      <c r="AQ30" s="211"/>
      <c r="AR30" s="211"/>
      <c r="AS30" s="211"/>
      <c r="AT30" s="211"/>
      <c r="AU30" s="211"/>
      <c r="AV30" s="211"/>
      <c r="AW30" s="211"/>
      <c r="AX30" s="211"/>
      <c r="AY30" s="211"/>
    </row>
    <row r="31" spans="1:51" ht="15" x14ac:dyDescent="0.25">
      <c r="A31" s="193">
        <f>YampaRiverInflow.TotalOutflow!A31</f>
        <v>44774</v>
      </c>
      <c r="B31" s="165"/>
      <c r="C31" s="165"/>
      <c r="D31" s="165">
        <v>-27.927</v>
      </c>
      <c r="E31" s="235">
        <v>-16.428999999999998</v>
      </c>
      <c r="F31" s="235">
        <v>-15.093999999999999</v>
      </c>
      <c r="G31" s="235">
        <v>-77.117000000000004</v>
      </c>
      <c r="H31" s="235">
        <v>-51.414000000000001</v>
      </c>
      <c r="I31" s="235">
        <v>-22.39</v>
      </c>
      <c r="J31" s="235">
        <v>-5.8449999999999998</v>
      </c>
      <c r="K31" s="235">
        <v>-16.213000000000001</v>
      </c>
      <c r="L31" s="235">
        <v>-13.936999999999999</v>
      </c>
      <c r="M31" s="235">
        <v>-23.998000000000001</v>
      </c>
      <c r="N31" s="235">
        <v>5.8440000000000003</v>
      </c>
      <c r="O31" s="235">
        <v>-37.121000000000002</v>
      </c>
      <c r="P31" s="235">
        <v>-39.380000000000003</v>
      </c>
      <c r="Q31" s="235">
        <v>-27.815000000000001</v>
      </c>
      <c r="R31" s="235">
        <v>-14.052</v>
      </c>
      <c r="S31" s="235">
        <v>-65.381</v>
      </c>
      <c r="T31" s="235">
        <v>-36.566000000000003</v>
      </c>
      <c r="U31" s="235">
        <v>-19.853999999999999</v>
      </c>
      <c r="V31" s="235">
        <v>-3.7530000000000001</v>
      </c>
      <c r="W31" s="235">
        <v>-2.8780000000000001</v>
      </c>
      <c r="X31" s="235">
        <v>-12.666</v>
      </c>
      <c r="Y31" s="235">
        <v>-13.96</v>
      </c>
      <c r="Z31" s="235">
        <v>-39.997999999999998</v>
      </c>
      <c r="AA31" s="235">
        <v>7.2850000000000001</v>
      </c>
      <c r="AB31" s="235">
        <v>-24.344000000000001</v>
      </c>
      <c r="AC31" s="235">
        <v>-33.448999999999998</v>
      </c>
      <c r="AD31" s="235">
        <v>-19.832000000000001</v>
      </c>
      <c r="AE31" s="235">
        <v>-46.258000000000003</v>
      </c>
      <c r="AF31" s="235">
        <v>-32.945339999999995</v>
      </c>
      <c r="AG31" s="235">
        <v>-39.458289999999998</v>
      </c>
      <c r="AH31" s="235">
        <v>-23.445790000000002</v>
      </c>
      <c r="AI31" s="252">
        <v>-14.44247</v>
      </c>
      <c r="AJ31" s="252">
        <v>-5.3147564458200005</v>
      </c>
      <c r="AK31" s="252">
        <v>-18.306574451100001</v>
      </c>
      <c r="AL31" s="252">
        <v>-15.141999999999999</v>
      </c>
      <c r="AM31" s="252">
        <v>5.0810000000000004</v>
      </c>
      <c r="AN31" s="211"/>
      <c r="AO31" s="211"/>
      <c r="AP31" s="211"/>
      <c r="AQ31" s="211"/>
      <c r="AR31" s="211"/>
      <c r="AS31" s="211"/>
      <c r="AT31" s="211"/>
      <c r="AU31" s="211"/>
      <c r="AV31" s="211"/>
      <c r="AW31" s="211"/>
      <c r="AX31" s="211"/>
      <c r="AY31" s="211"/>
    </row>
    <row r="32" spans="1:51" ht="15" x14ac:dyDescent="0.25">
      <c r="A32" s="193">
        <f>YampaRiverInflow.TotalOutflow!A32</f>
        <v>44805</v>
      </c>
      <c r="B32" s="165"/>
      <c r="C32" s="165"/>
      <c r="D32" s="165">
        <v>-17.346</v>
      </c>
      <c r="E32" s="235">
        <v>-45.348999999999997</v>
      </c>
      <c r="F32" s="235">
        <v>-49.987000000000002</v>
      </c>
      <c r="G32" s="235">
        <v>8.8550000000000004</v>
      </c>
      <c r="H32" s="235">
        <v>-45.326999999999998</v>
      </c>
      <c r="I32" s="235">
        <v>-12.705</v>
      </c>
      <c r="J32" s="235">
        <v>-21.931000000000001</v>
      </c>
      <c r="K32" s="235">
        <v>-11.678000000000001</v>
      </c>
      <c r="L32" s="235">
        <v>-16.454999999999998</v>
      </c>
      <c r="M32" s="235">
        <v>-15.521000000000001</v>
      </c>
      <c r="N32" s="235">
        <v>-12.746</v>
      </c>
      <c r="O32" s="235">
        <v>-31.334</v>
      </c>
      <c r="P32" s="235">
        <v>-19.856000000000002</v>
      </c>
      <c r="Q32" s="235">
        <v>-41.415999999999997</v>
      </c>
      <c r="R32" s="235">
        <v>-22.555</v>
      </c>
      <c r="S32" s="235">
        <v>0.85399999999999998</v>
      </c>
      <c r="T32" s="235">
        <v>-61.966000000000001</v>
      </c>
      <c r="U32" s="235">
        <v>-54.048999999999999</v>
      </c>
      <c r="V32" s="235">
        <v>-27.712</v>
      </c>
      <c r="W32" s="235">
        <v>-18.021999999999998</v>
      </c>
      <c r="X32" s="235">
        <v>-8.8450000000000006</v>
      </c>
      <c r="Y32" s="235">
        <v>-17.966000000000001</v>
      </c>
      <c r="Z32" s="235">
        <v>-5.1360000000000001</v>
      </c>
      <c r="AA32" s="235">
        <v>-10.974</v>
      </c>
      <c r="AB32" s="235">
        <v>-32.47</v>
      </c>
      <c r="AC32" s="235">
        <v>-35.090000000000003</v>
      </c>
      <c r="AD32" s="235">
        <v>-20.788</v>
      </c>
      <c r="AE32" s="235">
        <v>-50.804000000000002</v>
      </c>
      <c r="AF32" s="235">
        <v>-26.487169999999999</v>
      </c>
      <c r="AG32" s="235">
        <v>-30.253869999999999</v>
      </c>
      <c r="AH32" s="235">
        <v>-43.057809999999996</v>
      </c>
      <c r="AI32" s="252">
        <v>-36.350120000000004</v>
      </c>
      <c r="AJ32" s="252">
        <v>-18.8728240509</v>
      </c>
      <c r="AK32" s="252">
        <v>-15.710973601100001</v>
      </c>
      <c r="AL32" s="252">
        <v>14.304</v>
      </c>
      <c r="AM32" s="252">
        <v>-4.5</v>
      </c>
      <c r="AN32" s="211"/>
      <c r="AO32" s="211"/>
      <c r="AP32" s="211"/>
      <c r="AQ32" s="211"/>
      <c r="AR32" s="211"/>
      <c r="AS32" s="211"/>
      <c r="AT32" s="211"/>
      <c r="AU32" s="211"/>
      <c r="AV32" s="211"/>
      <c r="AW32" s="211"/>
      <c r="AX32" s="211"/>
      <c r="AY32" s="211"/>
    </row>
    <row r="33" spans="1:51" ht="15" x14ac:dyDescent="0.25">
      <c r="A33" s="193">
        <f>YampaRiverInflow.TotalOutflow!A33</f>
        <v>44835</v>
      </c>
      <c r="B33" s="165"/>
      <c r="C33" s="165"/>
      <c r="D33" s="165">
        <v>-13.618</v>
      </c>
      <c r="E33" s="235">
        <v>4.673</v>
      </c>
      <c r="F33" s="235">
        <v>-43.091999999999999</v>
      </c>
      <c r="G33" s="235">
        <v>28.411000000000001</v>
      </c>
      <c r="H33" s="235">
        <v>15.292999999999999</v>
      </c>
      <c r="I33" s="235">
        <v>7.4790000000000001</v>
      </c>
      <c r="J33" s="235">
        <v>-7.4880000000000004</v>
      </c>
      <c r="K33" s="235">
        <v>-21.609000000000002</v>
      </c>
      <c r="L33" s="235">
        <v>-2.9830000000000001</v>
      </c>
      <c r="M33" s="235">
        <v>3.17</v>
      </c>
      <c r="N33" s="235">
        <v>-15.058</v>
      </c>
      <c r="O33" s="235">
        <v>-8.1869999999999994</v>
      </c>
      <c r="P33" s="235">
        <v>-13.262</v>
      </c>
      <c r="Q33" s="235">
        <v>8.3439999999999994</v>
      </c>
      <c r="R33" s="235">
        <v>1.6279999999999999</v>
      </c>
      <c r="S33" s="235">
        <v>-1.526</v>
      </c>
      <c r="T33" s="235">
        <v>0.55800000000000005</v>
      </c>
      <c r="U33" s="235">
        <v>-0.40699999999999997</v>
      </c>
      <c r="V33" s="235">
        <v>-3.3740000000000001</v>
      </c>
      <c r="W33" s="235">
        <v>10.401</v>
      </c>
      <c r="X33" s="235">
        <v>3.125</v>
      </c>
      <c r="Y33" s="235">
        <v>0.16600000000000001</v>
      </c>
      <c r="Z33" s="235">
        <v>26.085000000000001</v>
      </c>
      <c r="AA33" s="235">
        <v>-4.4400000000000004</v>
      </c>
      <c r="AB33" s="235">
        <v>7.4</v>
      </c>
      <c r="AC33" s="235">
        <v>-11.666</v>
      </c>
      <c r="AD33" s="235">
        <v>-2.7410000000000001</v>
      </c>
      <c r="AE33" s="235">
        <v>-4.4329999999999998</v>
      </c>
      <c r="AF33" s="235">
        <v>-10.08483</v>
      </c>
      <c r="AG33" s="235">
        <v>-27.032550000000001</v>
      </c>
      <c r="AH33" s="235">
        <v>-5.7554099999999995</v>
      </c>
      <c r="AI33" s="252">
        <v>-10.2515</v>
      </c>
      <c r="AJ33" s="252">
        <v>-12.6998988852</v>
      </c>
      <c r="AK33" s="252">
        <v>-2.6646828313099999</v>
      </c>
      <c r="AL33" s="252">
        <v>25.649000000000001</v>
      </c>
      <c r="AM33" s="252">
        <v>0.77100000000000002</v>
      </c>
      <c r="AN33" s="211"/>
      <c r="AO33" s="211"/>
      <c r="AP33" s="211"/>
      <c r="AQ33" s="211"/>
      <c r="AR33" s="211"/>
      <c r="AS33" s="211"/>
      <c r="AT33" s="211"/>
      <c r="AU33" s="211"/>
      <c r="AV33" s="211"/>
      <c r="AW33" s="211"/>
      <c r="AX33" s="211"/>
      <c r="AY33" s="211"/>
    </row>
    <row r="34" spans="1:51" ht="15" x14ac:dyDescent="0.25">
      <c r="A34" s="193">
        <f>YampaRiverInflow.TotalOutflow!A34</f>
        <v>44866</v>
      </c>
      <c r="B34" s="165"/>
      <c r="C34" s="165"/>
      <c r="D34" s="165">
        <v>7.05</v>
      </c>
      <c r="E34" s="235">
        <v>-56.331000000000003</v>
      </c>
      <c r="F34" s="235">
        <v>-30.108000000000001</v>
      </c>
      <c r="G34" s="235">
        <v>-24.338000000000001</v>
      </c>
      <c r="H34" s="235">
        <v>-14.114000000000001</v>
      </c>
      <c r="I34" s="235">
        <v>1.411</v>
      </c>
      <c r="J34" s="235">
        <v>5.4320000000000004</v>
      </c>
      <c r="K34" s="235">
        <v>11.315</v>
      </c>
      <c r="L34" s="235">
        <v>8.8170000000000002</v>
      </c>
      <c r="M34" s="235">
        <v>8.6760000000000002</v>
      </c>
      <c r="N34" s="235">
        <v>-7.5490000000000004</v>
      </c>
      <c r="O34" s="235">
        <v>1.3320000000000001</v>
      </c>
      <c r="P34" s="235">
        <v>8.9619999999999997</v>
      </c>
      <c r="Q34" s="235">
        <v>4.5019999999999998</v>
      </c>
      <c r="R34" s="235">
        <v>13.975</v>
      </c>
      <c r="S34" s="235">
        <v>6.8760000000000003</v>
      </c>
      <c r="T34" s="235">
        <v>-37.753999999999998</v>
      </c>
      <c r="U34" s="235">
        <v>12.58</v>
      </c>
      <c r="V34" s="235">
        <v>4.9530000000000003</v>
      </c>
      <c r="W34" s="235">
        <v>14.292</v>
      </c>
      <c r="X34" s="235">
        <v>10.398</v>
      </c>
      <c r="Y34" s="235">
        <v>14.773</v>
      </c>
      <c r="Z34" s="235">
        <v>2.8980000000000001</v>
      </c>
      <c r="AA34" s="235">
        <v>-5.16</v>
      </c>
      <c r="AB34" s="235">
        <v>8.36</v>
      </c>
      <c r="AC34" s="235">
        <v>0.24399999999999999</v>
      </c>
      <c r="AD34" s="235">
        <v>-2.194</v>
      </c>
      <c r="AE34" s="235">
        <v>-8.1240000000000006</v>
      </c>
      <c r="AF34" s="235">
        <v>-20.0396</v>
      </c>
      <c r="AG34" s="235">
        <v>-7.1350500000000006</v>
      </c>
      <c r="AH34" s="235">
        <v>-4.9749300000000005</v>
      </c>
      <c r="AI34" s="252">
        <v>-2.7747700000000002</v>
      </c>
      <c r="AJ34" s="252">
        <v>-5.4642536803299997</v>
      </c>
      <c r="AK34" s="252">
        <v>13.381105650899999</v>
      </c>
      <c r="AL34" s="252">
        <v>5.9569999999999999</v>
      </c>
      <c r="AM34" s="252">
        <v>17.582999999999998</v>
      </c>
      <c r="AN34" s="211"/>
      <c r="AO34" s="211"/>
      <c r="AP34" s="211"/>
      <c r="AQ34" s="211"/>
      <c r="AR34" s="211"/>
      <c r="AS34" s="211"/>
      <c r="AT34" s="211"/>
      <c r="AU34" s="211"/>
      <c r="AV34" s="211"/>
      <c r="AW34" s="211"/>
      <c r="AX34" s="211"/>
      <c r="AY34" s="211"/>
    </row>
    <row r="35" spans="1:51" ht="15" x14ac:dyDescent="0.25">
      <c r="A35" s="193">
        <f>YampaRiverInflow.TotalOutflow!A35</f>
        <v>44896</v>
      </c>
      <c r="B35" s="165"/>
      <c r="C35" s="165"/>
      <c r="D35" s="165">
        <v>12.73</v>
      </c>
      <c r="E35" s="235">
        <v>-93.247</v>
      </c>
      <c r="F35" s="235">
        <v>-29.280999999999999</v>
      </c>
      <c r="G35" s="235">
        <v>-52.756999999999998</v>
      </c>
      <c r="H35" s="235">
        <v>-68.424999999999997</v>
      </c>
      <c r="I35" s="235">
        <v>-26.193000000000001</v>
      </c>
      <c r="J35" s="235">
        <v>-1.996</v>
      </c>
      <c r="K35" s="235">
        <v>1.087</v>
      </c>
      <c r="L35" s="235">
        <v>7.093</v>
      </c>
      <c r="M35" s="235">
        <v>18.335000000000001</v>
      </c>
      <c r="N35" s="235">
        <v>4.6580000000000004</v>
      </c>
      <c r="O35" s="235">
        <v>11.409000000000001</v>
      </c>
      <c r="P35" s="235">
        <v>18.884</v>
      </c>
      <c r="Q35" s="235">
        <v>6.4809999999999999</v>
      </c>
      <c r="R35" s="235">
        <v>-1.6890000000000001</v>
      </c>
      <c r="S35" s="235">
        <v>-26.622</v>
      </c>
      <c r="T35" s="235">
        <v>-69.311999999999998</v>
      </c>
      <c r="U35" s="235">
        <v>30.471</v>
      </c>
      <c r="V35" s="235">
        <v>12.734</v>
      </c>
      <c r="W35" s="235">
        <v>16.88</v>
      </c>
      <c r="X35" s="235">
        <v>5.86</v>
      </c>
      <c r="Y35" s="235">
        <v>7.444</v>
      </c>
      <c r="Z35" s="235">
        <v>33.223999999999997</v>
      </c>
      <c r="AA35" s="235">
        <v>12.48</v>
      </c>
      <c r="AB35" s="235">
        <v>17.550999999999998</v>
      </c>
      <c r="AC35" s="235">
        <v>6.2709999999999999</v>
      </c>
      <c r="AD35" s="235">
        <v>38.814999999999998</v>
      </c>
      <c r="AE35" s="235">
        <v>9.5690000000000008</v>
      </c>
      <c r="AF35" s="235">
        <v>34.180550000000004</v>
      </c>
      <c r="AG35" s="235">
        <v>4.3811200000000001</v>
      </c>
      <c r="AH35" s="235">
        <v>12.84577</v>
      </c>
      <c r="AI35" s="252">
        <v>-9.6169899999999995</v>
      </c>
      <c r="AJ35" s="252">
        <v>8.3672790060800004</v>
      </c>
      <c r="AK35" s="252">
        <v>22.5435745029</v>
      </c>
      <c r="AL35" s="252">
        <v>-13.081</v>
      </c>
      <c r="AM35" s="252">
        <v>-31.75</v>
      </c>
      <c r="AN35" s="211"/>
      <c r="AO35" s="211"/>
      <c r="AP35" s="211"/>
      <c r="AQ35" s="211"/>
      <c r="AR35" s="211"/>
      <c r="AS35" s="211"/>
      <c r="AT35" s="211"/>
      <c r="AU35" s="211"/>
      <c r="AV35" s="211"/>
      <c r="AW35" s="211"/>
      <c r="AX35" s="211"/>
      <c r="AY35" s="211"/>
    </row>
    <row r="36" spans="1:51" ht="15" x14ac:dyDescent="0.25">
      <c r="A36" s="193">
        <f>YampaRiverInflow.TotalOutflow!A36</f>
        <v>44927</v>
      </c>
      <c r="B36" s="165"/>
      <c r="C36" s="165"/>
      <c r="D36" s="165">
        <v>-18.364000000000001</v>
      </c>
      <c r="E36" s="235">
        <v>-132.33799999999999</v>
      </c>
      <c r="F36" s="235">
        <v>-58.228000000000002</v>
      </c>
      <c r="G36" s="235">
        <v>-60.307000000000002</v>
      </c>
      <c r="H36" s="235">
        <v>-43.218000000000004</v>
      </c>
      <c r="I36" s="235">
        <v>0.96399999999999997</v>
      </c>
      <c r="J36" s="235">
        <v>-22.263000000000002</v>
      </c>
      <c r="K36" s="235">
        <v>4.6050000000000004</v>
      </c>
      <c r="L36" s="235">
        <v>-1.4319999999999999</v>
      </c>
      <c r="M36" s="235">
        <v>-16.689</v>
      </c>
      <c r="N36" s="235">
        <v>33.015000000000001</v>
      </c>
      <c r="O36" s="235">
        <v>-30.713000000000001</v>
      </c>
      <c r="P36" s="235">
        <v>-2.2970000000000002</v>
      </c>
      <c r="Q36" s="235">
        <v>-5.6280000000000001</v>
      </c>
      <c r="R36" s="235">
        <v>-64.680999999999997</v>
      </c>
      <c r="S36" s="235">
        <v>-113.199</v>
      </c>
      <c r="T36" s="235">
        <v>36.241999999999997</v>
      </c>
      <c r="U36" s="235">
        <v>-10.677</v>
      </c>
      <c r="V36" s="235">
        <v>8.1579999999999995</v>
      </c>
      <c r="W36" s="235">
        <v>1.393</v>
      </c>
      <c r="X36" s="235">
        <v>10.17</v>
      </c>
      <c r="Y36" s="235">
        <v>3.6539999999999999</v>
      </c>
      <c r="Z36" s="235">
        <v>8.1709999999999994</v>
      </c>
      <c r="AA36" s="235">
        <v>-29.212</v>
      </c>
      <c r="AB36" s="235">
        <v>-12.486000000000001</v>
      </c>
      <c r="AC36" s="235">
        <v>-4.2009999999999996</v>
      </c>
      <c r="AD36" s="235">
        <v>-21.986999999999998</v>
      </c>
      <c r="AE36" s="235">
        <v>21.381310000000003</v>
      </c>
      <c r="AF36" s="235">
        <v>-39.100470000000001</v>
      </c>
      <c r="AG36" s="235">
        <v>-31.08878</v>
      </c>
      <c r="AH36" s="235">
        <v>7.3067399999999996</v>
      </c>
      <c r="AI36" s="252">
        <v>-13.3189509084</v>
      </c>
      <c r="AJ36" s="252">
        <v>-6.1162163466399999</v>
      </c>
      <c r="AK36" s="252">
        <v>40.491999999999997</v>
      </c>
      <c r="AL36" s="252">
        <v>-4.7590000000000003</v>
      </c>
      <c r="AM36" s="252">
        <v>-120.42</v>
      </c>
      <c r="AN36" s="211"/>
      <c r="AO36" s="211"/>
      <c r="AP36" s="211"/>
      <c r="AQ36" s="211"/>
      <c r="AR36" s="211"/>
      <c r="AS36" s="211"/>
      <c r="AT36" s="211"/>
      <c r="AU36" s="211"/>
      <c r="AV36" s="211"/>
      <c r="AW36" s="211"/>
      <c r="AX36" s="211"/>
      <c r="AY36" s="211"/>
    </row>
    <row r="37" spans="1:51" ht="15" x14ac:dyDescent="0.25">
      <c r="A37" s="193">
        <f>YampaRiverInflow.TotalOutflow!A37</f>
        <v>44958</v>
      </c>
      <c r="B37" s="165"/>
      <c r="C37" s="165"/>
      <c r="D37" s="165">
        <v>-26.606999999999999</v>
      </c>
      <c r="E37" s="235">
        <v>-7.18</v>
      </c>
      <c r="F37" s="235">
        <v>-64.896000000000001</v>
      </c>
      <c r="G37" s="235">
        <v>-23.876000000000001</v>
      </c>
      <c r="H37" s="235">
        <v>15.349</v>
      </c>
      <c r="I37" s="235">
        <v>-20.808</v>
      </c>
      <c r="J37" s="235">
        <v>-41.154000000000003</v>
      </c>
      <c r="K37" s="235">
        <v>-33.997</v>
      </c>
      <c r="L37" s="235">
        <v>-13.894</v>
      </c>
      <c r="M37" s="235">
        <v>-22.573</v>
      </c>
      <c r="N37" s="235">
        <v>-17.102</v>
      </c>
      <c r="O37" s="235">
        <v>-38.902000000000001</v>
      </c>
      <c r="P37" s="235">
        <v>-63.575000000000003</v>
      </c>
      <c r="Q37" s="235">
        <v>-26.556999999999999</v>
      </c>
      <c r="R37" s="235">
        <v>-43.094999999999999</v>
      </c>
      <c r="S37" s="235">
        <v>-46.804000000000002</v>
      </c>
      <c r="T37" s="235">
        <v>-20.875</v>
      </c>
      <c r="U37" s="235">
        <v>-24.366</v>
      </c>
      <c r="V37" s="235">
        <v>1.1859999999999999</v>
      </c>
      <c r="W37" s="235">
        <v>-25.843</v>
      </c>
      <c r="X37" s="235">
        <v>-4.476</v>
      </c>
      <c r="Y37" s="235">
        <v>-2.3679999999999999</v>
      </c>
      <c r="Z37" s="235">
        <v>5.9080000000000004</v>
      </c>
      <c r="AA37" s="235">
        <v>-17.978000000000002</v>
      </c>
      <c r="AB37" s="235">
        <v>-35.601999999999997</v>
      </c>
      <c r="AC37" s="235">
        <v>-45.103999999999999</v>
      </c>
      <c r="AD37" s="235">
        <v>-5.1180000000000003</v>
      </c>
      <c r="AE37" s="235">
        <v>-37.282989999999998</v>
      </c>
      <c r="AF37" s="235">
        <v>-15.646379999999999</v>
      </c>
      <c r="AG37" s="235">
        <v>-40.071829999999999</v>
      </c>
      <c r="AH37" s="235">
        <v>-32.633000000000003</v>
      </c>
      <c r="AI37" s="252">
        <v>-26.703267437200001</v>
      </c>
      <c r="AJ37" s="252">
        <v>-28.524806553999998</v>
      </c>
      <c r="AK37" s="252">
        <v>-31.532</v>
      </c>
      <c r="AL37" s="252">
        <v>-59.207000000000001</v>
      </c>
      <c r="AM37" s="252">
        <v>75.613</v>
      </c>
      <c r="AN37" s="211"/>
      <c r="AO37" s="211"/>
      <c r="AP37" s="211"/>
      <c r="AQ37" s="211"/>
      <c r="AR37" s="211"/>
      <c r="AS37" s="211"/>
      <c r="AT37" s="211"/>
      <c r="AU37" s="211"/>
      <c r="AV37" s="211"/>
      <c r="AW37" s="211"/>
      <c r="AX37" s="211"/>
      <c r="AY37" s="211"/>
    </row>
    <row r="38" spans="1:51" ht="15" x14ac:dyDescent="0.25">
      <c r="A38" s="193">
        <f>YampaRiverInflow.TotalOutflow!A38</f>
        <v>44986</v>
      </c>
      <c r="B38" s="165"/>
      <c r="C38" s="165"/>
      <c r="D38" s="165">
        <v>-45.817999999999998</v>
      </c>
      <c r="E38" s="235">
        <v>-25.779</v>
      </c>
      <c r="F38" s="235">
        <v>-20.971</v>
      </c>
      <c r="G38" s="235">
        <v>-80.751000000000005</v>
      </c>
      <c r="H38" s="235">
        <v>22.236000000000001</v>
      </c>
      <c r="I38" s="235">
        <v>-24.802</v>
      </c>
      <c r="J38" s="235">
        <v>-17.36</v>
      </c>
      <c r="K38" s="235">
        <v>-33.058</v>
      </c>
      <c r="L38" s="235">
        <v>-34.947000000000003</v>
      </c>
      <c r="M38" s="235">
        <v>-9.4450000000000003</v>
      </c>
      <c r="N38" s="235">
        <v>-51.122999999999998</v>
      </c>
      <c r="O38" s="235">
        <v>-40.192999999999998</v>
      </c>
      <c r="P38" s="235">
        <v>-34.902000000000001</v>
      </c>
      <c r="Q38" s="235">
        <v>-96.096000000000004</v>
      </c>
      <c r="R38" s="235">
        <v>-38.881</v>
      </c>
      <c r="S38" s="235">
        <v>-9.1829999999999998</v>
      </c>
      <c r="T38" s="235">
        <v>-13.153</v>
      </c>
      <c r="U38" s="235">
        <v>-27.914000000000001</v>
      </c>
      <c r="V38" s="235">
        <v>-37.945</v>
      </c>
      <c r="W38" s="235">
        <v>-37.232999999999997</v>
      </c>
      <c r="X38" s="235">
        <v>-84.150999999999996</v>
      </c>
      <c r="Y38" s="235">
        <v>-52.823</v>
      </c>
      <c r="Z38" s="235">
        <v>-62.375</v>
      </c>
      <c r="AA38" s="235">
        <v>-22.702999999999999</v>
      </c>
      <c r="AB38" s="235">
        <v>-24.411000000000001</v>
      </c>
      <c r="AC38" s="235">
        <v>-35.779000000000003</v>
      </c>
      <c r="AD38" s="235">
        <v>-52.19</v>
      </c>
      <c r="AE38" s="235">
        <v>-44.594099999999997</v>
      </c>
      <c r="AF38" s="235">
        <v>-46.276849999999996</v>
      </c>
      <c r="AG38" s="235">
        <v>-41.178449999999998</v>
      </c>
      <c r="AH38" s="235">
        <v>-54.098759999999999</v>
      </c>
      <c r="AI38" s="252">
        <v>-94.386657514799992</v>
      </c>
      <c r="AJ38" s="252">
        <v>-67.435723010499999</v>
      </c>
      <c r="AK38" s="252">
        <v>-34.798000000000002</v>
      </c>
      <c r="AL38" s="252">
        <v>-42.109000000000002</v>
      </c>
      <c r="AM38" s="252">
        <v>-24.684999999999999</v>
      </c>
      <c r="AN38" s="211"/>
      <c r="AO38" s="211"/>
      <c r="AP38" s="211"/>
      <c r="AQ38" s="211"/>
      <c r="AR38" s="211"/>
      <c r="AS38" s="211"/>
      <c r="AT38" s="211"/>
      <c r="AU38" s="211"/>
      <c r="AV38" s="211"/>
      <c r="AW38" s="211"/>
      <c r="AX38" s="211"/>
      <c r="AY38" s="211"/>
    </row>
    <row r="39" spans="1:51" ht="15" x14ac:dyDescent="0.25">
      <c r="A39" s="193">
        <f>YampaRiverInflow.TotalOutflow!A39</f>
        <v>45017</v>
      </c>
      <c r="B39" s="165"/>
      <c r="C39" s="165"/>
      <c r="D39" s="165">
        <v>-32.718000000000004</v>
      </c>
      <c r="E39" s="235">
        <v>-33.209000000000003</v>
      </c>
      <c r="F39" s="235">
        <v>-50.463000000000001</v>
      </c>
      <c r="G39" s="235">
        <v>-39.68</v>
      </c>
      <c r="H39" s="235">
        <v>-1.92</v>
      </c>
      <c r="I39" s="235">
        <v>-7.2060000000000004</v>
      </c>
      <c r="J39" s="235">
        <v>-49.616999999999997</v>
      </c>
      <c r="K39" s="235">
        <v>-43.034999999999997</v>
      </c>
      <c r="L39" s="235">
        <v>-59.116</v>
      </c>
      <c r="M39" s="235">
        <v>-58.07</v>
      </c>
      <c r="N39" s="235">
        <v>-46.223999999999997</v>
      </c>
      <c r="O39" s="235">
        <v>-45.231000000000002</v>
      </c>
      <c r="P39" s="235">
        <v>-21.337</v>
      </c>
      <c r="Q39" s="235">
        <v>-46.392000000000003</v>
      </c>
      <c r="R39" s="235">
        <v>-46.932000000000002</v>
      </c>
      <c r="S39" s="235">
        <v>-10.394</v>
      </c>
      <c r="T39" s="235">
        <v>-22.183</v>
      </c>
      <c r="U39" s="235">
        <v>-50.360999999999997</v>
      </c>
      <c r="V39" s="235">
        <v>-34.244</v>
      </c>
      <c r="W39" s="235">
        <v>-28.298999999999999</v>
      </c>
      <c r="X39" s="235">
        <v>-23.056999999999999</v>
      </c>
      <c r="Y39" s="235">
        <v>-23.652999999999999</v>
      </c>
      <c r="Z39" s="235">
        <v>-18.731000000000002</v>
      </c>
      <c r="AA39" s="235">
        <v>-34.493000000000002</v>
      </c>
      <c r="AB39" s="235">
        <v>-34.719000000000001</v>
      </c>
      <c r="AC39" s="235">
        <v>-39.353999999999999</v>
      </c>
      <c r="AD39" s="235">
        <v>-36.816000000000003</v>
      </c>
      <c r="AE39" s="235">
        <v>-31.096540000000001</v>
      </c>
      <c r="AF39" s="235">
        <v>-26.820700000000002</v>
      </c>
      <c r="AG39" s="235">
        <v>-39.596559999999997</v>
      </c>
      <c r="AH39" s="235">
        <v>-38.490559999999995</v>
      </c>
      <c r="AI39" s="252">
        <v>-7.4329692029799999</v>
      </c>
      <c r="AJ39" s="252">
        <v>-6.8714972382399999</v>
      </c>
      <c r="AK39" s="252">
        <v>-9.35</v>
      </c>
      <c r="AL39" s="252">
        <v>-26.696999999999999</v>
      </c>
      <c r="AM39" s="252">
        <v>-94.260999999999996</v>
      </c>
      <c r="AN39" s="211"/>
      <c r="AO39" s="211"/>
      <c r="AP39" s="211"/>
      <c r="AQ39" s="211"/>
      <c r="AR39" s="211"/>
      <c r="AS39" s="211"/>
      <c r="AT39" s="211"/>
      <c r="AU39" s="211"/>
      <c r="AV39" s="211"/>
      <c r="AW39" s="211"/>
      <c r="AX39" s="211"/>
      <c r="AY39" s="211"/>
    </row>
    <row r="40" spans="1:51" ht="15" x14ac:dyDescent="0.25">
      <c r="A40" s="193">
        <f>YampaRiverInflow.TotalOutflow!A40</f>
        <v>45047</v>
      </c>
      <c r="B40" s="165"/>
      <c r="C40" s="165"/>
      <c r="D40" s="165">
        <v>-22.001000000000001</v>
      </c>
      <c r="E40" s="235">
        <v>-80.343999999999994</v>
      </c>
      <c r="F40" s="235">
        <v>-118.304</v>
      </c>
      <c r="G40" s="235">
        <v>-138.191</v>
      </c>
      <c r="H40" s="235">
        <v>-16.033000000000001</v>
      </c>
      <c r="I40" s="235">
        <v>-40.975999999999999</v>
      </c>
      <c r="J40" s="235">
        <v>-17.803999999999998</v>
      </c>
      <c r="K40" s="235">
        <v>-31.501999999999999</v>
      </c>
      <c r="L40" s="235">
        <v>-19.012</v>
      </c>
      <c r="M40" s="235">
        <v>-19.099</v>
      </c>
      <c r="N40" s="235">
        <v>-31.253</v>
      </c>
      <c r="O40" s="235">
        <v>-147.96199999999999</v>
      </c>
      <c r="P40" s="235">
        <v>-29.908999999999999</v>
      </c>
      <c r="Q40" s="235">
        <v>-28.129000000000001</v>
      </c>
      <c r="R40" s="235">
        <v>-49.914999999999999</v>
      </c>
      <c r="S40" s="235">
        <v>-34.603000000000002</v>
      </c>
      <c r="T40" s="235">
        <v>-27.748999999999999</v>
      </c>
      <c r="U40" s="235">
        <v>-15.643000000000001</v>
      </c>
      <c r="V40" s="235">
        <v>-26.481000000000002</v>
      </c>
      <c r="W40" s="235">
        <v>-13.461</v>
      </c>
      <c r="X40" s="235">
        <v>-3.1219999999999999</v>
      </c>
      <c r="Y40" s="235">
        <v>-37.49</v>
      </c>
      <c r="Z40" s="235">
        <v>-28.582000000000001</v>
      </c>
      <c r="AA40" s="235">
        <v>-34.988</v>
      </c>
      <c r="AB40" s="235">
        <v>-27.611000000000001</v>
      </c>
      <c r="AC40" s="235">
        <v>-13.772</v>
      </c>
      <c r="AD40" s="235">
        <v>-19.452999999999999</v>
      </c>
      <c r="AE40" s="235">
        <v>-43.834120000000006</v>
      </c>
      <c r="AF40" s="235">
        <v>-36.949010000000001</v>
      </c>
      <c r="AG40" s="235">
        <v>-18.708639999999999</v>
      </c>
      <c r="AH40" s="235">
        <v>-25.39873</v>
      </c>
      <c r="AI40" s="252">
        <v>-18.684161391</v>
      </c>
      <c r="AJ40" s="252">
        <v>-9.3682712112299988</v>
      </c>
      <c r="AK40" s="252">
        <v>-3.2269999999999999</v>
      </c>
      <c r="AL40" s="252">
        <v>-13.581</v>
      </c>
      <c r="AM40" s="252">
        <v>-52.53</v>
      </c>
      <c r="AN40" s="211"/>
      <c r="AO40" s="211"/>
      <c r="AP40" s="211"/>
      <c r="AQ40" s="211"/>
      <c r="AR40" s="211"/>
      <c r="AS40" s="211"/>
      <c r="AT40" s="211"/>
      <c r="AU40" s="211"/>
      <c r="AV40" s="211"/>
      <c r="AW40" s="211"/>
      <c r="AX40" s="211"/>
      <c r="AY40" s="211"/>
    </row>
    <row r="41" spans="1:51" ht="15" x14ac:dyDescent="0.25">
      <c r="A41" s="193">
        <f>YampaRiverInflow.TotalOutflow!A41</f>
        <v>45078</v>
      </c>
      <c r="B41" s="165"/>
      <c r="C41" s="165"/>
      <c r="D41" s="165">
        <v>-44.996000000000002</v>
      </c>
      <c r="E41" s="235">
        <v>-71.817999999999998</v>
      </c>
      <c r="F41" s="235">
        <v>-97.96</v>
      </c>
      <c r="G41" s="235">
        <v>8.8849999999999998</v>
      </c>
      <c r="H41" s="235">
        <v>-38.042999999999999</v>
      </c>
      <c r="I41" s="235">
        <v>-46.71</v>
      </c>
      <c r="J41" s="235">
        <v>-50.164000000000001</v>
      </c>
      <c r="K41" s="235">
        <v>-42.655000000000001</v>
      </c>
      <c r="L41" s="235">
        <v>-57.844000000000001</v>
      </c>
      <c r="M41" s="235">
        <v>-49.320999999999998</v>
      </c>
      <c r="N41" s="235">
        <v>-51.93</v>
      </c>
      <c r="O41" s="235">
        <v>-183.62299999999999</v>
      </c>
      <c r="P41" s="235">
        <v>-63.558</v>
      </c>
      <c r="Q41" s="235">
        <v>-43.442999999999998</v>
      </c>
      <c r="R41" s="235">
        <v>-78.712000000000003</v>
      </c>
      <c r="S41" s="235">
        <v>-44.427999999999997</v>
      </c>
      <c r="T41" s="235">
        <v>-46.622999999999998</v>
      </c>
      <c r="U41" s="235">
        <v>-26.48</v>
      </c>
      <c r="V41" s="235">
        <v>-49.249000000000002</v>
      </c>
      <c r="W41" s="235">
        <v>-37.82</v>
      </c>
      <c r="X41" s="235">
        <v>-37.124000000000002</v>
      </c>
      <c r="Y41" s="235">
        <v>-46.805999999999997</v>
      </c>
      <c r="Z41" s="235">
        <v>-42.271000000000001</v>
      </c>
      <c r="AA41" s="235">
        <v>-36.914999999999999</v>
      </c>
      <c r="AB41" s="235">
        <v>-53.137999999999998</v>
      </c>
      <c r="AC41" s="235">
        <v>-64.947999999999993</v>
      </c>
      <c r="AD41" s="235">
        <v>-25.780999999999999</v>
      </c>
      <c r="AE41" s="235">
        <v>-34.943179999999998</v>
      </c>
      <c r="AF41" s="235">
        <v>-51.29607</v>
      </c>
      <c r="AG41" s="235">
        <v>-57.331830000000004</v>
      </c>
      <c r="AH41" s="235">
        <v>-54.558230000000002</v>
      </c>
      <c r="AI41" s="252">
        <v>-68.587001490600002</v>
      </c>
      <c r="AJ41" s="252">
        <v>-35.762955953400002</v>
      </c>
      <c r="AK41" s="252">
        <v>-63.795000000000002</v>
      </c>
      <c r="AL41" s="252">
        <v>-22.106999999999999</v>
      </c>
      <c r="AM41" s="252">
        <v>-145.12100000000001</v>
      </c>
      <c r="AN41" s="211"/>
      <c r="AO41" s="211"/>
      <c r="AP41" s="211"/>
      <c r="AQ41" s="211"/>
      <c r="AR41" s="211"/>
      <c r="AS41" s="211"/>
      <c r="AT41" s="211"/>
      <c r="AU41" s="211"/>
      <c r="AV41" s="211"/>
      <c r="AW41" s="211"/>
      <c r="AX41" s="211"/>
      <c r="AY41" s="211"/>
    </row>
    <row r="42" spans="1:51" ht="15" x14ac:dyDescent="0.25">
      <c r="A42" s="193">
        <f>YampaRiverInflow.TotalOutflow!A42</f>
        <v>45108</v>
      </c>
      <c r="B42" s="165"/>
      <c r="C42" s="165"/>
      <c r="D42" s="165">
        <v>-30.271000000000001</v>
      </c>
      <c r="E42" s="235">
        <v>-38.226999999999997</v>
      </c>
      <c r="F42" s="235">
        <v>-78.781000000000006</v>
      </c>
      <c r="G42" s="235">
        <v>-21.681999999999999</v>
      </c>
      <c r="H42" s="235">
        <v>-28.289000000000001</v>
      </c>
      <c r="I42" s="235">
        <v>-64.233999999999995</v>
      </c>
      <c r="J42" s="235">
        <v>-49.396000000000001</v>
      </c>
      <c r="K42" s="235">
        <v>-44.13</v>
      </c>
      <c r="L42" s="235">
        <v>-48.3</v>
      </c>
      <c r="M42" s="235">
        <v>-25.504000000000001</v>
      </c>
      <c r="N42" s="235">
        <v>-48.567</v>
      </c>
      <c r="O42" s="235">
        <v>-182.99199999999999</v>
      </c>
      <c r="P42" s="235">
        <v>-65.305999999999997</v>
      </c>
      <c r="Q42" s="235">
        <v>-37.942</v>
      </c>
      <c r="R42" s="235">
        <v>-73.787000000000006</v>
      </c>
      <c r="S42" s="235">
        <v>-40.765999999999998</v>
      </c>
      <c r="T42" s="235">
        <v>-6.4569999999999999</v>
      </c>
      <c r="U42" s="235">
        <v>-40.478000000000002</v>
      </c>
      <c r="V42" s="235">
        <v>-35.347000000000001</v>
      </c>
      <c r="W42" s="235">
        <v>-30.984000000000002</v>
      </c>
      <c r="X42" s="235">
        <v>-12.644</v>
      </c>
      <c r="Y42" s="235">
        <v>-15.252000000000001</v>
      </c>
      <c r="Z42" s="235">
        <v>-52.765999999999998</v>
      </c>
      <c r="AA42" s="235">
        <v>-45.936</v>
      </c>
      <c r="AB42" s="235">
        <v>-47.3</v>
      </c>
      <c r="AC42" s="235">
        <v>-39.220999999999997</v>
      </c>
      <c r="AD42" s="235">
        <v>-35.222999999999999</v>
      </c>
      <c r="AE42" s="235">
        <v>-42.72146</v>
      </c>
      <c r="AF42" s="235">
        <v>-48.900089999999999</v>
      </c>
      <c r="AG42" s="235">
        <v>-17.894650000000002</v>
      </c>
      <c r="AH42" s="235">
        <v>-23.696210000000001</v>
      </c>
      <c r="AI42" s="252">
        <v>-7.1829008864099997</v>
      </c>
      <c r="AJ42" s="252">
        <v>-13.3525170981</v>
      </c>
      <c r="AK42" s="252">
        <v>-36.118000000000002</v>
      </c>
      <c r="AL42" s="252">
        <v>-38.566000000000003</v>
      </c>
      <c r="AM42" s="252">
        <v>-36.479999999999997</v>
      </c>
      <c r="AN42" s="211"/>
      <c r="AO42" s="211"/>
      <c r="AP42" s="211"/>
      <c r="AQ42" s="211"/>
      <c r="AR42" s="211"/>
      <c r="AS42" s="211"/>
      <c r="AT42" s="211"/>
      <c r="AU42" s="211"/>
      <c r="AV42" s="211"/>
      <c r="AW42" s="211"/>
      <c r="AX42" s="211"/>
      <c r="AY42" s="211"/>
    </row>
    <row r="43" spans="1:51" ht="15" x14ac:dyDescent="0.25">
      <c r="A43" s="193">
        <f>YampaRiverInflow.TotalOutflow!A43</f>
        <v>45139</v>
      </c>
      <c r="B43" s="165"/>
      <c r="C43" s="165"/>
      <c r="D43" s="165">
        <v>-27.927</v>
      </c>
      <c r="E43" s="235">
        <v>-15.093999999999999</v>
      </c>
      <c r="F43" s="235">
        <v>-77.117000000000004</v>
      </c>
      <c r="G43" s="235">
        <v>-51.414000000000001</v>
      </c>
      <c r="H43" s="235">
        <v>-22.39</v>
      </c>
      <c r="I43" s="235">
        <v>-5.8449999999999998</v>
      </c>
      <c r="J43" s="235">
        <v>-16.213000000000001</v>
      </c>
      <c r="K43" s="235">
        <v>-13.936999999999999</v>
      </c>
      <c r="L43" s="235">
        <v>-23.998000000000001</v>
      </c>
      <c r="M43" s="235">
        <v>5.8440000000000003</v>
      </c>
      <c r="N43" s="235">
        <v>-37.121000000000002</v>
      </c>
      <c r="O43" s="235">
        <v>-39.380000000000003</v>
      </c>
      <c r="P43" s="235">
        <v>-27.815000000000001</v>
      </c>
      <c r="Q43" s="235">
        <v>-14.052</v>
      </c>
      <c r="R43" s="235">
        <v>-65.381</v>
      </c>
      <c r="S43" s="235">
        <v>-36.566000000000003</v>
      </c>
      <c r="T43" s="235">
        <v>-19.853999999999999</v>
      </c>
      <c r="U43" s="235">
        <v>-3.7530000000000001</v>
      </c>
      <c r="V43" s="235">
        <v>-2.8780000000000001</v>
      </c>
      <c r="W43" s="235">
        <v>-12.666</v>
      </c>
      <c r="X43" s="235">
        <v>-13.96</v>
      </c>
      <c r="Y43" s="235">
        <v>-39.997999999999998</v>
      </c>
      <c r="Z43" s="235">
        <v>7.2850000000000001</v>
      </c>
      <c r="AA43" s="235">
        <v>-24.344000000000001</v>
      </c>
      <c r="AB43" s="235">
        <v>-33.448999999999998</v>
      </c>
      <c r="AC43" s="235">
        <v>-19.832000000000001</v>
      </c>
      <c r="AD43" s="235">
        <v>-46.258000000000003</v>
      </c>
      <c r="AE43" s="235">
        <v>-32.945339999999995</v>
      </c>
      <c r="AF43" s="235">
        <v>-39.458289999999998</v>
      </c>
      <c r="AG43" s="235">
        <v>-23.445790000000002</v>
      </c>
      <c r="AH43" s="235">
        <v>-14.44247</v>
      </c>
      <c r="AI43" s="252">
        <v>-5.3147564458200005</v>
      </c>
      <c r="AJ43" s="252">
        <v>-18.306574451100001</v>
      </c>
      <c r="AK43" s="252">
        <v>-15.141999999999999</v>
      </c>
      <c r="AL43" s="252">
        <v>5.0810000000000004</v>
      </c>
      <c r="AM43" s="252">
        <v>-16.428999999999998</v>
      </c>
      <c r="AN43" s="211"/>
      <c r="AO43" s="211"/>
      <c r="AP43" s="211"/>
      <c r="AQ43" s="211"/>
      <c r="AR43" s="211"/>
      <c r="AS43" s="211"/>
      <c r="AT43" s="211"/>
      <c r="AU43" s="211"/>
      <c r="AV43" s="211"/>
      <c r="AW43" s="211"/>
      <c r="AX43" s="211"/>
      <c r="AY43" s="211"/>
    </row>
    <row r="44" spans="1:51" ht="15" x14ac:dyDescent="0.25">
      <c r="A44" s="193">
        <f>YampaRiverInflow.TotalOutflow!A44</f>
        <v>45170</v>
      </c>
      <c r="B44" s="165"/>
      <c r="C44" s="165"/>
      <c r="D44" s="165">
        <v>-17.346</v>
      </c>
      <c r="E44" s="235">
        <v>-49.987000000000002</v>
      </c>
      <c r="F44" s="235">
        <v>8.8550000000000004</v>
      </c>
      <c r="G44" s="235">
        <v>-45.326999999999998</v>
      </c>
      <c r="H44" s="235">
        <v>-12.705</v>
      </c>
      <c r="I44" s="235">
        <v>-21.931000000000001</v>
      </c>
      <c r="J44" s="235">
        <v>-11.678000000000001</v>
      </c>
      <c r="K44" s="235">
        <v>-16.454999999999998</v>
      </c>
      <c r="L44" s="235">
        <v>-15.521000000000001</v>
      </c>
      <c r="M44" s="235">
        <v>-12.746</v>
      </c>
      <c r="N44" s="235">
        <v>-31.334</v>
      </c>
      <c r="O44" s="235">
        <v>-19.856000000000002</v>
      </c>
      <c r="P44" s="235">
        <v>-41.415999999999997</v>
      </c>
      <c r="Q44" s="235">
        <v>-22.555</v>
      </c>
      <c r="R44" s="235">
        <v>0.85399999999999998</v>
      </c>
      <c r="S44" s="235">
        <v>-61.966000000000001</v>
      </c>
      <c r="T44" s="235">
        <v>-54.048999999999999</v>
      </c>
      <c r="U44" s="235">
        <v>-27.712</v>
      </c>
      <c r="V44" s="235">
        <v>-18.021999999999998</v>
      </c>
      <c r="W44" s="235">
        <v>-8.8450000000000006</v>
      </c>
      <c r="X44" s="235">
        <v>-17.966000000000001</v>
      </c>
      <c r="Y44" s="235">
        <v>-5.1360000000000001</v>
      </c>
      <c r="Z44" s="235">
        <v>-10.974</v>
      </c>
      <c r="AA44" s="235">
        <v>-32.47</v>
      </c>
      <c r="AB44" s="235">
        <v>-35.090000000000003</v>
      </c>
      <c r="AC44" s="235">
        <v>-20.788</v>
      </c>
      <c r="AD44" s="235">
        <v>-50.804000000000002</v>
      </c>
      <c r="AE44" s="235">
        <v>-26.487169999999999</v>
      </c>
      <c r="AF44" s="235">
        <v>-30.253869999999999</v>
      </c>
      <c r="AG44" s="235">
        <v>-43.057809999999996</v>
      </c>
      <c r="AH44" s="235">
        <v>-36.350120000000004</v>
      </c>
      <c r="AI44" s="252">
        <v>-18.8728240509</v>
      </c>
      <c r="AJ44" s="252">
        <v>-15.710973601100001</v>
      </c>
      <c r="AK44" s="252">
        <v>14.304</v>
      </c>
      <c r="AL44" s="252">
        <v>-4.5</v>
      </c>
      <c r="AM44" s="252">
        <v>-45.348999999999997</v>
      </c>
      <c r="AN44" s="211"/>
      <c r="AO44" s="211"/>
      <c r="AP44" s="211"/>
      <c r="AQ44" s="211"/>
      <c r="AR44" s="211"/>
      <c r="AS44" s="211"/>
      <c r="AT44" s="211"/>
      <c r="AU44" s="211"/>
      <c r="AV44" s="211"/>
      <c r="AW44" s="211"/>
      <c r="AX44" s="211"/>
      <c r="AY44" s="211"/>
    </row>
    <row r="45" spans="1:51" ht="15" x14ac:dyDescent="0.25">
      <c r="A45" s="193">
        <f>YampaRiverInflow.TotalOutflow!A45</f>
        <v>45200</v>
      </c>
      <c r="B45" s="165"/>
      <c r="C45" s="165"/>
      <c r="D45" s="165">
        <v>-13.618</v>
      </c>
      <c r="E45" s="235">
        <v>-43.091999999999999</v>
      </c>
      <c r="F45" s="235">
        <v>28.411000000000001</v>
      </c>
      <c r="G45" s="235">
        <v>15.292999999999999</v>
      </c>
      <c r="H45" s="235">
        <v>7.4790000000000001</v>
      </c>
      <c r="I45" s="235">
        <v>-7.4880000000000004</v>
      </c>
      <c r="J45" s="235">
        <v>-21.609000000000002</v>
      </c>
      <c r="K45" s="235">
        <v>-2.9830000000000001</v>
      </c>
      <c r="L45" s="235">
        <v>3.17</v>
      </c>
      <c r="M45" s="235">
        <v>-15.058</v>
      </c>
      <c r="N45" s="235">
        <v>-8.1869999999999994</v>
      </c>
      <c r="O45" s="235">
        <v>-13.262</v>
      </c>
      <c r="P45" s="235">
        <v>8.3439999999999994</v>
      </c>
      <c r="Q45" s="235">
        <v>1.6279999999999999</v>
      </c>
      <c r="R45" s="235">
        <v>-1.526</v>
      </c>
      <c r="S45" s="235">
        <v>0.55800000000000005</v>
      </c>
      <c r="T45" s="235">
        <v>-0.40699999999999997</v>
      </c>
      <c r="U45" s="235">
        <v>-3.3740000000000001</v>
      </c>
      <c r="V45" s="235">
        <v>10.401</v>
      </c>
      <c r="W45" s="235">
        <v>3.125</v>
      </c>
      <c r="X45" s="235">
        <v>0.16600000000000001</v>
      </c>
      <c r="Y45" s="235">
        <v>26.085000000000001</v>
      </c>
      <c r="Z45" s="235">
        <v>-4.4400000000000004</v>
      </c>
      <c r="AA45" s="235">
        <v>7.4</v>
      </c>
      <c r="AB45" s="235">
        <v>-11.666</v>
      </c>
      <c r="AC45" s="235">
        <v>-2.7410000000000001</v>
      </c>
      <c r="AD45" s="235">
        <v>-4.4329999999999998</v>
      </c>
      <c r="AE45" s="235">
        <v>-10.08483</v>
      </c>
      <c r="AF45" s="235">
        <v>-27.032550000000001</v>
      </c>
      <c r="AG45" s="235">
        <v>-5.7554099999999995</v>
      </c>
      <c r="AH45" s="235">
        <v>-10.2515</v>
      </c>
      <c r="AI45" s="252">
        <v>-12.6998988852</v>
      </c>
      <c r="AJ45" s="252">
        <v>-2.6646828313099999</v>
      </c>
      <c r="AK45" s="252">
        <v>25.649000000000001</v>
      </c>
      <c r="AL45" s="252">
        <v>0.77100000000000002</v>
      </c>
      <c r="AM45" s="252">
        <v>4.673</v>
      </c>
      <c r="AN45" s="211"/>
      <c r="AO45" s="211"/>
      <c r="AP45" s="211"/>
      <c r="AQ45" s="211"/>
      <c r="AR45" s="211"/>
      <c r="AS45" s="211"/>
      <c r="AT45" s="211"/>
      <c r="AU45" s="211"/>
      <c r="AV45" s="211"/>
      <c r="AW45" s="211"/>
      <c r="AX45" s="211"/>
      <c r="AY45" s="211"/>
    </row>
    <row r="46" spans="1:51" ht="15" x14ac:dyDescent="0.25">
      <c r="A46" s="193">
        <f>YampaRiverInflow.TotalOutflow!A46</f>
        <v>45231</v>
      </c>
      <c r="B46" s="165"/>
      <c r="C46" s="165"/>
      <c r="D46" s="165">
        <v>7.05</v>
      </c>
      <c r="E46" s="235">
        <v>-30.108000000000001</v>
      </c>
      <c r="F46" s="235">
        <v>-24.338000000000001</v>
      </c>
      <c r="G46" s="235">
        <v>-14.114000000000001</v>
      </c>
      <c r="H46" s="235">
        <v>1.411</v>
      </c>
      <c r="I46" s="235">
        <v>5.4320000000000004</v>
      </c>
      <c r="J46" s="235">
        <v>11.315</v>
      </c>
      <c r="K46" s="235">
        <v>8.8170000000000002</v>
      </c>
      <c r="L46" s="235">
        <v>8.6760000000000002</v>
      </c>
      <c r="M46" s="235">
        <v>-7.5490000000000004</v>
      </c>
      <c r="N46" s="235">
        <v>1.3320000000000001</v>
      </c>
      <c r="O46" s="235">
        <v>8.9619999999999997</v>
      </c>
      <c r="P46" s="235">
        <v>4.5019999999999998</v>
      </c>
      <c r="Q46" s="235">
        <v>13.975</v>
      </c>
      <c r="R46" s="235">
        <v>6.8760000000000003</v>
      </c>
      <c r="S46" s="235">
        <v>-37.753999999999998</v>
      </c>
      <c r="T46" s="235">
        <v>12.58</v>
      </c>
      <c r="U46" s="235">
        <v>4.9530000000000003</v>
      </c>
      <c r="V46" s="235">
        <v>14.292</v>
      </c>
      <c r="W46" s="235">
        <v>10.398</v>
      </c>
      <c r="X46" s="235">
        <v>14.773</v>
      </c>
      <c r="Y46" s="235">
        <v>2.8980000000000001</v>
      </c>
      <c r="Z46" s="235">
        <v>-5.16</v>
      </c>
      <c r="AA46" s="235">
        <v>8.36</v>
      </c>
      <c r="AB46" s="235">
        <v>0.24399999999999999</v>
      </c>
      <c r="AC46" s="235">
        <v>-2.194</v>
      </c>
      <c r="AD46" s="235">
        <v>-8.1240000000000006</v>
      </c>
      <c r="AE46" s="235">
        <v>-20.0396</v>
      </c>
      <c r="AF46" s="235">
        <v>-7.1350500000000006</v>
      </c>
      <c r="AG46" s="235">
        <v>-4.9749300000000005</v>
      </c>
      <c r="AH46" s="235">
        <v>-2.7747700000000002</v>
      </c>
      <c r="AI46" s="252">
        <v>-5.4642536803299997</v>
      </c>
      <c r="AJ46" s="252">
        <v>13.381105650899999</v>
      </c>
      <c r="AK46" s="252">
        <v>5.9569999999999999</v>
      </c>
      <c r="AL46" s="252">
        <v>17.582999999999998</v>
      </c>
      <c r="AM46" s="252">
        <v>-56.331000000000003</v>
      </c>
      <c r="AN46" s="211"/>
      <c r="AO46" s="211"/>
      <c r="AP46" s="211"/>
      <c r="AQ46" s="211"/>
      <c r="AR46" s="211"/>
      <c r="AS46" s="211"/>
      <c r="AT46" s="211"/>
      <c r="AU46" s="211"/>
      <c r="AV46" s="211"/>
      <c r="AW46" s="211"/>
      <c r="AX46" s="211"/>
      <c r="AY46" s="211"/>
    </row>
    <row r="47" spans="1:51" ht="15" x14ac:dyDescent="0.25">
      <c r="A47" s="193">
        <f>YampaRiverInflow.TotalOutflow!A47</f>
        <v>45261</v>
      </c>
      <c r="B47" s="165"/>
      <c r="C47" s="165"/>
      <c r="D47" s="165">
        <v>12.73</v>
      </c>
      <c r="E47" s="235">
        <v>-29.280999999999999</v>
      </c>
      <c r="F47" s="235">
        <v>-52.756999999999998</v>
      </c>
      <c r="G47" s="235">
        <v>-68.424999999999997</v>
      </c>
      <c r="H47" s="235">
        <v>-26.193000000000001</v>
      </c>
      <c r="I47" s="235">
        <v>-1.996</v>
      </c>
      <c r="J47" s="235">
        <v>1.087</v>
      </c>
      <c r="K47" s="235">
        <v>7.093</v>
      </c>
      <c r="L47" s="235">
        <v>18.335000000000001</v>
      </c>
      <c r="M47" s="235">
        <v>4.6580000000000004</v>
      </c>
      <c r="N47" s="235">
        <v>11.409000000000001</v>
      </c>
      <c r="O47" s="235">
        <v>18.884</v>
      </c>
      <c r="P47" s="235">
        <v>6.4809999999999999</v>
      </c>
      <c r="Q47" s="235">
        <v>-1.6890000000000001</v>
      </c>
      <c r="R47" s="235">
        <v>-26.622</v>
      </c>
      <c r="S47" s="235">
        <v>-69.311999999999998</v>
      </c>
      <c r="T47" s="235">
        <v>30.471</v>
      </c>
      <c r="U47" s="235">
        <v>12.734</v>
      </c>
      <c r="V47" s="235">
        <v>16.88</v>
      </c>
      <c r="W47" s="235">
        <v>5.86</v>
      </c>
      <c r="X47" s="235">
        <v>7.444</v>
      </c>
      <c r="Y47" s="235">
        <v>33.223999999999997</v>
      </c>
      <c r="Z47" s="235">
        <v>12.48</v>
      </c>
      <c r="AA47" s="235">
        <v>17.550999999999998</v>
      </c>
      <c r="AB47" s="235">
        <v>6.2709999999999999</v>
      </c>
      <c r="AC47" s="235">
        <v>38.814999999999998</v>
      </c>
      <c r="AD47" s="235">
        <v>9.5690000000000008</v>
      </c>
      <c r="AE47" s="235">
        <v>34.180550000000004</v>
      </c>
      <c r="AF47" s="235">
        <v>4.3811200000000001</v>
      </c>
      <c r="AG47" s="235">
        <v>12.84577</v>
      </c>
      <c r="AH47" s="235">
        <v>-9.6169899999999995</v>
      </c>
      <c r="AI47" s="252">
        <v>8.3672790060800004</v>
      </c>
      <c r="AJ47" s="252">
        <v>22.5435745029</v>
      </c>
      <c r="AK47" s="252">
        <v>-13.081</v>
      </c>
      <c r="AL47" s="252">
        <v>-31.75</v>
      </c>
      <c r="AM47" s="252">
        <v>-93.247</v>
      </c>
      <c r="AN47" s="211"/>
      <c r="AO47" s="211"/>
      <c r="AP47" s="211"/>
      <c r="AQ47" s="211"/>
      <c r="AR47" s="211"/>
      <c r="AS47" s="211"/>
      <c r="AT47" s="211"/>
      <c r="AU47" s="211"/>
      <c r="AV47" s="211"/>
      <c r="AW47" s="211"/>
      <c r="AX47" s="211"/>
      <c r="AY47" s="211"/>
    </row>
    <row r="48" spans="1:51" ht="15" x14ac:dyDescent="0.25">
      <c r="A48" s="193">
        <f>YampaRiverInflow.TotalOutflow!A48</f>
        <v>45292</v>
      </c>
      <c r="B48" s="165"/>
      <c r="C48" s="165"/>
      <c r="D48" s="165">
        <v>-18.364000000000001</v>
      </c>
      <c r="E48" s="235">
        <v>-58.228000000000002</v>
      </c>
      <c r="F48" s="235">
        <v>-60.307000000000002</v>
      </c>
      <c r="G48" s="235">
        <v>-43.218000000000004</v>
      </c>
      <c r="H48" s="235">
        <v>0.96399999999999997</v>
      </c>
      <c r="I48" s="235">
        <v>-22.263000000000002</v>
      </c>
      <c r="J48" s="235">
        <v>4.6050000000000004</v>
      </c>
      <c r="K48" s="235">
        <v>-1.4319999999999999</v>
      </c>
      <c r="L48" s="235">
        <v>-16.689</v>
      </c>
      <c r="M48" s="235">
        <v>33.015000000000001</v>
      </c>
      <c r="N48" s="235">
        <v>-30.713000000000001</v>
      </c>
      <c r="O48" s="235">
        <v>-2.2970000000000002</v>
      </c>
      <c r="P48" s="235">
        <v>-5.6280000000000001</v>
      </c>
      <c r="Q48" s="235">
        <v>-64.680999999999997</v>
      </c>
      <c r="R48" s="235">
        <v>-113.199</v>
      </c>
      <c r="S48" s="235">
        <v>36.241999999999997</v>
      </c>
      <c r="T48" s="235">
        <v>-10.677</v>
      </c>
      <c r="U48" s="235">
        <v>8.1579999999999995</v>
      </c>
      <c r="V48" s="235">
        <v>1.393</v>
      </c>
      <c r="W48" s="235">
        <v>10.17</v>
      </c>
      <c r="X48" s="235">
        <v>3.6539999999999999</v>
      </c>
      <c r="Y48" s="235">
        <v>8.1709999999999994</v>
      </c>
      <c r="Z48" s="235">
        <v>-29.212</v>
      </c>
      <c r="AA48" s="235">
        <v>-12.486000000000001</v>
      </c>
      <c r="AB48" s="235">
        <v>-4.2009999999999996</v>
      </c>
      <c r="AC48" s="235">
        <v>-21.986999999999998</v>
      </c>
      <c r="AD48" s="235">
        <v>21.381310000000003</v>
      </c>
      <c r="AE48" s="235">
        <v>-39.100470000000001</v>
      </c>
      <c r="AF48" s="235">
        <v>-31.08878</v>
      </c>
      <c r="AG48" s="235">
        <v>7.3067399999999996</v>
      </c>
      <c r="AH48" s="235">
        <v>-13.3189509084</v>
      </c>
      <c r="AI48" s="252">
        <v>-6.1162163466399999</v>
      </c>
      <c r="AJ48" s="252">
        <v>40.491999999999997</v>
      </c>
      <c r="AK48" s="252">
        <v>-4.7590000000000003</v>
      </c>
      <c r="AL48" s="252">
        <v>-120.42</v>
      </c>
      <c r="AM48" s="252">
        <v>-132.33799999999999</v>
      </c>
      <c r="AN48" s="211"/>
      <c r="AO48" s="211"/>
      <c r="AP48" s="211"/>
      <c r="AQ48" s="211"/>
      <c r="AR48" s="211"/>
      <c r="AS48" s="211"/>
      <c r="AT48" s="211"/>
      <c r="AU48" s="211"/>
      <c r="AV48" s="211"/>
      <c r="AW48" s="211"/>
      <c r="AX48" s="211"/>
      <c r="AY48" s="211"/>
    </row>
    <row r="49" spans="1:1005" ht="15" x14ac:dyDescent="0.25">
      <c r="A49" s="193">
        <f>YampaRiverInflow.TotalOutflow!A49</f>
        <v>45323</v>
      </c>
      <c r="B49" s="165"/>
      <c r="C49" s="165"/>
      <c r="D49" s="165">
        <v>-26.606999999999999</v>
      </c>
      <c r="E49" s="235">
        <v>-64.896000000000001</v>
      </c>
      <c r="F49" s="235">
        <v>-23.876000000000001</v>
      </c>
      <c r="G49" s="235">
        <v>15.349</v>
      </c>
      <c r="H49" s="235">
        <v>-20.808</v>
      </c>
      <c r="I49" s="235">
        <v>-41.154000000000003</v>
      </c>
      <c r="J49" s="235">
        <v>-33.997</v>
      </c>
      <c r="K49" s="235">
        <v>-13.894</v>
      </c>
      <c r="L49" s="235">
        <v>-22.573</v>
      </c>
      <c r="M49" s="235">
        <v>-17.102</v>
      </c>
      <c r="N49" s="235">
        <v>-38.902000000000001</v>
      </c>
      <c r="O49" s="235">
        <v>-63.575000000000003</v>
      </c>
      <c r="P49" s="235">
        <v>-26.556999999999999</v>
      </c>
      <c r="Q49" s="235">
        <v>-43.094999999999999</v>
      </c>
      <c r="R49" s="235">
        <v>-46.804000000000002</v>
      </c>
      <c r="S49" s="235">
        <v>-20.875</v>
      </c>
      <c r="T49" s="235">
        <v>-24.366</v>
      </c>
      <c r="U49" s="235">
        <v>1.1859999999999999</v>
      </c>
      <c r="V49" s="235">
        <v>-25.843</v>
      </c>
      <c r="W49" s="235">
        <v>-4.476</v>
      </c>
      <c r="X49" s="235">
        <v>-2.3679999999999999</v>
      </c>
      <c r="Y49" s="235">
        <v>5.9080000000000004</v>
      </c>
      <c r="Z49" s="235">
        <v>-17.978000000000002</v>
      </c>
      <c r="AA49" s="235">
        <v>-35.601999999999997</v>
      </c>
      <c r="AB49" s="235">
        <v>-45.103999999999999</v>
      </c>
      <c r="AC49" s="235">
        <v>-5.1180000000000003</v>
      </c>
      <c r="AD49" s="235">
        <v>-37.282989999999998</v>
      </c>
      <c r="AE49" s="235">
        <v>-15.646379999999999</v>
      </c>
      <c r="AF49" s="235">
        <v>-40.071829999999999</v>
      </c>
      <c r="AG49" s="235">
        <v>-32.633000000000003</v>
      </c>
      <c r="AH49" s="235">
        <v>-26.703267437200001</v>
      </c>
      <c r="AI49" s="252">
        <v>-28.524806553999998</v>
      </c>
      <c r="AJ49" s="252">
        <v>-31.532</v>
      </c>
      <c r="AK49" s="252">
        <v>-59.207000000000001</v>
      </c>
      <c r="AL49" s="252">
        <v>75.613</v>
      </c>
      <c r="AM49" s="252">
        <v>-7.18</v>
      </c>
      <c r="AN49" s="211"/>
      <c r="AO49" s="211"/>
      <c r="AP49" s="211"/>
      <c r="AQ49" s="211"/>
      <c r="AR49" s="211"/>
      <c r="AS49" s="211"/>
      <c r="AT49" s="211"/>
      <c r="AU49" s="211"/>
      <c r="AV49" s="211"/>
      <c r="AW49" s="211"/>
      <c r="AX49" s="211"/>
      <c r="AY49" s="211"/>
    </row>
    <row r="50" spans="1:1005" ht="15" x14ac:dyDescent="0.25">
      <c r="A50" s="193">
        <f>YampaRiverInflow.TotalOutflow!A50</f>
        <v>45352</v>
      </c>
      <c r="B50" s="165"/>
      <c r="C50" s="165"/>
      <c r="D50" s="165">
        <v>-45.817999999999998</v>
      </c>
      <c r="E50" s="235">
        <v>-20.971</v>
      </c>
      <c r="F50" s="235">
        <v>-80.751000000000005</v>
      </c>
      <c r="G50" s="235">
        <v>22.236000000000001</v>
      </c>
      <c r="H50" s="235">
        <v>-24.802</v>
      </c>
      <c r="I50" s="235">
        <v>-17.36</v>
      </c>
      <c r="J50" s="235">
        <v>-33.058</v>
      </c>
      <c r="K50" s="235">
        <v>-34.947000000000003</v>
      </c>
      <c r="L50" s="235">
        <v>-9.4450000000000003</v>
      </c>
      <c r="M50" s="235">
        <v>-51.122999999999998</v>
      </c>
      <c r="N50" s="235">
        <v>-40.192999999999998</v>
      </c>
      <c r="O50" s="235">
        <v>-34.902000000000001</v>
      </c>
      <c r="P50" s="235">
        <v>-96.096000000000004</v>
      </c>
      <c r="Q50" s="235">
        <v>-38.881</v>
      </c>
      <c r="R50" s="235">
        <v>-9.1829999999999998</v>
      </c>
      <c r="S50" s="235">
        <v>-13.153</v>
      </c>
      <c r="T50" s="235">
        <v>-27.914000000000001</v>
      </c>
      <c r="U50" s="235">
        <v>-37.945</v>
      </c>
      <c r="V50" s="235">
        <v>-37.232999999999997</v>
      </c>
      <c r="W50" s="235">
        <v>-84.150999999999996</v>
      </c>
      <c r="X50" s="235">
        <v>-52.823</v>
      </c>
      <c r="Y50" s="235">
        <v>-62.375</v>
      </c>
      <c r="Z50" s="235">
        <v>-22.702999999999999</v>
      </c>
      <c r="AA50" s="235">
        <v>-24.411000000000001</v>
      </c>
      <c r="AB50" s="235">
        <v>-35.779000000000003</v>
      </c>
      <c r="AC50" s="235">
        <v>-52.19</v>
      </c>
      <c r="AD50" s="235">
        <v>-44.594099999999997</v>
      </c>
      <c r="AE50" s="235">
        <v>-46.276849999999996</v>
      </c>
      <c r="AF50" s="235">
        <v>-41.178449999999998</v>
      </c>
      <c r="AG50" s="235">
        <v>-54.098759999999999</v>
      </c>
      <c r="AH50" s="235">
        <v>-94.386657514799992</v>
      </c>
      <c r="AI50" s="252">
        <v>-67.435723010499999</v>
      </c>
      <c r="AJ50" s="252">
        <v>-34.798000000000002</v>
      </c>
      <c r="AK50" s="252">
        <v>-42.109000000000002</v>
      </c>
      <c r="AL50" s="252">
        <v>-24.684999999999999</v>
      </c>
      <c r="AM50" s="252">
        <v>-25.779</v>
      </c>
      <c r="AN50" s="211"/>
      <c r="AO50" s="211"/>
      <c r="AP50" s="211"/>
      <c r="AQ50" s="211"/>
      <c r="AR50" s="211"/>
      <c r="AS50" s="211"/>
      <c r="AT50" s="211"/>
      <c r="AU50" s="211"/>
      <c r="AV50" s="211"/>
      <c r="AW50" s="211"/>
      <c r="AX50" s="211"/>
      <c r="AY50" s="211"/>
    </row>
    <row r="51" spans="1:1005" ht="15" x14ac:dyDescent="0.25">
      <c r="A51" s="193">
        <f>YampaRiverInflow.TotalOutflow!A51</f>
        <v>45383</v>
      </c>
      <c r="B51" s="165"/>
      <c r="C51" s="165"/>
      <c r="D51" s="165">
        <v>-32.718000000000004</v>
      </c>
      <c r="E51" s="235">
        <v>-50.463000000000001</v>
      </c>
      <c r="F51" s="235">
        <v>-39.68</v>
      </c>
      <c r="G51" s="235">
        <v>-1.92</v>
      </c>
      <c r="H51" s="235">
        <v>-7.2060000000000004</v>
      </c>
      <c r="I51" s="235">
        <v>-49.616999999999997</v>
      </c>
      <c r="J51" s="235">
        <v>-43.034999999999997</v>
      </c>
      <c r="K51" s="235">
        <v>-59.116</v>
      </c>
      <c r="L51" s="235">
        <v>-58.07</v>
      </c>
      <c r="M51" s="235">
        <v>-46.223999999999997</v>
      </c>
      <c r="N51" s="235">
        <v>-45.231000000000002</v>
      </c>
      <c r="O51" s="235">
        <v>-21.337</v>
      </c>
      <c r="P51" s="235">
        <v>-46.392000000000003</v>
      </c>
      <c r="Q51" s="235">
        <v>-46.932000000000002</v>
      </c>
      <c r="R51" s="235">
        <v>-10.394</v>
      </c>
      <c r="S51" s="235">
        <v>-22.183</v>
      </c>
      <c r="T51" s="235">
        <v>-50.360999999999997</v>
      </c>
      <c r="U51" s="235">
        <v>-34.244</v>
      </c>
      <c r="V51" s="235">
        <v>-28.298999999999999</v>
      </c>
      <c r="W51" s="235">
        <v>-23.056999999999999</v>
      </c>
      <c r="X51" s="235">
        <v>-23.652999999999999</v>
      </c>
      <c r="Y51" s="235">
        <v>-18.731000000000002</v>
      </c>
      <c r="Z51" s="235">
        <v>-34.493000000000002</v>
      </c>
      <c r="AA51" s="235">
        <v>-34.719000000000001</v>
      </c>
      <c r="AB51" s="235">
        <v>-39.353999999999999</v>
      </c>
      <c r="AC51" s="235">
        <v>-36.816000000000003</v>
      </c>
      <c r="AD51" s="235">
        <v>-31.096540000000001</v>
      </c>
      <c r="AE51" s="235">
        <v>-26.820700000000002</v>
      </c>
      <c r="AF51" s="235">
        <v>-39.596559999999997</v>
      </c>
      <c r="AG51" s="235">
        <v>-38.490559999999995</v>
      </c>
      <c r="AH51" s="235">
        <v>-7.4329692029799999</v>
      </c>
      <c r="AI51" s="252">
        <v>-6.8714972382399999</v>
      </c>
      <c r="AJ51" s="252">
        <v>-9.35</v>
      </c>
      <c r="AK51" s="252">
        <v>-26.696999999999999</v>
      </c>
      <c r="AL51" s="252">
        <v>-94.260999999999996</v>
      </c>
      <c r="AM51" s="252">
        <v>-33.209000000000003</v>
      </c>
      <c r="AN51" s="211"/>
      <c r="AO51" s="211"/>
      <c r="AP51" s="211"/>
      <c r="AQ51" s="211"/>
      <c r="AR51" s="211"/>
      <c r="AS51" s="211"/>
      <c r="AT51" s="211"/>
      <c r="AU51" s="211"/>
      <c r="AV51" s="211"/>
      <c r="AW51" s="211"/>
      <c r="AX51" s="211"/>
      <c r="AY51" s="211"/>
    </row>
    <row r="52" spans="1:1005" ht="15" x14ac:dyDescent="0.25">
      <c r="A52" s="193">
        <f>YampaRiverInflow.TotalOutflow!A52</f>
        <v>45413</v>
      </c>
      <c r="B52" s="165"/>
      <c r="C52" s="165"/>
      <c r="D52" s="165">
        <v>-22.001000000000001</v>
      </c>
      <c r="E52" s="235">
        <v>-118.304</v>
      </c>
      <c r="F52" s="235">
        <v>-138.191</v>
      </c>
      <c r="G52" s="235">
        <v>-16.033000000000001</v>
      </c>
      <c r="H52" s="235">
        <v>-40.975999999999999</v>
      </c>
      <c r="I52" s="235">
        <v>-17.803999999999998</v>
      </c>
      <c r="J52" s="235">
        <v>-31.501999999999999</v>
      </c>
      <c r="K52" s="235">
        <v>-19.012</v>
      </c>
      <c r="L52" s="235">
        <v>-19.099</v>
      </c>
      <c r="M52" s="235">
        <v>-31.253</v>
      </c>
      <c r="N52" s="235">
        <v>-147.96199999999999</v>
      </c>
      <c r="O52" s="235">
        <v>-29.908999999999999</v>
      </c>
      <c r="P52" s="235">
        <v>-28.129000000000001</v>
      </c>
      <c r="Q52" s="235">
        <v>-49.914999999999999</v>
      </c>
      <c r="R52" s="235">
        <v>-34.603000000000002</v>
      </c>
      <c r="S52" s="235">
        <v>-27.748999999999999</v>
      </c>
      <c r="T52" s="235">
        <v>-15.643000000000001</v>
      </c>
      <c r="U52" s="235">
        <v>-26.481000000000002</v>
      </c>
      <c r="V52" s="235">
        <v>-13.461</v>
      </c>
      <c r="W52" s="235">
        <v>-3.1219999999999999</v>
      </c>
      <c r="X52" s="235">
        <v>-37.49</v>
      </c>
      <c r="Y52" s="235">
        <v>-28.582000000000001</v>
      </c>
      <c r="Z52" s="235">
        <v>-34.988</v>
      </c>
      <c r="AA52" s="235">
        <v>-27.611000000000001</v>
      </c>
      <c r="AB52" s="235">
        <v>-13.772</v>
      </c>
      <c r="AC52" s="235">
        <v>-19.452999999999999</v>
      </c>
      <c r="AD52" s="235">
        <v>-43.834120000000006</v>
      </c>
      <c r="AE52" s="235">
        <v>-36.949010000000001</v>
      </c>
      <c r="AF52" s="235">
        <v>-18.708639999999999</v>
      </c>
      <c r="AG52" s="235">
        <v>-25.39873</v>
      </c>
      <c r="AH52" s="235">
        <v>-18.684161391</v>
      </c>
      <c r="AI52" s="252">
        <v>-9.3682712112299988</v>
      </c>
      <c r="AJ52" s="252">
        <v>-3.2269999999999999</v>
      </c>
      <c r="AK52" s="252">
        <v>-13.581</v>
      </c>
      <c r="AL52" s="252">
        <v>-52.53</v>
      </c>
      <c r="AM52" s="252">
        <v>-80.343999999999994</v>
      </c>
      <c r="AN52" s="211"/>
      <c r="AO52" s="211"/>
      <c r="AP52" s="211"/>
      <c r="AQ52" s="211"/>
      <c r="AR52" s="211"/>
      <c r="AS52" s="211"/>
      <c r="AT52" s="211"/>
      <c r="AU52" s="211"/>
      <c r="AV52" s="211"/>
      <c r="AW52" s="211"/>
      <c r="AX52" s="211"/>
      <c r="AY52" s="211"/>
    </row>
    <row r="53" spans="1:1005" ht="15" x14ac:dyDescent="0.25">
      <c r="A53" s="193">
        <f>YampaRiverInflow.TotalOutflow!A53</f>
        <v>45444</v>
      </c>
      <c r="B53" s="165"/>
      <c r="C53" s="165"/>
      <c r="D53" s="165">
        <v>-44.996000000000002</v>
      </c>
      <c r="E53" s="235">
        <v>-97.96</v>
      </c>
      <c r="F53" s="235">
        <v>8.8849999999999998</v>
      </c>
      <c r="G53" s="235">
        <v>-38.042999999999999</v>
      </c>
      <c r="H53" s="235">
        <v>-46.71</v>
      </c>
      <c r="I53" s="235">
        <v>-50.164000000000001</v>
      </c>
      <c r="J53" s="235">
        <v>-42.655000000000001</v>
      </c>
      <c r="K53" s="235">
        <v>-57.844000000000001</v>
      </c>
      <c r="L53" s="235">
        <v>-49.320999999999998</v>
      </c>
      <c r="M53" s="235">
        <v>-51.93</v>
      </c>
      <c r="N53" s="235">
        <v>-183.62299999999999</v>
      </c>
      <c r="O53" s="235">
        <v>-63.558</v>
      </c>
      <c r="P53" s="235">
        <v>-43.442999999999998</v>
      </c>
      <c r="Q53" s="235">
        <v>-78.712000000000003</v>
      </c>
      <c r="R53" s="235">
        <v>-44.427999999999997</v>
      </c>
      <c r="S53" s="235">
        <v>-46.622999999999998</v>
      </c>
      <c r="T53" s="235">
        <v>-26.48</v>
      </c>
      <c r="U53" s="235">
        <v>-49.249000000000002</v>
      </c>
      <c r="V53" s="235">
        <v>-37.82</v>
      </c>
      <c r="W53" s="235">
        <v>-37.124000000000002</v>
      </c>
      <c r="X53" s="235">
        <v>-46.805999999999997</v>
      </c>
      <c r="Y53" s="235">
        <v>-42.271000000000001</v>
      </c>
      <c r="Z53" s="235">
        <v>-36.914999999999999</v>
      </c>
      <c r="AA53" s="235">
        <v>-53.137999999999998</v>
      </c>
      <c r="AB53" s="235">
        <v>-64.947999999999993</v>
      </c>
      <c r="AC53" s="235">
        <v>-25.780999999999999</v>
      </c>
      <c r="AD53" s="235">
        <v>-34.943179999999998</v>
      </c>
      <c r="AE53" s="235">
        <v>-51.29607</v>
      </c>
      <c r="AF53" s="235">
        <v>-57.331830000000004</v>
      </c>
      <c r="AG53" s="235">
        <v>-54.558230000000002</v>
      </c>
      <c r="AH53" s="235">
        <v>-68.587001490600002</v>
      </c>
      <c r="AI53" s="252">
        <v>-35.762955953400002</v>
      </c>
      <c r="AJ53" s="252">
        <v>-63.795000000000002</v>
      </c>
      <c r="AK53" s="252">
        <v>-22.106999999999999</v>
      </c>
      <c r="AL53" s="252">
        <v>-145.12100000000001</v>
      </c>
      <c r="AM53" s="252">
        <v>-71.817999999999998</v>
      </c>
      <c r="AN53" s="211"/>
      <c r="AO53" s="211"/>
      <c r="AP53" s="211"/>
      <c r="AQ53" s="211"/>
      <c r="AR53" s="211"/>
      <c r="AS53" s="211"/>
      <c r="AT53" s="211"/>
      <c r="AU53" s="211"/>
      <c r="AV53" s="211"/>
      <c r="AW53" s="211"/>
      <c r="AX53" s="211"/>
      <c r="AY53" s="211"/>
    </row>
    <row r="54" spans="1:1005" ht="15" x14ac:dyDescent="0.25">
      <c r="A54" s="193">
        <f>YampaRiverInflow.TotalOutflow!A54</f>
        <v>45474</v>
      </c>
      <c r="B54" s="165"/>
      <c r="C54" s="165"/>
      <c r="D54" s="165">
        <v>-30.271000000000001</v>
      </c>
      <c r="E54" s="235">
        <v>-78.781000000000006</v>
      </c>
      <c r="F54" s="235">
        <v>-21.681999999999999</v>
      </c>
      <c r="G54" s="235">
        <v>-28.289000000000001</v>
      </c>
      <c r="H54" s="235">
        <v>-64.233999999999995</v>
      </c>
      <c r="I54" s="235">
        <v>-49.396000000000001</v>
      </c>
      <c r="J54" s="235">
        <v>-44.13</v>
      </c>
      <c r="K54" s="235">
        <v>-48.3</v>
      </c>
      <c r="L54" s="235">
        <v>-25.504000000000001</v>
      </c>
      <c r="M54" s="235">
        <v>-48.567</v>
      </c>
      <c r="N54" s="235">
        <v>-182.99199999999999</v>
      </c>
      <c r="O54" s="235">
        <v>-65.305999999999997</v>
      </c>
      <c r="P54" s="235">
        <v>-37.942</v>
      </c>
      <c r="Q54" s="235">
        <v>-73.787000000000006</v>
      </c>
      <c r="R54" s="235">
        <v>-40.765999999999998</v>
      </c>
      <c r="S54" s="235">
        <v>-6.4569999999999999</v>
      </c>
      <c r="T54" s="235">
        <v>-40.478000000000002</v>
      </c>
      <c r="U54" s="235">
        <v>-35.347000000000001</v>
      </c>
      <c r="V54" s="235">
        <v>-30.984000000000002</v>
      </c>
      <c r="W54" s="235">
        <v>-12.644</v>
      </c>
      <c r="X54" s="235">
        <v>-15.252000000000001</v>
      </c>
      <c r="Y54" s="235">
        <v>-52.765999999999998</v>
      </c>
      <c r="Z54" s="235">
        <v>-45.936</v>
      </c>
      <c r="AA54" s="235">
        <v>-47.3</v>
      </c>
      <c r="AB54" s="235">
        <v>-39.220999999999997</v>
      </c>
      <c r="AC54" s="235">
        <v>-35.222999999999999</v>
      </c>
      <c r="AD54" s="235">
        <v>-42.72146</v>
      </c>
      <c r="AE54" s="235">
        <v>-48.900089999999999</v>
      </c>
      <c r="AF54" s="235">
        <v>-17.894650000000002</v>
      </c>
      <c r="AG54" s="235">
        <v>-23.696210000000001</v>
      </c>
      <c r="AH54" s="235">
        <v>-7.1829008864099997</v>
      </c>
      <c r="AI54" s="252">
        <v>-13.3525170981</v>
      </c>
      <c r="AJ54" s="252">
        <v>-36.118000000000002</v>
      </c>
      <c r="AK54" s="252">
        <v>-38.566000000000003</v>
      </c>
      <c r="AL54" s="252">
        <v>-36.479999999999997</v>
      </c>
      <c r="AM54" s="252">
        <v>-38.226999999999997</v>
      </c>
      <c r="AN54" s="211"/>
      <c r="AO54" s="211"/>
      <c r="AP54" s="211"/>
      <c r="AQ54" s="211"/>
      <c r="AR54" s="211"/>
      <c r="AS54" s="211"/>
      <c r="AT54" s="211"/>
      <c r="AU54" s="211"/>
      <c r="AV54" s="211"/>
      <c r="AW54" s="211"/>
      <c r="AX54" s="211"/>
      <c r="AY54" s="211"/>
    </row>
    <row r="55" spans="1:1005" ht="15" x14ac:dyDescent="0.25">
      <c r="A55" s="193">
        <f>YampaRiverInflow.TotalOutflow!A55</f>
        <v>45505</v>
      </c>
      <c r="B55" s="165"/>
      <c r="C55" s="165"/>
      <c r="D55" s="165">
        <v>-27.927</v>
      </c>
      <c r="E55" s="235">
        <v>-77.117000000000004</v>
      </c>
      <c r="F55" s="235">
        <v>-51.414000000000001</v>
      </c>
      <c r="G55" s="235">
        <v>-22.39</v>
      </c>
      <c r="H55" s="235">
        <v>-5.8449999999999998</v>
      </c>
      <c r="I55" s="235">
        <v>-16.213000000000001</v>
      </c>
      <c r="J55" s="235">
        <v>-13.936999999999999</v>
      </c>
      <c r="K55" s="235">
        <v>-23.998000000000001</v>
      </c>
      <c r="L55" s="235">
        <v>5.8440000000000003</v>
      </c>
      <c r="M55" s="235">
        <v>-37.121000000000002</v>
      </c>
      <c r="N55" s="235">
        <v>-39.380000000000003</v>
      </c>
      <c r="O55" s="235">
        <v>-27.815000000000001</v>
      </c>
      <c r="P55" s="235">
        <v>-14.052</v>
      </c>
      <c r="Q55" s="235">
        <v>-65.381</v>
      </c>
      <c r="R55" s="235">
        <v>-36.566000000000003</v>
      </c>
      <c r="S55" s="235">
        <v>-19.853999999999999</v>
      </c>
      <c r="T55" s="235">
        <v>-3.7530000000000001</v>
      </c>
      <c r="U55" s="235">
        <v>-2.8780000000000001</v>
      </c>
      <c r="V55" s="235">
        <v>-12.666</v>
      </c>
      <c r="W55" s="235">
        <v>-13.96</v>
      </c>
      <c r="X55" s="235">
        <v>-39.997999999999998</v>
      </c>
      <c r="Y55" s="235">
        <v>7.2850000000000001</v>
      </c>
      <c r="Z55" s="235">
        <v>-24.344000000000001</v>
      </c>
      <c r="AA55" s="235">
        <v>-33.448999999999998</v>
      </c>
      <c r="AB55" s="235">
        <v>-19.832000000000001</v>
      </c>
      <c r="AC55" s="235">
        <v>-46.258000000000003</v>
      </c>
      <c r="AD55" s="235">
        <v>-32.945339999999995</v>
      </c>
      <c r="AE55" s="235">
        <v>-39.458289999999998</v>
      </c>
      <c r="AF55" s="235">
        <v>-23.445790000000002</v>
      </c>
      <c r="AG55" s="235">
        <v>-14.44247</v>
      </c>
      <c r="AH55" s="235">
        <v>-5.3147564458200005</v>
      </c>
      <c r="AI55" s="252">
        <v>-18.306574451100001</v>
      </c>
      <c r="AJ55" s="252">
        <v>-15.141999999999999</v>
      </c>
      <c r="AK55" s="252">
        <v>5.0810000000000004</v>
      </c>
      <c r="AL55" s="252">
        <v>-16.428999999999998</v>
      </c>
      <c r="AM55" s="252">
        <v>-15.093999999999999</v>
      </c>
      <c r="AN55" s="211"/>
      <c r="AO55" s="211"/>
      <c r="AP55" s="211"/>
      <c r="AQ55" s="211"/>
      <c r="AR55" s="211"/>
      <c r="AS55" s="211"/>
      <c r="AT55" s="211"/>
      <c r="AU55" s="211"/>
      <c r="AV55" s="211"/>
      <c r="AW55" s="211"/>
      <c r="AX55" s="211"/>
      <c r="AY55" s="211"/>
    </row>
    <row r="56" spans="1:1005" ht="15" x14ac:dyDescent="0.25">
      <c r="A56" s="193">
        <f>YampaRiverInflow.TotalOutflow!A56</f>
        <v>45536</v>
      </c>
      <c r="B56" s="165"/>
      <c r="C56" s="165"/>
      <c r="D56" s="165">
        <v>-17.346</v>
      </c>
      <c r="E56" s="235">
        <v>8.8550000000000004</v>
      </c>
      <c r="F56" s="235">
        <v>-45.326999999999998</v>
      </c>
      <c r="G56" s="235">
        <v>-12.705</v>
      </c>
      <c r="H56" s="235">
        <v>-21.931000000000001</v>
      </c>
      <c r="I56" s="235">
        <v>-11.678000000000001</v>
      </c>
      <c r="J56" s="235">
        <v>-16.454999999999998</v>
      </c>
      <c r="K56" s="235">
        <v>-15.521000000000001</v>
      </c>
      <c r="L56" s="235">
        <v>-12.746</v>
      </c>
      <c r="M56" s="235">
        <v>-31.334</v>
      </c>
      <c r="N56" s="235">
        <v>-19.856000000000002</v>
      </c>
      <c r="O56" s="235">
        <v>-41.415999999999997</v>
      </c>
      <c r="P56" s="235">
        <v>-22.555</v>
      </c>
      <c r="Q56" s="235">
        <v>0.85399999999999998</v>
      </c>
      <c r="R56" s="235">
        <v>-61.966000000000001</v>
      </c>
      <c r="S56" s="235">
        <v>-54.048999999999999</v>
      </c>
      <c r="T56" s="235">
        <v>-27.712</v>
      </c>
      <c r="U56" s="235">
        <v>-18.021999999999998</v>
      </c>
      <c r="V56" s="235">
        <v>-8.8450000000000006</v>
      </c>
      <c r="W56" s="235">
        <v>-17.966000000000001</v>
      </c>
      <c r="X56" s="235">
        <v>-5.1360000000000001</v>
      </c>
      <c r="Y56" s="235">
        <v>-10.974</v>
      </c>
      <c r="Z56" s="235">
        <v>-32.47</v>
      </c>
      <c r="AA56" s="235">
        <v>-35.090000000000003</v>
      </c>
      <c r="AB56" s="235">
        <v>-20.788</v>
      </c>
      <c r="AC56" s="235">
        <v>-50.804000000000002</v>
      </c>
      <c r="AD56" s="235">
        <v>-26.487169999999999</v>
      </c>
      <c r="AE56" s="235">
        <v>-30.253869999999999</v>
      </c>
      <c r="AF56" s="235">
        <v>-43.057809999999996</v>
      </c>
      <c r="AG56" s="235">
        <v>-36.350120000000004</v>
      </c>
      <c r="AH56" s="235">
        <v>-18.8728240509</v>
      </c>
      <c r="AI56" s="252">
        <v>-15.710973601100001</v>
      </c>
      <c r="AJ56" s="252">
        <v>14.304</v>
      </c>
      <c r="AK56" s="252">
        <v>-4.5</v>
      </c>
      <c r="AL56" s="252">
        <v>-45.348999999999997</v>
      </c>
      <c r="AM56" s="252">
        <v>-49.987000000000002</v>
      </c>
      <c r="AN56" s="211"/>
      <c r="AO56" s="211"/>
      <c r="AP56" s="211"/>
      <c r="AQ56" s="211"/>
      <c r="AR56" s="211"/>
      <c r="AS56" s="211"/>
      <c r="AT56" s="211"/>
      <c r="AU56" s="211"/>
      <c r="AV56" s="211"/>
      <c r="AW56" s="211"/>
      <c r="AX56" s="211"/>
      <c r="AY56" s="211"/>
    </row>
    <row r="57" spans="1:1005" ht="15" x14ac:dyDescent="0.25">
      <c r="A57" s="193">
        <f>YampaRiverInflow.TotalOutflow!A57</f>
        <v>45566</v>
      </c>
      <c r="B57" s="165"/>
      <c r="C57" s="165"/>
      <c r="D57" s="165">
        <v>-13.618</v>
      </c>
      <c r="E57" s="235">
        <v>28.411000000000001</v>
      </c>
      <c r="F57" s="235">
        <v>15.292999999999999</v>
      </c>
      <c r="G57" s="235">
        <v>7.4790000000000001</v>
      </c>
      <c r="H57" s="235">
        <v>-7.4880000000000004</v>
      </c>
      <c r="I57" s="235">
        <v>-21.609000000000002</v>
      </c>
      <c r="J57" s="235">
        <v>-2.9830000000000001</v>
      </c>
      <c r="K57" s="235">
        <v>3.17</v>
      </c>
      <c r="L57" s="235">
        <v>-15.058</v>
      </c>
      <c r="M57" s="235">
        <v>-8.1869999999999994</v>
      </c>
      <c r="N57" s="235">
        <v>-13.262</v>
      </c>
      <c r="O57" s="235">
        <v>8.3439999999999994</v>
      </c>
      <c r="P57" s="235">
        <v>1.6279999999999999</v>
      </c>
      <c r="Q57" s="235">
        <v>-1.526</v>
      </c>
      <c r="R57" s="235">
        <v>0.55800000000000005</v>
      </c>
      <c r="S57" s="235">
        <v>-0.40699999999999997</v>
      </c>
      <c r="T57" s="235">
        <v>-3.3740000000000001</v>
      </c>
      <c r="U57" s="235">
        <v>10.401</v>
      </c>
      <c r="V57" s="235">
        <v>3.125</v>
      </c>
      <c r="W57" s="235">
        <v>0.16600000000000001</v>
      </c>
      <c r="X57" s="235">
        <v>26.085000000000001</v>
      </c>
      <c r="Y57" s="235">
        <v>-4.4400000000000004</v>
      </c>
      <c r="Z57" s="235">
        <v>7.4</v>
      </c>
      <c r="AA57" s="235">
        <v>-11.666</v>
      </c>
      <c r="AB57" s="235">
        <v>-2.7410000000000001</v>
      </c>
      <c r="AC57" s="235">
        <v>-4.4329999999999998</v>
      </c>
      <c r="AD57" s="235">
        <v>-10.08483</v>
      </c>
      <c r="AE57" s="235">
        <v>-27.032550000000001</v>
      </c>
      <c r="AF57" s="235">
        <v>-5.7554099999999995</v>
      </c>
      <c r="AG57" s="235">
        <v>-10.2515</v>
      </c>
      <c r="AH57" s="235">
        <v>-12.6998988852</v>
      </c>
      <c r="AI57" s="252">
        <v>-2.6646828313099999</v>
      </c>
      <c r="AJ57" s="252">
        <v>25.649000000000001</v>
      </c>
      <c r="AK57" s="252">
        <v>0.77100000000000002</v>
      </c>
      <c r="AL57" s="252">
        <v>4.673</v>
      </c>
      <c r="AM57" s="252">
        <v>-43.091999999999999</v>
      </c>
      <c r="AN57" s="211"/>
      <c r="AO57" s="211"/>
      <c r="AP57" s="211"/>
      <c r="AQ57" s="211"/>
      <c r="AR57" s="211"/>
      <c r="AS57" s="211"/>
      <c r="AT57" s="211"/>
      <c r="AU57" s="211"/>
      <c r="AV57" s="211"/>
      <c r="AW57" s="211"/>
      <c r="AX57" s="211"/>
      <c r="AY57" s="211"/>
    </row>
    <row r="58" spans="1:1005" ht="15" x14ac:dyDescent="0.25">
      <c r="A58" s="193">
        <f>YampaRiverInflow.TotalOutflow!A58</f>
        <v>45597</v>
      </c>
      <c r="B58" s="165"/>
      <c r="C58" s="165"/>
      <c r="D58" s="165">
        <v>7.05</v>
      </c>
      <c r="E58" s="235">
        <v>-24.338000000000001</v>
      </c>
      <c r="F58" s="235">
        <v>-14.114000000000001</v>
      </c>
      <c r="G58" s="235">
        <v>1.411</v>
      </c>
      <c r="H58" s="235">
        <v>5.4320000000000004</v>
      </c>
      <c r="I58" s="235">
        <v>11.315</v>
      </c>
      <c r="J58" s="235">
        <v>8.8170000000000002</v>
      </c>
      <c r="K58" s="235">
        <v>8.6760000000000002</v>
      </c>
      <c r="L58" s="235">
        <v>-7.5490000000000004</v>
      </c>
      <c r="M58" s="235">
        <v>1.3320000000000001</v>
      </c>
      <c r="N58" s="235">
        <v>8.9619999999999997</v>
      </c>
      <c r="O58" s="235">
        <v>4.5019999999999998</v>
      </c>
      <c r="P58" s="235">
        <v>13.975</v>
      </c>
      <c r="Q58" s="235">
        <v>6.8760000000000003</v>
      </c>
      <c r="R58" s="235">
        <v>-37.753999999999998</v>
      </c>
      <c r="S58" s="235">
        <v>12.58</v>
      </c>
      <c r="T58" s="235">
        <v>4.9530000000000003</v>
      </c>
      <c r="U58" s="235">
        <v>14.292</v>
      </c>
      <c r="V58" s="235">
        <v>10.398</v>
      </c>
      <c r="W58" s="235">
        <v>14.773</v>
      </c>
      <c r="X58" s="235">
        <v>2.8980000000000001</v>
      </c>
      <c r="Y58" s="235">
        <v>-5.16</v>
      </c>
      <c r="Z58" s="235">
        <v>8.36</v>
      </c>
      <c r="AA58" s="235">
        <v>0.24399999999999999</v>
      </c>
      <c r="AB58" s="235">
        <v>-2.194</v>
      </c>
      <c r="AC58" s="235">
        <v>-8.1240000000000006</v>
      </c>
      <c r="AD58" s="235">
        <v>-20.0396</v>
      </c>
      <c r="AE58" s="235">
        <v>-7.1350500000000006</v>
      </c>
      <c r="AF58" s="235">
        <v>-4.9749300000000005</v>
      </c>
      <c r="AG58" s="235">
        <v>-2.7747700000000002</v>
      </c>
      <c r="AH58" s="235">
        <v>-5.4642536803299997</v>
      </c>
      <c r="AI58" s="252">
        <v>13.381105650899999</v>
      </c>
      <c r="AJ58" s="252">
        <v>5.9569999999999999</v>
      </c>
      <c r="AK58" s="252">
        <v>17.582999999999998</v>
      </c>
      <c r="AL58" s="252">
        <v>-56.331000000000003</v>
      </c>
      <c r="AM58" s="252">
        <v>-30.108000000000001</v>
      </c>
      <c r="AN58" s="211"/>
      <c r="AO58" s="211"/>
      <c r="AP58" s="211"/>
      <c r="AQ58" s="211"/>
      <c r="AR58" s="211"/>
      <c r="AS58" s="211"/>
      <c r="AT58" s="211"/>
      <c r="AU58" s="211"/>
      <c r="AV58" s="211"/>
      <c r="AW58" s="211"/>
      <c r="AX58" s="211"/>
      <c r="AY58" s="211"/>
    </row>
    <row r="59" spans="1:1005" ht="15" x14ac:dyDescent="0.25">
      <c r="A59" s="193">
        <f>YampaRiverInflow.TotalOutflow!A59</f>
        <v>45627</v>
      </c>
      <c r="B59" s="165"/>
      <c r="C59" s="165"/>
      <c r="D59" s="165">
        <v>12.73</v>
      </c>
      <c r="E59" s="235">
        <v>-52.756999999999998</v>
      </c>
      <c r="F59" s="235">
        <v>-68.424999999999997</v>
      </c>
      <c r="G59" s="235">
        <v>-26.193000000000001</v>
      </c>
      <c r="H59" s="235">
        <v>-1.996</v>
      </c>
      <c r="I59" s="235">
        <v>1.087</v>
      </c>
      <c r="J59" s="235">
        <v>7.093</v>
      </c>
      <c r="K59" s="235">
        <v>18.335000000000001</v>
      </c>
      <c r="L59" s="235">
        <v>4.6580000000000004</v>
      </c>
      <c r="M59" s="235">
        <v>11.409000000000001</v>
      </c>
      <c r="N59" s="235">
        <v>18.884</v>
      </c>
      <c r="O59" s="235">
        <v>6.4809999999999999</v>
      </c>
      <c r="P59" s="235">
        <v>-1.6890000000000001</v>
      </c>
      <c r="Q59" s="235">
        <v>-26.622</v>
      </c>
      <c r="R59" s="235">
        <v>-69.311999999999998</v>
      </c>
      <c r="S59" s="235">
        <v>30.471</v>
      </c>
      <c r="T59" s="235">
        <v>12.734</v>
      </c>
      <c r="U59" s="235">
        <v>16.88</v>
      </c>
      <c r="V59" s="235">
        <v>5.86</v>
      </c>
      <c r="W59" s="235">
        <v>7.444</v>
      </c>
      <c r="X59" s="235">
        <v>33.223999999999997</v>
      </c>
      <c r="Y59" s="235">
        <v>12.48</v>
      </c>
      <c r="Z59" s="235">
        <v>17.550999999999998</v>
      </c>
      <c r="AA59" s="235">
        <v>6.2709999999999999</v>
      </c>
      <c r="AB59" s="235">
        <v>38.814999999999998</v>
      </c>
      <c r="AC59" s="235">
        <v>9.5690000000000008</v>
      </c>
      <c r="AD59" s="235">
        <v>34.180550000000004</v>
      </c>
      <c r="AE59" s="235">
        <v>4.3811200000000001</v>
      </c>
      <c r="AF59" s="235">
        <v>12.84577</v>
      </c>
      <c r="AG59" s="235">
        <v>-9.6169899999999995</v>
      </c>
      <c r="AH59" s="235">
        <v>8.3672790060800004</v>
      </c>
      <c r="AI59" s="252">
        <v>22.5435745029</v>
      </c>
      <c r="AJ59" s="252">
        <v>-13.081</v>
      </c>
      <c r="AK59" s="252">
        <v>-31.75</v>
      </c>
      <c r="AL59" s="252">
        <v>-93.247</v>
      </c>
      <c r="AM59" s="252">
        <v>-29.280999999999999</v>
      </c>
      <c r="AN59" s="211"/>
      <c r="AO59" s="211"/>
      <c r="AP59" s="211"/>
      <c r="AQ59" s="211"/>
      <c r="AR59" s="211"/>
      <c r="AS59" s="211"/>
      <c r="AT59" s="211"/>
      <c r="AU59" s="211"/>
      <c r="AV59" s="211"/>
      <c r="AW59" s="211"/>
      <c r="AX59" s="211"/>
      <c r="AY59" s="211"/>
    </row>
    <row r="60" spans="1:1005" ht="15" x14ac:dyDescent="0.25">
      <c r="A60" s="193">
        <f>YampaRiverInflow.TotalOutflow!A60</f>
        <v>45658</v>
      </c>
      <c r="B60" s="165"/>
      <c r="C60" s="165"/>
      <c r="D60" s="165">
        <v>-18.364000000000001</v>
      </c>
      <c r="E60" s="235">
        <v>-60.307000000000002</v>
      </c>
      <c r="F60" s="235">
        <v>-43.218000000000004</v>
      </c>
      <c r="G60" s="235">
        <v>0.96399999999999997</v>
      </c>
      <c r="H60" s="235">
        <v>-22.263000000000002</v>
      </c>
      <c r="I60" s="235">
        <v>4.6050000000000004</v>
      </c>
      <c r="J60" s="235">
        <v>-1.4319999999999999</v>
      </c>
      <c r="K60" s="235">
        <v>-16.689</v>
      </c>
      <c r="L60" s="235">
        <v>33.015000000000001</v>
      </c>
      <c r="M60" s="235">
        <v>-30.713000000000001</v>
      </c>
      <c r="N60" s="235">
        <v>-2.2970000000000002</v>
      </c>
      <c r="O60" s="235">
        <v>-5.6280000000000001</v>
      </c>
      <c r="P60" s="235">
        <v>-64.680999999999997</v>
      </c>
      <c r="Q60" s="235">
        <v>-113.199</v>
      </c>
      <c r="R60" s="235">
        <v>36.241999999999997</v>
      </c>
      <c r="S60" s="235">
        <v>-10.677</v>
      </c>
      <c r="T60" s="235">
        <v>8.1579999999999995</v>
      </c>
      <c r="U60" s="235">
        <v>1.393</v>
      </c>
      <c r="V60" s="235">
        <v>10.17</v>
      </c>
      <c r="W60" s="235">
        <v>3.6539999999999999</v>
      </c>
      <c r="X60" s="235">
        <v>8.1709999999999994</v>
      </c>
      <c r="Y60" s="235">
        <v>-29.212</v>
      </c>
      <c r="Z60" s="235">
        <v>-12.486000000000001</v>
      </c>
      <c r="AA60" s="235">
        <v>-4.2009999999999996</v>
      </c>
      <c r="AB60" s="235">
        <v>-21.986999999999998</v>
      </c>
      <c r="AC60" s="235">
        <v>21.381310000000003</v>
      </c>
      <c r="AD60" s="235">
        <v>-39.100470000000001</v>
      </c>
      <c r="AE60" s="235">
        <v>-31.08878</v>
      </c>
      <c r="AF60" s="235">
        <v>7.3067399999999996</v>
      </c>
      <c r="AG60" s="235">
        <v>-13.3189509084</v>
      </c>
      <c r="AH60" s="235">
        <v>-6.1162163466399999</v>
      </c>
      <c r="AI60" s="252">
        <v>40.491999999999997</v>
      </c>
      <c r="AJ60" s="252">
        <v>-4.7590000000000003</v>
      </c>
      <c r="AK60" s="252">
        <v>-120.42</v>
      </c>
      <c r="AL60" s="252">
        <v>-132.33799999999999</v>
      </c>
      <c r="AM60" s="252">
        <v>-58.228000000000002</v>
      </c>
      <c r="AN60" s="211"/>
      <c r="AO60" s="211"/>
      <c r="AP60" s="211"/>
      <c r="AQ60" s="211"/>
      <c r="AR60" s="211"/>
      <c r="AS60" s="211"/>
      <c r="AT60" s="211"/>
      <c r="AU60" s="211"/>
      <c r="AV60" s="211"/>
      <c r="AW60" s="211"/>
      <c r="AX60" s="211"/>
      <c r="AY60" s="211"/>
    </row>
    <row r="61" spans="1:1005" ht="15" x14ac:dyDescent="0.25">
      <c r="A61" s="193">
        <f>YampaRiverInflow.TotalOutflow!A61</f>
        <v>45689</v>
      </c>
      <c r="B61" s="165"/>
      <c r="C61" s="165"/>
      <c r="D61" s="165">
        <v>-26.606999999999999</v>
      </c>
      <c r="E61" s="235">
        <v>-23.876000000000001</v>
      </c>
      <c r="F61" s="235">
        <v>15.349</v>
      </c>
      <c r="G61" s="235">
        <v>-20.808</v>
      </c>
      <c r="H61" s="235">
        <v>-41.154000000000003</v>
      </c>
      <c r="I61" s="235">
        <v>-33.997</v>
      </c>
      <c r="J61" s="235">
        <v>-13.894</v>
      </c>
      <c r="K61" s="235">
        <v>-22.573</v>
      </c>
      <c r="L61" s="235">
        <v>-17.102</v>
      </c>
      <c r="M61" s="235">
        <v>-38.902000000000001</v>
      </c>
      <c r="N61" s="235">
        <v>-63.575000000000003</v>
      </c>
      <c r="O61" s="235">
        <v>-26.556999999999999</v>
      </c>
      <c r="P61" s="235">
        <v>-43.094999999999999</v>
      </c>
      <c r="Q61" s="235">
        <v>-46.804000000000002</v>
      </c>
      <c r="R61" s="235">
        <v>-20.875</v>
      </c>
      <c r="S61" s="235">
        <v>-24.366</v>
      </c>
      <c r="T61" s="235">
        <v>1.1859999999999999</v>
      </c>
      <c r="U61" s="235">
        <v>-25.843</v>
      </c>
      <c r="V61" s="235">
        <v>-4.476</v>
      </c>
      <c r="W61" s="235">
        <v>-2.3679999999999999</v>
      </c>
      <c r="X61" s="235">
        <v>5.9080000000000004</v>
      </c>
      <c r="Y61" s="235">
        <v>-17.978000000000002</v>
      </c>
      <c r="Z61" s="235">
        <v>-35.601999999999997</v>
      </c>
      <c r="AA61" s="235">
        <v>-45.103999999999999</v>
      </c>
      <c r="AB61" s="235">
        <v>-5.1180000000000003</v>
      </c>
      <c r="AC61" s="235">
        <v>-37.282989999999998</v>
      </c>
      <c r="AD61" s="235">
        <v>-15.646379999999999</v>
      </c>
      <c r="AE61" s="235">
        <v>-40.071829999999999</v>
      </c>
      <c r="AF61" s="235">
        <v>-32.633000000000003</v>
      </c>
      <c r="AG61" s="235">
        <v>-26.703267437200001</v>
      </c>
      <c r="AH61" s="235">
        <v>-28.524806553999998</v>
      </c>
      <c r="AI61" s="252">
        <v>-31.532</v>
      </c>
      <c r="AJ61" s="252">
        <v>-59.207000000000001</v>
      </c>
      <c r="AK61" s="252">
        <v>75.613</v>
      </c>
      <c r="AL61" s="252">
        <v>-7.18</v>
      </c>
      <c r="AM61" s="252">
        <v>-64.896000000000001</v>
      </c>
      <c r="AN61" s="211"/>
      <c r="AO61" s="211"/>
      <c r="AP61" s="211"/>
      <c r="AQ61" s="211"/>
      <c r="AR61" s="211"/>
      <c r="AS61" s="211"/>
      <c r="AT61" s="211"/>
      <c r="AU61" s="211"/>
      <c r="AV61" s="211"/>
      <c r="AW61" s="211"/>
      <c r="AX61" s="211"/>
      <c r="AY61" s="211"/>
    </row>
    <row r="62" spans="1:1005" ht="15" x14ac:dyDescent="0.25">
      <c r="A62" s="193">
        <f>YampaRiverInflow.TotalOutflow!A62</f>
        <v>45717</v>
      </c>
      <c r="B62" s="165"/>
      <c r="C62" s="165"/>
      <c r="D62" s="165">
        <v>-45.817999999999998</v>
      </c>
      <c r="E62" s="235">
        <v>-80.751000000000005</v>
      </c>
      <c r="F62" s="235">
        <v>22.236000000000001</v>
      </c>
      <c r="G62" s="235">
        <v>-24.802</v>
      </c>
      <c r="H62" s="235">
        <v>-17.36</v>
      </c>
      <c r="I62" s="235">
        <v>-33.058</v>
      </c>
      <c r="J62" s="235">
        <v>-34.947000000000003</v>
      </c>
      <c r="K62" s="235">
        <v>-9.4450000000000003</v>
      </c>
      <c r="L62" s="235">
        <v>-51.122999999999998</v>
      </c>
      <c r="M62" s="235">
        <v>-40.192999999999998</v>
      </c>
      <c r="N62" s="235">
        <v>-34.902000000000001</v>
      </c>
      <c r="O62" s="235">
        <v>-96.096000000000004</v>
      </c>
      <c r="P62" s="235">
        <v>-38.881</v>
      </c>
      <c r="Q62" s="235">
        <v>-9.1829999999999998</v>
      </c>
      <c r="R62" s="235">
        <v>-13.153</v>
      </c>
      <c r="S62" s="235">
        <v>-27.914000000000001</v>
      </c>
      <c r="T62" s="235">
        <v>-37.945</v>
      </c>
      <c r="U62" s="235">
        <v>-37.232999999999997</v>
      </c>
      <c r="V62" s="235">
        <v>-84.150999999999996</v>
      </c>
      <c r="W62" s="235">
        <v>-52.823</v>
      </c>
      <c r="X62" s="235">
        <v>-62.375</v>
      </c>
      <c r="Y62" s="235">
        <v>-22.702999999999999</v>
      </c>
      <c r="Z62" s="235">
        <v>-24.411000000000001</v>
      </c>
      <c r="AA62" s="235">
        <v>-35.779000000000003</v>
      </c>
      <c r="AB62" s="235">
        <v>-52.19</v>
      </c>
      <c r="AC62" s="235">
        <v>-44.594099999999997</v>
      </c>
      <c r="AD62" s="235">
        <v>-46.276849999999996</v>
      </c>
      <c r="AE62" s="235">
        <v>-41.178449999999998</v>
      </c>
      <c r="AF62" s="235">
        <v>-54.098759999999999</v>
      </c>
      <c r="AG62" s="235">
        <v>-94.386657514799992</v>
      </c>
      <c r="AH62" s="235">
        <v>-67.435723010499999</v>
      </c>
      <c r="AI62" s="252">
        <v>-34.798000000000002</v>
      </c>
      <c r="AJ62" s="252">
        <v>-42.109000000000002</v>
      </c>
      <c r="AK62" s="252">
        <v>-24.684999999999999</v>
      </c>
      <c r="AL62" s="252">
        <v>-25.779</v>
      </c>
      <c r="AM62" s="252">
        <v>-20.971</v>
      </c>
      <c r="AN62" s="211"/>
      <c r="AO62" s="211"/>
      <c r="AP62" s="211"/>
      <c r="AQ62" s="211"/>
      <c r="AR62" s="211"/>
      <c r="AS62" s="211"/>
      <c r="AT62" s="211"/>
      <c r="AU62" s="211"/>
      <c r="AV62" s="211"/>
      <c r="AW62" s="211"/>
      <c r="AX62" s="211"/>
      <c r="AY62" s="211"/>
    </row>
    <row r="63" spans="1:1005" ht="15" x14ac:dyDescent="0.25">
      <c r="A63" s="193">
        <f>YampaRiverInflow.TotalOutflow!A63</f>
        <v>45748</v>
      </c>
      <c r="B63" s="165"/>
      <c r="C63" s="165"/>
      <c r="D63" s="165">
        <v>-32.718000000000004</v>
      </c>
      <c r="E63" s="235">
        <v>-39.68</v>
      </c>
      <c r="F63" s="235">
        <v>-1.92</v>
      </c>
      <c r="G63" s="235">
        <v>-7.2060000000000004</v>
      </c>
      <c r="H63" s="235">
        <v>-49.616999999999997</v>
      </c>
      <c r="I63" s="235">
        <v>-43.034999999999997</v>
      </c>
      <c r="J63" s="235">
        <v>-59.116</v>
      </c>
      <c r="K63" s="235">
        <v>-58.07</v>
      </c>
      <c r="L63" s="235">
        <v>-46.223999999999997</v>
      </c>
      <c r="M63" s="235">
        <v>-45.231000000000002</v>
      </c>
      <c r="N63" s="235">
        <v>-21.337</v>
      </c>
      <c r="O63" s="235">
        <v>-46.392000000000003</v>
      </c>
      <c r="P63" s="235">
        <v>-46.932000000000002</v>
      </c>
      <c r="Q63" s="235">
        <v>-10.394</v>
      </c>
      <c r="R63" s="235">
        <v>-22.183</v>
      </c>
      <c r="S63" s="235">
        <v>-50.360999999999997</v>
      </c>
      <c r="T63" s="235">
        <v>-34.244</v>
      </c>
      <c r="U63" s="235">
        <v>-28.298999999999999</v>
      </c>
      <c r="V63" s="235">
        <v>-23.056999999999999</v>
      </c>
      <c r="W63" s="235">
        <v>-23.652999999999999</v>
      </c>
      <c r="X63" s="235">
        <v>-18.731000000000002</v>
      </c>
      <c r="Y63" s="235">
        <v>-34.493000000000002</v>
      </c>
      <c r="Z63" s="235">
        <v>-34.719000000000001</v>
      </c>
      <c r="AA63" s="235">
        <v>-39.353999999999999</v>
      </c>
      <c r="AB63" s="235">
        <v>-36.816000000000003</v>
      </c>
      <c r="AC63" s="235">
        <v>-31.096540000000001</v>
      </c>
      <c r="AD63" s="235">
        <v>-26.820700000000002</v>
      </c>
      <c r="AE63" s="235">
        <v>-39.596559999999997</v>
      </c>
      <c r="AF63" s="235">
        <v>-38.490559999999995</v>
      </c>
      <c r="AG63" s="235">
        <v>-7.4329692029799999</v>
      </c>
      <c r="AH63" s="235">
        <v>-6.8714972382399999</v>
      </c>
      <c r="AI63" s="252">
        <v>-9.35</v>
      </c>
      <c r="AJ63" s="252">
        <v>-26.696999999999999</v>
      </c>
      <c r="AK63" s="252">
        <v>-94.260999999999996</v>
      </c>
      <c r="AL63" s="252">
        <v>-33.209000000000003</v>
      </c>
      <c r="AM63" s="252">
        <v>-50.463000000000001</v>
      </c>
      <c r="AN63" s="211"/>
      <c r="AO63" s="211"/>
      <c r="AP63" s="211"/>
      <c r="AQ63" s="211"/>
      <c r="AR63" s="211"/>
      <c r="AS63" s="211"/>
      <c r="AT63" s="211"/>
      <c r="AU63" s="211"/>
      <c r="AV63" s="211"/>
      <c r="AW63" s="211"/>
      <c r="AX63" s="211"/>
      <c r="AY63" s="211"/>
    </row>
    <row r="64" spans="1:1005" ht="15" x14ac:dyDescent="0.25">
      <c r="A64" s="193">
        <f>YampaRiverInflow.TotalOutflow!A64</f>
        <v>45778</v>
      </c>
      <c r="B64" s="165"/>
      <c r="C64" s="165"/>
      <c r="D64" s="165">
        <v>-22.001000000000001</v>
      </c>
      <c r="E64" s="235">
        <v>-138.191</v>
      </c>
      <c r="F64" s="235">
        <v>-16.033000000000001</v>
      </c>
      <c r="G64" s="235">
        <v>-40.975999999999999</v>
      </c>
      <c r="H64" s="235">
        <v>-17.803999999999998</v>
      </c>
      <c r="I64" s="235">
        <v>-31.501999999999999</v>
      </c>
      <c r="J64" s="235">
        <v>-19.012</v>
      </c>
      <c r="K64" s="235">
        <v>-19.099</v>
      </c>
      <c r="L64" s="235">
        <v>-31.253</v>
      </c>
      <c r="M64" s="235">
        <v>-147.96199999999999</v>
      </c>
      <c r="N64" s="235">
        <v>-29.908999999999999</v>
      </c>
      <c r="O64" s="235">
        <v>-28.129000000000001</v>
      </c>
      <c r="P64" s="235">
        <v>-49.914999999999999</v>
      </c>
      <c r="Q64" s="235">
        <v>-34.603000000000002</v>
      </c>
      <c r="R64" s="235">
        <v>-27.748999999999999</v>
      </c>
      <c r="S64" s="235">
        <v>-15.643000000000001</v>
      </c>
      <c r="T64" s="235">
        <v>-26.481000000000002</v>
      </c>
      <c r="U64" s="235">
        <v>-13.461</v>
      </c>
      <c r="V64" s="235">
        <v>-3.1219999999999999</v>
      </c>
      <c r="W64" s="235">
        <v>-37.49</v>
      </c>
      <c r="X64" s="235">
        <v>-28.582000000000001</v>
      </c>
      <c r="Y64" s="235">
        <v>-34.988</v>
      </c>
      <c r="Z64" s="235">
        <v>-27.611000000000001</v>
      </c>
      <c r="AA64" s="235">
        <v>-13.772</v>
      </c>
      <c r="AB64" s="235">
        <v>-19.452999999999999</v>
      </c>
      <c r="AC64" s="235">
        <v>-43.834120000000006</v>
      </c>
      <c r="AD64" s="235">
        <v>-36.949010000000001</v>
      </c>
      <c r="AE64" s="235">
        <v>-18.708639999999999</v>
      </c>
      <c r="AF64" s="235">
        <v>-25.39873</v>
      </c>
      <c r="AG64" s="235">
        <v>-18.684161391</v>
      </c>
      <c r="AH64" s="235">
        <v>-9.3682712112299988</v>
      </c>
      <c r="AI64" s="252">
        <v>-3.2269999999999999</v>
      </c>
      <c r="AJ64" s="252">
        <v>-13.581</v>
      </c>
      <c r="AK64" s="252">
        <v>-52.53</v>
      </c>
      <c r="AL64" s="252">
        <v>-80.343999999999994</v>
      </c>
      <c r="AM64" s="252">
        <v>-118.304</v>
      </c>
      <c r="AN64" s="211"/>
      <c r="AO64" s="211"/>
      <c r="AP64" s="211"/>
      <c r="AQ64" s="211"/>
      <c r="AR64" s="211"/>
      <c r="AS64" s="211"/>
      <c r="AT64" s="211"/>
      <c r="AU64" s="211"/>
      <c r="AV64" s="211"/>
      <c r="AW64" s="211"/>
      <c r="AX64" s="211"/>
      <c r="AY64" s="211"/>
      <c r="ALQ64" s="216" t="e">
        <v>#N/A</v>
      </c>
    </row>
    <row r="65" spans="1:1005" ht="15" x14ac:dyDescent="0.25">
      <c r="A65" s="193">
        <f>YampaRiverInflow.TotalOutflow!A65</f>
        <v>45809</v>
      </c>
      <c r="B65" s="165"/>
      <c r="C65" s="165"/>
      <c r="D65" s="165">
        <v>-44.996000000000002</v>
      </c>
      <c r="E65" s="235">
        <v>8.8849999999999998</v>
      </c>
      <c r="F65" s="235">
        <v>-38.042999999999999</v>
      </c>
      <c r="G65" s="235">
        <v>-46.71</v>
      </c>
      <c r="H65" s="235">
        <v>-50.164000000000001</v>
      </c>
      <c r="I65" s="235">
        <v>-42.655000000000001</v>
      </c>
      <c r="J65" s="235">
        <v>-57.844000000000001</v>
      </c>
      <c r="K65" s="235">
        <v>-49.320999999999998</v>
      </c>
      <c r="L65" s="235">
        <v>-51.93</v>
      </c>
      <c r="M65" s="235">
        <v>-183.62299999999999</v>
      </c>
      <c r="N65" s="235">
        <v>-63.558</v>
      </c>
      <c r="O65" s="235">
        <v>-43.442999999999998</v>
      </c>
      <c r="P65" s="235">
        <v>-78.712000000000003</v>
      </c>
      <c r="Q65" s="235">
        <v>-44.427999999999997</v>
      </c>
      <c r="R65" s="235">
        <v>-46.622999999999998</v>
      </c>
      <c r="S65" s="235">
        <v>-26.48</v>
      </c>
      <c r="T65" s="235">
        <v>-49.249000000000002</v>
      </c>
      <c r="U65" s="235">
        <v>-37.82</v>
      </c>
      <c r="V65" s="235">
        <v>-37.124000000000002</v>
      </c>
      <c r="W65" s="235">
        <v>-46.805999999999997</v>
      </c>
      <c r="X65" s="235">
        <v>-42.271000000000001</v>
      </c>
      <c r="Y65" s="235">
        <v>-36.914999999999999</v>
      </c>
      <c r="Z65" s="235">
        <v>-53.137999999999998</v>
      </c>
      <c r="AA65" s="235">
        <v>-64.947999999999993</v>
      </c>
      <c r="AB65" s="235">
        <v>-25.780999999999999</v>
      </c>
      <c r="AC65" s="235">
        <v>-34.943179999999998</v>
      </c>
      <c r="AD65" s="235">
        <v>-51.29607</v>
      </c>
      <c r="AE65" s="235">
        <v>-57.331830000000004</v>
      </c>
      <c r="AF65" s="235">
        <v>-54.558230000000002</v>
      </c>
      <c r="AG65" s="235">
        <v>-68.587001490600002</v>
      </c>
      <c r="AH65" s="235">
        <v>-35.762955953400002</v>
      </c>
      <c r="AI65" s="252">
        <v>-63.795000000000002</v>
      </c>
      <c r="AJ65" s="252">
        <v>-22.106999999999999</v>
      </c>
      <c r="AK65" s="252">
        <v>-145.12100000000001</v>
      </c>
      <c r="AL65" s="252">
        <v>-71.817999999999998</v>
      </c>
      <c r="AM65" s="252">
        <v>-97.96</v>
      </c>
      <c r="AN65" s="211"/>
      <c r="AO65" s="211"/>
      <c r="AP65" s="211"/>
      <c r="AQ65" s="211"/>
      <c r="AR65" s="211"/>
      <c r="AS65" s="211"/>
      <c r="AT65" s="211"/>
      <c r="AU65" s="211"/>
      <c r="AV65" s="211"/>
      <c r="AW65" s="211"/>
      <c r="AX65" s="211"/>
      <c r="AY65" s="211"/>
      <c r="ALQ65" s="216" t="e">
        <v>#N/A</v>
      </c>
    </row>
    <row r="66" spans="1:1005" ht="15" x14ac:dyDescent="0.25">
      <c r="A66" s="193">
        <f>YampaRiverInflow.TotalOutflow!A66</f>
        <v>45839</v>
      </c>
      <c r="B66" s="165"/>
      <c r="C66" s="165"/>
      <c r="D66" s="165">
        <v>-30.271000000000001</v>
      </c>
      <c r="E66" s="235">
        <v>-21.681999999999999</v>
      </c>
      <c r="F66" s="235">
        <v>-28.289000000000001</v>
      </c>
      <c r="G66" s="235">
        <v>-64.233999999999995</v>
      </c>
      <c r="H66" s="235">
        <v>-49.396000000000001</v>
      </c>
      <c r="I66" s="235">
        <v>-44.13</v>
      </c>
      <c r="J66" s="235">
        <v>-48.3</v>
      </c>
      <c r="K66" s="235">
        <v>-25.504000000000001</v>
      </c>
      <c r="L66" s="235">
        <v>-48.567</v>
      </c>
      <c r="M66" s="235">
        <v>-182.99199999999999</v>
      </c>
      <c r="N66" s="235">
        <v>-65.305999999999997</v>
      </c>
      <c r="O66" s="235">
        <v>-37.942</v>
      </c>
      <c r="P66" s="235">
        <v>-73.787000000000006</v>
      </c>
      <c r="Q66" s="235">
        <v>-40.765999999999998</v>
      </c>
      <c r="R66" s="235">
        <v>-6.4569999999999999</v>
      </c>
      <c r="S66" s="235">
        <v>-40.478000000000002</v>
      </c>
      <c r="T66" s="235">
        <v>-35.347000000000001</v>
      </c>
      <c r="U66" s="235">
        <v>-30.984000000000002</v>
      </c>
      <c r="V66" s="235">
        <v>-12.644</v>
      </c>
      <c r="W66" s="235">
        <v>-15.252000000000001</v>
      </c>
      <c r="X66" s="235">
        <v>-52.765999999999998</v>
      </c>
      <c r="Y66" s="235">
        <v>-45.936</v>
      </c>
      <c r="Z66" s="235">
        <v>-47.3</v>
      </c>
      <c r="AA66" s="235">
        <v>-39.220999999999997</v>
      </c>
      <c r="AB66" s="235">
        <v>-35.222999999999999</v>
      </c>
      <c r="AC66" s="235">
        <v>-42.72146</v>
      </c>
      <c r="AD66" s="235">
        <v>-48.900089999999999</v>
      </c>
      <c r="AE66" s="235">
        <v>-17.894650000000002</v>
      </c>
      <c r="AF66" s="235">
        <v>-23.696210000000001</v>
      </c>
      <c r="AG66" s="235">
        <v>-7.1829008864099997</v>
      </c>
      <c r="AH66" s="235">
        <v>-13.3525170981</v>
      </c>
      <c r="AI66" s="252">
        <v>-36.118000000000002</v>
      </c>
      <c r="AJ66" s="252">
        <v>-38.566000000000003</v>
      </c>
      <c r="AK66" s="252">
        <v>-36.479999999999997</v>
      </c>
      <c r="AL66" s="252">
        <v>-38.226999999999997</v>
      </c>
      <c r="AM66" s="252">
        <v>-78.781000000000006</v>
      </c>
      <c r="AN66" s="211"/>
      <c r="AO66" s="211"/>
      <c r="AP66" s="211"/>
      <c r="AQ66" s="211"/>
      <c r="AR66" s="211"/>
      <c r="AS66" s="211"/>
      <c r="AT66" s="211"/>
      <c r="AU66" s="211"/>
      <c r="AV66" s="211"/>
      <c r="AW66" s="211"/>
      <c r="AX66" s="211"/>
      <c r="AY66" s="211"/>
      <c r="ALQ66" s="216" t="e">
        <v>#N/A</v>
      </c>
    </row>
    <row r="67" spans="1:1005" ht="15" x14ac:dyDescent="0.25">
      <c r="A67" s="193">
        <f>YampaRiverInflow.TotalOutflow!A67</f>
        <v>45870</v>
      </c>
      <c r="B67" s="165"/>
      <c r="C67" s="165"/>
      <c r="D67" s="165">
        <v>-27.927</v>
      </c>
      <c r="E67" s="235">
        <v>-51.414000000000001</v>
      </c>
      <c r="F67" s="235">
        <v>-22.39</v>
      </c>
      <c r="G67" s="235">
        <v>-5.8449999999999998</v>
      </c>
      <c r="H67" s="235">
        <v>-16.213000000000001</v>
      </c>
      <c r="I67" s="235">
        <v>-13.936999999999999</v>
      </c>
      <c r="J67" s="235">
        <v>-23.998000000000001</v>
      </c>
      <c r="K67" s="235">
        <v>5.8440000000000003</v>
      </c>
      <c r="L67" s="235">
        <v>-37.121000000000002</v>
      </c>
      <c r="M67" s="235">
        <v>-39.380000000000003</v>
      </c>
      <c r="N67" s="235">
        <v>-27.815000000000001</v>
      </c>
      <c r="O67" s="235">
        <v>-14.052</v>
      </c>
      <c r="P67" s="235">
        <v>-65.381</v>
      </c>
      <c r="Q67" s="235">
        <v>-36.566000000000003</v>
      </c>
      <c r="R67" s="235">
        <v>-19.853999999999999</v>
      </c>
      <c r="S67" s="235">
        <v>-3.7530000000000001</v>
      </c>
      <c r="T67" s="235">
        <v>-2.8780000000000001</v>
      </c>
      <c r="U67" s="235">
        <v>-12.666</v>
      </c>
      <c r="V67" s="235">
        <v>-13.96</v>
      </c>
      <c r="W67" s="235">
        <v>-39.997999999999998</v>
      </c>
      <c r="X67" s="235">
        <v>7.2850000000000001</v>
      </c>
      <c r="Y67" s="235">
        <v>-24.344000000000001</v>
      </c>
      <c r="Z67" s="235">
        <v>-33.448999999999998</v>
      </c>
      <c r="AA67" s="235">
        <v>-19.832000000000001</v>
      </c>
      <c r="AB67" s="235">
        <v>-46.258000000000003</v>
      </c>
      <c r="AC67" s="235">
        <v>-32.945339999999995</v>
      </c>
      <c r="AD67" s="235">
        <v>-39.458289999999998</v>
      </c>
      <c r="AE67" s="235">
        <v>-23.445790000000002</v>
      </c>
      <c r="AF67" s="235">
        <v>-14.44247</v>
      </c>
      <c r="AG67" s="235">
        <v>-5.3147564458200005</v>
      </c>
      <c r="AH67" s="235">
        <v>-18.306574451100001</v>
      </c>
      <c r="AI67" s="252">
        <v>-15.141999999999999</v>
      </c>
      <c r="AJ67" s="252">
        <v>5.0810000000000004</v>
      </c>
      <c r="AK67" s="252">
        <v>-16.428999999999998</v>
      </c>
      <c r="AL67" s="252">
        <v>-15.093999999999999</v>
      </c>
      <c r="AM67" s="252">
        <v>-77.117000000000004</v>
      </c>
      <c r="AN67" s="211"/>
      <c r="AO67" s="211"/>
      <c r="AP67" s="211"/>
      <c r="AQ67" s="211"/>
      <c r="AR67" s="211"/>
      <c r="AS67" s="211"/>
      <c r="AT67" s="211"/>
      <c r="AU67" s="211"/>
      <c r="AV67" s="211"/>
      <c r="AW67" s="211"/>
      <c r="AX67" s="211"/>
      <c r="AY67" s="211"/>
      <c r="ALQ67" s="216" t="e">
        <v>#N/A</v>
      </c>
    </row>
    <row r="68" spans="1:1005" ht="15" x14ac:dyDescent="0.25">
      <c r="A68" s="193">
        <f>YampaRiverInflow.TotalOutflow!A68</f>
        <v>45901</v>
      </c>
      <c r="B68" s="165"/>
      <c r="C68" s="165"/>
      <c r="D68" s="165">
        <v>-17.346</v>
      </c>
      <c r="E68" s="235">
        <v>-45.326999999999998</v>
      </c>
      <c r="F68" s="235">
        <v>-12.705</v>
      </c>
      <c r="G68" s="235">
        <v>-21.931000000000001</v>
      </c>
      <c r="H68" s="235">
        <v>-11.678000000000001</v>
      </c>
      <c r="I68" s="235">
        <v>-16.454999999999998</v>
      </c>
      <c r="J68" s="235">
        <v>-15.521000000000001</v>
      </c>
      <c r="K68" s="235">
        <v>-12.746</v>
      </c>
      <c r="L68" s="235">
        <v>-31.334</v>
      </c>
      <c r="M68" s="235">
        <v>-19.856000000000002</v>
      </c>
      <c r="N68" s="235">
        <v>-41.415999999999997</v>
      </c>
      <c r="O68" s="235">
        <v>-22.555</v>
      </c>
      <c r="P68" s="235">
        <v>0.85399999999999998</v>
      </c>
      <c r="Q68" s="235">
        <v>-61.966000000000001</v>
      </c>
      <c r="R68" s="235">
        <v>-54.048999999999999</v>
      </c>
      <c r="S68" s="235">
        <v>-27.712</v>
      </c>
      <c r="T68" s="235">
        <v>-18.021999999999998</v>
      </c>
      <c r="U68" s="235">
        <v>-8.8450000000000006</v>
      </c>
      <c r="V68" s="235">
        <v>-17.966000000000001</v>
      </c>
      <c r="W68" s="235">
        <v>-5.1360000000000001</v>
      </c>
      <c r="X68" s="235">
        <v>-10.974</v>
      </c>
      <c r="Y68" s="235">
        <v>-32.47</v>
      </c>
      <c r="Z68" s="235">
        <v>-35.090000000000003</v>
      </c>
      <c r="AA68" s="235">
        <v>-20.788</v>
      </c>
      <c r="AB68" s="235">
        <v>-50.804000000000002</v>
      </c>
      <c r="AC68" s="235">
        <v>-26.487169999999999</v>
      </c>
      <c r="AD68" s="235">
        <v>-30.253869999999999</v>
      </c>
      <c r="AE68" s="235">
        <v>-43.057809999999996</v>
      </c>
      <c r="AF68" s="235">
        <v>-36.350120000000004</v>
      </c>
      <c r="AG68" s="235">
        <v>-18.8728240509</v>
      </c>
      <c r="AH68" s="235">
        <v>-15.710973601100001</v>
      </c>
      <c r="AI68" s="252">
        <v>14.304</v>
      </c>
      <c r="AJ68" s="252">
        <v>-4.5</v>
      </c>
      <c r="AK68" s="252">
        <v>-45.348999999999997</v>
      </c>
      <c r="AL68" s="252">
        <v>-49.987000000000002</v>
      </c>
      <c r="AM68" s="252">
        <v>8.8550000000000004</v>
      </c>
      <c r="AN68" s="211"/>
      <c r="AO68" s="211"/>
      <c r="AP68" s="211"/>
      <c r="AQ68" s="211"/>
      <c r="AR68" s="211"/>
      <c r="AS68" s="211"/>
      <c r="AT68" s="211"/>
      <c r="AU68" s="211"/>
      <c r="AV68" s="211"/>
      <c r="AW68" s="211"/>
      <c r="AX68" s="211"/>
      <c r="AY68" s="211"/>
      <c r="ALQ68" s="216" t="e">
        <v>#N/A</v>
      </c>
    </row>
    <row r="69" spans="1:1005" ht="15" x14ac:dyDescent="0.25">
      <c r="A69" s="193"/>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5" x14ac:dyDescent="0.25">
      <c r="A70" s="193"/>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x14ac:dyDescent="0.25">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25">
      <c r="AI72" s="235"/>
      <c r="AJ72" s="235"/>
      <c r="AK72" s="235"/>
      <c r="AL72" s="235"/>
      <c r="AM72" s="235"/>
      <c r="ALQ72" s="216" t="e">
        <v>#N/A</v>
      </c>
    </row>
    <row r="73" spans="1:1005" ht="12.75" customHeight="1" x14ac:dyDescent="0.25">
      <c r="E73" s="235"/>
      <c r="AI73" s="235"/>
      <c r="AJ73" s="235"/>
      <c r="AK73" s="235"/>
      <c r="AL73" s="235"/>
      <c r="AM73" s="235"/>
    </row>
    <row r="74" spans="1:1005" ht="12.75" customHeight="1" x14ac:dyDescent="0.25">
      <c r="AI74" s="235"/>
      <c r="AJ74" s="235"/>
      <c r="AK74" s="235"/>
      <c r="AL74" s="235"/>
      <c r="AM74" s="235"/>
    </row>
  </sheetData>
  <mergeCells count="1">
    <mergeCell ref="B1:AH1"/>
  </mergeCells>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9">
    <tabColor rgb="FFFF0000"/>
  </sheetPr>
  <dimension ref="A1:ALQ113"/>
  <sheetViews>
    <sheetView workbookViewId="0">
      <selection activeCell="B4" sqref="B4"/>
    </sheetView>
  </sheetViews>
  <sheetFormatPr defaultColWidth="18.7109375" defaultRowHeight="12.75" customHeight="1" x14ac:dyDescent="0.25"/>
  <cols>
    <col min="1" max="54" width="9.140625" style="216" customWidth="1"/>
    <col min="55" max="16384" width="18.7109375" style="216"/>
  </cols>
  <sheetData>
    <row r="1" spans="1:54"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335"/>
      <c r="AG1" s="335"/>
      <c r="AH1" s="335"/>
      <c r="AI1" s="266"/>
      <c r="AJ1" s="266"/>
      <c r="AK1" s="266"/>
      <c r="AL1" s="266"/>
      <c r="AM1" s="266"/>
    </row>
    <row r="2" spans="1:54" ht="15" x14ac:dyDescent="0.25">
      <c r="A2" s="175" t="s">
        <v>225</v>
      </c>
      <c r="B2" s="202" t="s">
        <v>53</v>
      </c>
      <c r="C2" s="202" t="s">
        <v>54</v>
      </c>
      <c r="D2" s="202" t="s">
        <v>55</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16">
        <v>2021</v>
      </c>
      <c r="AT2" s="216">
        <v>2022</v>
      </c>
      <c r="AU2" s="216">
        <v>2023</v>
      </c>
      <c r="AV2" s="216">
        <v>2024</v>
      </c>
      <c r="AW2" s="216">
        <v>2025</v>
      </c>
      <c r="AX2" s="216">
        <v>2026</v>
      </c>
      <c r="AY2" s="216">
        <v>2027</v>
      </c>
      <c r="AZ2" s="216">
        <v>2028</v>
      </c>
      <c r="BA2" s="216">
        <v>2029</v>
      </c>
      <c r="BB2" s="216">
        <v>2030</v>
      </c>
    </row>
    <row r="3" spans="1:54" ht="15" x14ac:dyDescent="0.25">
      <c r="A3" s="177" t="str">
        <f>A2&amp;"_"&amp;"Time"</f>
        <v>DvsToPkr_In_Time</v>
      </c>
      <c r="B3" s="183" t="s">
        <v>71</v>
      </c>
      <c r="C3" s="183" t="s">
        <v>72</v>
      </c>
      <c r="D3" s="183" t="s">
        <v>73</v>
      </c>
      <c r="E3" s="183" t="s">
        <v>74</v>
      </c>
      <c r="F3" s="183" t="s">
        <v>75</v>
      </c>
      <c r="G3" s="183" t="s">
        <v>76</v>
      </c>
      <c r="H3" s="183" t="s">
        <v>77</v>
      </c>
      <c r="I3" s="183" t="s">
        <v>78</v>
      </c>
      <c r="J3" s="183" t="s">
        <v>79</v>
      </c>
      <c r="K3" s="183" t="s">
        <v>80</v>
      </c>
      <c r="L3" s="183" t="s">
        <v>81</v>
      </c>
      <c r="M3" s="183" t="s">
        <v>82</v>
      </c>
      <c r="N3" s="183" t="s">
        <v>83</v>
      </c>
      <c r="O3" s="183" t="s">
        <v>84</v>
      </c>
      <c r="P3" s="183" t="s">
        <v>85</v>
      </c>
      <c r="Q3" s="183" t="s">
        <v>86</v>
      </c>
      <c r="R3" s="183" t="s">
        <v>87</v>
      </c>
      <c r="S3" s="183" t="s">
        <v>88</v>
      </c>
      <c r="T3" s="183" t="s">
        <v>89</v>
      </c>
      <c r="U3" s="183" t="s">
        <v>90</v>
      </c>
      <c r="V3" s="183" t="s">
        <v>91</v>
      </c>
      <c r="W3" s="183" t="s">
        <v>92</v>
      </c>
      <c r="X3" s="183" t="s">
        <v>93</v>
      </c>
      <c r="Y3" s="183" t="s">
        <v>94</v>
      </c>
      <c r="Z3" s="183" t="s">
        <v>95</v>
      </c>
      <c r="AA3" s="183" t="s">
        <v>96</v>
      </c>
      <c r="AB3" s="183" t="s">
        <v>97</v>
      </c>
      <c r="AC3" s="183" t="s">
        <v>98</v>
      </c>
      <c r="AD3" s="183" t="s">
        <v>99</v>
      </c>
      <c r="AE3" s="183" t="s">
        <v>100</v>
      </c>
      <c r="AF3" s="183" t="s">
        <v>101</v>
      </c>
      <c r="AG3" s="183" t="s">
        <v>102</v>
      </c>
      <c r="AH3" s="183" t="s">
        <v>103</v>
      </c>
      <c r="AI3" s="183" t="s">
        <v>163</v>
      </c>
      <c r="AJ3" s="183" t="s">
        <v>168</v>
      </c>
      <c r="AK3" s="183" t="s">
        <v>169</v>
      </c>
      <c r="AL3" s="183" t="s">
        <v>170</v>
      </c>
      <c r="AM3" s="183" t="s">
        <v>171</v>
      </c>
      <c r="AN3" s="183" t="s">
        <v>172</v>
      </c>
      <c r="AO3" s="183" t="s">
        <v>173</v>
      </c>
      <c r="AP3" s="183" t="s">
        <v>174</v>
      </c>
      <c r="AQ3" s="183" t="s">
        <v>175</v>
      </c>
      <c r="AR3" s="183" t="s">
        <v>176</v>
      </c>
      <c r="AS3" s="216" t="s">
        <v>177</v>
      </c>
      <c r="AT3" s="216" t="s">
        <v>178</v>
      </c>
      <c r="AU3" s="216" t="s">
        <v>179</v>
      </c>
      <c r="AV3" s="216" t="s">
        <v>180</v>
      </c>
      <c r="AW3" s="216" t="s">
        <v>181</v>
      </c>
      <c r="AX3" s="216" t="s">
        <v>182</v>
      </c>
      <c r="AY3" s="216" t="s">
        <v>183</v>
      </c>
      <c r="AZ3" s="216" t="s">
        <v>184</v>
      </c>
      <c r="BA3" s="216" t="s">
        <v>185</v>
      </c>
      <c r="BB3" s="216" t="s">
        <v>186</v>
      </c>
    </row>
    <row r="4" spans="1:54" ht="15" x14ac:dyDescent="0.25">
      <c r="A4" s="193">
        <f>YampaRiverInflow.TotalOutflow!A4</f>
        <v>43952</v>
      </c>
      <c r="B4" s="165"/>
      <c r="C4" s="165"/>
      <c r="D4" s="165">
        <v>14.943</v>
      </c>
      <c r="E4" s="235">
        <f ca="1">INDEX(INDIRECT("DvsToPkr_"&amp;E$2+YEAR($A4)-YEAR($A$4)),MONTH($A4))/1000</f>
        <v>-15.445</v>
      </c>
      <c r="F4" s="235">
        <f t="shared" ref="F4:AI12" ca="1" si="0">INDEX(INDIRECT("DvsToPkr_"&amp;F$2+YEAR($A4)-YEAR($A$4)),MONTH($A4))/1000</f>
        <v>-30.884</v>
      </c>
      <c r="G4" s="235">
        <f t="shared" ca="1" si="0"/>
        <v>-80.722999999999999</v>
      </c>
      <c r="H4" s="235">
        <f t="shared" ca="1" si="0"/>
        <v>-14.659000000000001</v>
      </c>
      <c r="I4" s="235">
        <f t="shared" ca="1" si="0"/>
        <v>23.445</v>
      </c>
      <c r="J4" s="235">
        <f t="shared" ca="1" si="0"/>
        <v>-44.76</v>
      </c>
      <c r="K4" s="235">
        <f t="shared" ca="1" si="0"/>
        <v>4.5609999999999999</v>
      </c>
      <c r="L4" s="235">
        <f t="shared" ca="1" si="0"/>
        <v>-17.443000000000001</v>
      </c>
      <c r="M4" s="235">
        <f t="shared" ca="1" si="0"/>
        <v>33.575000000000003</v>
      </c>
      <c r="N4" s="235">
        <f t="shared" ca="1" si="0"/>
        <v>29.093</v>
      </c>
      <c r="O4" s="235">
        <f t="shared" ca="1" si="0"/>
        <v>35.158000000000001</v>
      </c>
      <c r="P4" s="235">
        <f t="shared" ca="1" si="0"/>
        <v>30.619</v>
      </c>
      <c r="Q4" s="235">
        <f t="shared" ca="1" si="0"/>
        <v>51.445999999999998</v>
      </c>
      <c r="R4" s="235">
        <f t="shared" ca="1" si="0"/>
        <v>147.43199999999999</v>
      </c>
      <c r="S4" s="235">
        <f t="shared" ca="1" si="0"/>
        <v>31.465</v>
      </c>
      <c r="T4" s="235">
        <f t="shared" ca="1" si="0"/>
        <v>16.225000000000001</v>
      </c>
      <c r="U4" s="235">
        <f t="shared" ca="1" si="0"/>
        <v>15.988</v>
      </c>
      <c r="V4" s="235">
        <f t="shared" ca="1" si="0"/>
        <v>22.762</v>
      </c>
      <c r="W4" s="235">
        <f t="shared" ca="1" si="0"/>
        <v>16.884</v>
      </c>
      <c r="X4" s="235">
        <f t="shared" ca="1" si="0"/>
        <v>8.0370000000000008</v>
      </c>
      <c r="Y4" s="235">
        <f t="shared" ca="1" si="0"/>
        <v>0.76700000000000002</v>
      </c>
      <c r="Z4" s="235">
        <f t="shared" ca="1" si="0"/>
        <v>15.06</v>
      </c>
      <c r="AA4" s="235">
        <f t="shared" ca="1" si="0"/>
        <v>18.966999999999999</v>
      </c>
      <c r="AB4" s="235">
        <f t="shared" ca="1" si="0"/>
        <v>6.8140000000000001</v>
      </c>
      <c r="AC4" s="235">
        <f t="shared" ca="1" si="0"/>
        <v>10.48</v>
      </c>
      <c r="AD4" s="235">
        <f t="shared" ca="1" si="0"/>
        <v>-4.4349999999999996</v>
      </c>
      <c r="AE4" s="235">
        <f t="shared" ca="1" si="0"/>
        <v>13.545999999999999</v>
      </c>
      <c r="AF4" s="235">
        <f t="shared" ca="1" si="0"/>
        <v>14.374000000000001</v>
      </c>
      <c r="AG4" s="235">
        <f t="shared" ca="1" si="0"/>
        <v>20.312000000000001</v>
      </c>
      <c r="AH4" s="235">
        <f t="shared" ca="1" si="0"/>
        <v>24.09412</v>
      </c>
      <c r="AI4" s="235">
        <f t="shared" ca="1" si="0"/>
        <v>17.2925</v>
      </c>
      <c r="AJ4" s="235">
        <f t="shared" ref="AJ4:AM19" ca="1" si="1">INDEX(INDIRECT("DvsToPkr_"&amp;AJ$2+YEAR($A4)-YEAR($A$4)),MONTH($A4))/1000</f>
        <v>26.04485</v>
      </c>
      <c r="AK4" s="235">
        <f t="shared" ca="1" si="1"/>
        <v>20.55932</v>
      </c>
      <c r="AL4" s="235">
        <f t="shared" ca="1" si="1"/>
        <v>-2.9233854721500001</v>
      </c>
      <c r="AM4" s="235">
        <f t="shared" ca="1" si="1"/>
        <v>20.635423071599998</v>
      </c>
    </row>
    <row r="5" spans="1:54" ht="15" x14ac:dyDescent="0.25">
      <c r="A5" s="193">
        <f>YampaRiverInflow.TotalOutflow!A5</f>
        <v>43983</v>
      </c>
      <c r="B5" s="165"/>
      <c r="C5" s="165"/>
      <c r="D5" s="165">
        <v>10.954000000000001</v>
      </c>
      <c r="E5" s="235">
        <v>-42.570999999999998</v>
      </c>
      <c r="F5" s="235">
        <v>-23.359000000000002</v>
      </c>
      <c r="G5" s="235">
        <v>-170.375</v>
      </c>
      <c r="H5" s="235">
        <v>-68.215000000000003</v>
      </c>
      <c r="I5" s="235">
        <v>17.126000000000001</v>
      </c>
      <c r="J5" s="235">
        <v>9.0709999999999997</v>
      </c>
      <c r="K5" s="235">
        <v>12.688000000000001</v>
      </c>
      <c r="L5" s="235">
        <v>3.8149999999999999</v>
      </c>
      <c r="M5" s="235">
        <v>18.376000000000001</v>
      </c>
      <c r="N5" s="235">
        <v>10.868</v>
      </c>
      <c r="O5" s="235">
        <v>38.33</v>
      </c>
      <c r="P5" s="235">
        <v>17.908000000000001</v>
      </c>
      <c r="Q5" s="235">
        <v>23.242999999999999</v>
      </c>
      <c r="R5" s="235">
        <v>149.01400000000001</v>
      </c>
      <c r="S5" s="235">
        <v>25.635000000000002</v>
      </c>
      <c r="T5" s="235">
        <v>16.579999999999998</v>
      </c>
      <c r="U5" s="235">
        <v>17.053999999999998</v>
      </c>
      <c r="V5" s="235">
        <v>19.07</v>
      </c>
      <c r="W5" s="235">
        <v>13.257999999999999</v>
      </c>
      <c r="X5" s="235">
        <v>52.686</v>
      </c>
      <c r="Y5" s="235">
        <v>31.236000000000001</v>
      </c>
      <c r="Z5" s="235">
        <v>9.4260000000000002</v>
      </c>
      <c r="AA5" s="235">
        <v>11.861000000000001</v>
      </c>
      <c r="AB5" s="235">
        <v>3.2530000000000001</v>
      </c>
      <c r="AC5" s="235">
        <v>10.676</v>
      </c>
      <c r="AD5" s="235">
        <v>-12.563000000000001</v>
      </c>
      <c r="AE5" s="235">
        <v>10.95</v>
      </c>
      <c r="AF5" s="235">
        <v>4.9080000000000004</v>
      </c>
      <c r="AG5" s="235">
        <v>20.478999999999999</v>
      </c>
      <c r="AH5" s="235">
        <v>23.339099999999998</v>
      </c>
      <c r="AI5" s="235">
        <v>14.779639999999999</v>
      </c>
      <c r="AJ5" s="235">
        <v>10.374750000000001</v>
      </c>
      <c r="AK5" s="235">
        <v>15.253579999999999</v>
      </c>
      <c r="AL5" s="235">
        <v>10.8723748103</v>
      </c>
      <c r="AM5" s="235">
        <v>19.2537612671</v>
      </c>
    </row>
    <row r="6" spans="1:54" ht="15" x14ac:dyDescent="0.25">
      <c r="A6" s="193">
        <f>YampaRiverInflow.TotalOutflow!A6</f>
        <v>44013</v>
      </c>
      <c r="B6" s="165"/>
      <c r="C6" s="165"/>
      <c r="D6" s="165">
        <v>18.324000000000002</v>
      </c>
      <c r="E6" s="235">
        <v>-60.779000000000003</v>
      </c>
      <c r="F6" s="235">
        <v>-56.558999999999997</v>
      </c>
      <c r="G6" s="235">
        <v>-126.367</v>
      </c>
      <c r="H6" s="235">
        <v>-44.088999999999999</v>
      </c>
      <c r="I6" s="235">
        <v>31.13</v>
      </c>
      <c r="J6" s="235">
        <v>-0.70799999999999996</v>
      </c>
      <c r="K6" s="235">
        <v>17.495000000000001</v>
      </c>
      <c r="L6" s="235">
        <v>-0.90900000000000003</v>
      </c>
      <c r="M6" s="235">
        <v>22.303000000000001</v>
      </c>
      <c r="N6" s="235">
        <v>26.056000000000001</v>
      </c>
      <c r="O6" s="235">
        <v>37.981000000000002</v>
      </c>
      <c r="P6" s="235">
        <v>46.884999999999998</v>
      </c>
      <c r="Q6" s="235">
        <v>38.639000000000003</v>
      </c>
      <c r="R6" s="235">
        <v>161.97499999999999</v>
      </c>
      <c r="S6" s="235">
        <v>38.319000000000003</v>
      </c>
      <c r="T6" s="235">
        <v>19.699000000000002</v>
      </c>
      <c r="U6" s="235">
        <v>17.989999999999998</v>
      </c>
      <c r="V6" s="235">
        <v>13.172000000000001</v>
      </c>
      <c r="W6" s="235">
        <v>40.615000000000002</v>
      </c>
      <c r="X6" s="235">
        <v>26.545000000000002</v>
      </c>
      <c r="Y6" s="235">
        <v>25.422999999999998</v>
      </c>
      <c r="Z6" s="235">
        <v>13.888999999999999</v>
      </c>
      <c r="AA6" s="235">
        <v>15.146000000000001</v>
      </c>
      <c r="AB6" s="235">
        <v>6.6020000000000003</v>
      </c>
      <c r="AC6" s="235">
        <v>10.079000000000001</v>
      </c>
      <c r="AD6" s="235">
        <v>4.5090000000000003</v>
      </c>
      <c r="AE6" s="235">
        <v>26.234000000000002</v>
      </c>
      <c r="AF6" s="235">
        <v>12.146000000000001</v>
      </c>
      <c r="AG6" s="235">
        <v>17.390999999999998</v>
      </c>
      <c r="AH6" s="235">
        <v>17.51343</v>
      </c>
      <c r="AI6" s="235">
        <v>34.483599999999996</v>
      </c>
      <c r="AJ6" s="235">
        <v>45.963620000000006</v>
      </c>
      <c r="AK6" s="235">
        <v>28.082819999999998</v>
      </c>
      <c r="AL6" s="235">
        <v>19.215399487300001</v>
      </c>
      <c r="AM6" s="235">
        <v>17.603711951099999</v>
      </c>
    </row>
    <row r="7" spans="1:54" ht="15" x14ac:dyDescent="0.25">
      <c r="A7" s="193">
        <f>YampaRiverInflow.TotalOutflow!A7</f>
        <v>44044</v>
      </c>
      <c r="B7" s="165"/>
      <c r="C7" s="165"/>
      <c r="D7" s="165">
        <v>17.367000000000001</v>
      </c>
      <c r="E7" s="235">
        <v>-38.963999999999999</v>
      </c>
      <c r="F7" s="235">
        <v>-34.012</v>
      </c>
      <c r="G7" s="235">
        <v>6.7279999999999998</v>
      </c>
      <c r="H7" s="235">
        <v>36.843000000000004</v>
      </c>
      <c r="I7" s="235">
        <v>32.896999999999998</v>
      </c>
      <c r="J7" s="235">
        <v>15.759</v>
      </c>
      <c r="K7" s="235">
        <v>30.661000000000001</v>
      </c>
      <c r="L7" s="235">
        <v>55</v>
      </c>
      <c r="M7" s="235">
        <v>48.677</v>
      </c>
      <c r="N7" s="235">
        <v>33.113</v>
      </c>
      <c r="O7" s="235">
        <v>45.93</v>
      </c>
      <c r="P7" s="235">
        <v>51.271000000000001</v>
      </c>
      <c r="Q7" s="235">
        <v>50.551000000000002</v>
      </c>
      <c r="R7" s="235">
        <v>39.052</v>
      </c>
      <c r="S7" s="235">
        <v>28.867000000000001</v>
      </c>
      <c r="T7" s="235">
        <v>22.442</v>
      </c>
      <c r="U7" s="235">
        <v>26.152999999999999</v>
      </c>
      <c r="V7" s="235">
        <v>32.817999999999998</v>
      </c>
      <c r="W7" s="235">
        <v>21.527999999999999</v>
      </c>
      <c r="X7" s="235">
        <v>35.834000000000003</v>
      </c>
      <c r="Y7" s="235">
        <v>31.181000000000001</v>
      </c>
      <c r="Z7" s="235">
        <v>15.63</v>
      </c>
      <c r="AA7" s="235">
        <v>23.109000000000002</v>
      </c>
      <c r="AB7" s="235">
        <v>11.401</v>
      </c>
      <c r="AC7" s="235">
        <v>31.262</v>
      </c>
      <c r="AD7" s="235">
        <v>3.68</v>
      </c>
      <c r="AE7" s="235">
        <v>14.694000000000001</v>
      </c>
      <c r="AF7" s="235">
        <v>25.271000000000001</v>
      </c>
      <c r="AG7" s="235">
        <v>24.695</v>
      </c>
      <c r="AH7" s="235">
        <v>21.273709999999998</v>
      </c>
      <c r="AI7" s="235">
        <v>24.753779999999999</v>
      </c>
      <c r="AJ7" s="235">
        <v>25.619619999999998</v>
      </c>
      <c r="AK7" s="235">
        <v>36.973279999999995</v>
      </c>
      <c r="AL7" s="235">
        <v>26.050836177000001</v>
      </c>
      <c r="AM7" s="235">
        <v>15.572127335099999</v>
      </c>
    </row>
    <row r="8" spans="1:54" ht="15" x14ac:dyDescent="0.25">
      <c r="A8" s="193">
        <f>YampaRiverInflow.TotalOutflow!A8</f>
        <v>44075</v>
      </c>
      <c r="B8" s="165"/>
      <c r="C8" s="165"/>
      <c r="D8" s="165">
        <v>16.686</v>
      </c>
      <c r="E8" s="235">
        <v>42.127000000000002</v>
      </c>
      <c r="F8" s="235">
        <v>-1.2290000000000001</v>
      </c>
      <c r="G8" s="235">
        <v>-33.959000000000003</v>
      </c>
      <c r="H8" s="235">
        <v>31.548999999999999</v>
      </c>
      <c r="I8" s="235">
        <v>18.584</v>
      </c>
      <c r="J8" s="235">
        <v>20.257999999999999</v>
      </c>
      <c r="K8" s="235">
        <v>40.121000000000002</v>
      </c>
      <c r="L8" s="235">
        <v>42.011000000000003</v>
      </c>
      <c r="M8" s="235">
        <v>32.043999999999997</v>
      </c>
      <c r="N8" s="235">
        <v>34.625999999999998</v>
      </c>
      <c r="O8" s="235">
        <v>44.92</v>
      </c>
      <c r="P8" s="235">
        <v>38.738</v>
      </c>
      <c r="Q8" s="235">
        <v>36.225999999999999</v>
      </c>
      <c r="R8" s="235">
        <v>28.126000000000001</v>
      </c>
      <c r="S8" s="235">
        <v>31.236000000000001</v>
      </c>
      <c r="T8" s="235">
        <v>22.335000000000001</v>
      </c>
      <c r="U8" s="235">
        <v>48.393999999999998</v>
      </c>
      <c r="V8" s="235">
        <v>28.478999999999999</v>
      </c>
      <c r="W8" s="235">
        <v>11.491</v>
      </c>
      <c r="X8" s="235">
        <v>18.042999999999999</v>
      </c>
      <c r="Y8" s="235">
        <v>23.867999999999999</v>
      </c>
      <c r="Z8" s="235">
        <v>14.974</v>
      </c>
      <c r="AA8" s="235">
        <v>17.042999999999999</v>
      </c>
      <c r="AB8" s="235">
        <v>23.401</v>
      </c>
      <c r="AC8" s="235">
        <v>6.1059999999999999</v>
      </c>
      <c r="AD8" s="235">
        <v>5.0819999999999999</v>
      </c>
      <c r="AE8" s="235">
        <v>18.600999999999999</v>
      </c>
      <c r="AF8" s="235">
        <v>14.476000000000001</v>
      </c>
      <c r="AG8" s="235">
        <v>21.350999999999999</v>
      </c>
      <c r="AH8" s="235">
        <v>17.48638</v>
      </c>
      <c r="AI8" s="235">
        <v>30.457650000000001</v>
      </c>
      <c r="AJ8" s="235">
        <v>31.318210000000001</v>
      </c>
      <c r="AK8" s="235">
        <v>23.158259999999999</v>
      </c>
      <c r="AL8" s="235">
        <v>13.2491374797</v>
      </c>
      <c r="AM8" s="235">
        <v>19.184875404</v>
      </c>
    </row>
    <row r="9" spans="1:54" ht="15" x14ac:dyDescent="0.25">
      <c r="A9" s="193">
        <f>YampaRiverInflow.TotalOutflow!A9</f>
        <v>44105</v>
      </c>
      <c r="B9" s="165"/>
      <c r="C9" s="165"/>
      <c r="D9" s="165">
        <v>23.931000000000001</v>
      </c>
      <c r="E9" s="235">
        <v>13.193</v>
      </c>
      <c r="F9" s="235">
        <v>-2.6909999999999998</v>
      </c>
      <c r="G9" s="235">
        <v>-40.167999999999999</v>
      </c>
      <c r="H9" s="235">
        <v>31.16</v>
      </c>
      <c r="I9" s="235">
        <v>36.676000000000002</v>
      </c>
      <c r="J9" s="235">
        <v>34.716000000000001</v>
      </c>
      <c r="K9" s="235">
        <v>66.048000000000002</v>
      </c>
      <c r="L9" s="235">
        <v>39.569000000000003</v>
      </c>
      <c r="M9" s="235">
        <v>37.305999999999997</v>
      </c>
      <c r="N9" s="235">
        <v>23.975999999999999</v>
      </c>
      <c r="O9" s="235">
        <v>34.430999999999997</v>
      </c>
      <c r="P9" s="235">
        <v>38.234000000000002</v>
      </c>
      <c r="Q9" s="235">
        <v>25.995000000000001</v>
      </c>
      <c r="R9" s="235">
        <v>33.972000000000001</v>
      </c>
      <c r="S9" s="235">
        <v>22.088999999999999</v>
      </c>
      <c r="T9" s="235">
        <v>19.114000000000001</v>
      </c>
      <c r="U9" s="235">
        <v>8.282</v>
      </c>
      <c r="V9" s="235">
        <v>40.549999999999997</v>
      </c>
      <c r="W9" s="235">
        <v>-13.923999999999999</v>
      </c>
      <c r="X9" s="235">
        <v>25.102</v>
      </c>
      <c r="Y9" s="235">
        <v>12.989000000000001</v>
      </c>
      <c r="Z9" s="235">
        <v>27.751999999999999</v>
      </c>
      <c r="AA9" s="235">
        <v>9.3919999999999995</v>
      </c>
      <c r="AB9" s="235">
        <v>43.768999999999998</v>
      </c>
      <c r="AC9" s="235">
        <v>22.535</v>
      </c>
      <c r="AD9" s="235">
        <v>16.07</v>
      </c>
      <c r="AE9" s="235">
        <v>21.861999999999998</v>
      </c>
      <c r="AF9" s="235">
        <v>21.155999999999999</v>
      </c>
      <c r="AG9" s="235">
        <v>17.678999999999998</v>
      </c>
      <c r="AH9" s="235">
        <v>24.983849999999997</v>
      </c>
      <c r="AI9" s="235">
        <v>30.878040000000002</v>
      </c>
      <c r="AJ9" s="235">
        <v>34.297699999999999</v>
      </c>
      <c r="AK9" s="235">
        <v>18.70016</v>
      </c>
      <c r="AL9" s="235">
        <v>16.062130960200001</v>
      </c>
      <c r="AM9" s="235">
        <v>34.217743520299997</v>
      </c>
    </row>
    <row r="10" spans="1:54" ht="15" x14ac:dyDescent="0.25">
      <c r="A10" s="193">
        <f>YampaRiverInflow.TotalOutflow!A10</f>
        <v>44136</v>
      </c>
      <c r="B10" s="165"/>
      <c r="C10" s="165"/>
      <c r="D10" s="165">
        <v>16.309999999999999</v>
      </c>
      <c r="E10" s="235">
        <v>9.3420000000000005</v>
      </c>
      <c r="F10" s="235">
        <v>6.9249999999999998</v>
      </c>
      <c r="G10" s="235">
        <v>53.298999999999999</v>
      </c>
      <c r="H10" s="235">
        <v>-6.4260000000000002</v>
      </c>
      <c r="I10" s="235">
        <v>24.297000000000001</v>
      </c>
      <c r="J10" s="235">
        <v>17.045000000000002</v>
      </c>
      <c r="K10" s="235">
        <v>5.4539999999999997</v>
      </c>
      <c r="L10" s="235">
        <v>10.88</v>
      </c>
      <c r="M10" s="235">
        <v>-20.273</v>
      </c>
      <c r="N10" s="235">
        <v>20.206</v>
      </c>
      <c r="O10" s="235">
        <v>35.786000000000001</v>
      </c>
      <c r="P10" s="235">
        <v>28.035</v>
      </c>
      <c r="Q10" s="235">
        <v>16.972000000000001</v>
      </c>
      <c r="R10" s="235">
        <v>32.304000000000002</v>
      </c>
      <c r="S10" s="235">
        <v>27.994</v>
      </c>
      <c r="T10" s="235">
        <v>18.408000000000001</v>
      </c>
      <c r="U10" s="235">
        <v>27.646999999999998</v>
      </c>
      <c r="V10" s="235">
        <v>13.904999999999999</v>
      </c>
      <c r="W10" s="235">
        <v>20.082000000000001</v>
      </c>
      <c r="X10" s="235">
        <v>-4.2350000000000003</v>
      </c>
      <c r="Y10" s="235">
        <v>5.524</v>
      </c>
      <c r="Z10" s="235">
        <v>13.936</v>
      </c>
      <c r="AA10" s="235">
        <v>18.489000000000001</v>
      </c>
      <c r="AB10" s="235">
        <v>53.006</v>
      </c>
      <c r="AC10" s="235">
        <v>26.384</v>
      </c>
      <c r="AD10" s="235">
        <v>7.4660000000000002</v>
      </c>
      <c r="AE10" s="235">
        <v>17.106999999999999</v>
      </c>
      <c r="AF10" s="235">
        <v>28.956</v>
      </c>
      <c r="AG10" s="235">
        <v>31.728000000000002</v>
      </c>
      <c r="AH10" s="235">
        <v>37.927500000000002</v>
      </c>
      <c r="AI10" s="235">
        <v>37.545540000000003</v>
      </c>
      <c r="AJ10" s="235">
        <v>26.962349999999997</v>
      </c>
      <c r="AK10" s="235">
        <v>24.636060000000001</v>
      </c>
      <c r="AL10" s="235">
        <v>9.1373111003500007</v>
      </c>
      <c r="AM10" s="235">
        <v>11.0838498908</v>
      </c>
    </row>
    <row r="11" spans="1:54" ht="15" x14ac:dyDescent="0.25">
      <c r="A11" s="193">
        <f>YampaRiverInflow.TotalOutflow!A11</f>
        <v>44166</v>
      </c>
      <c r="B11" s="165"/>
      <c r="C11" s="165"/>
      <c r="D11" s="165">
        <v>21.713999999999999</v>
      </c>
      <c r="E11" s="235">
        <v>-10.919</v>
      </c>
      <c r="F11" s="235">
        <v>-18.315999999999999</v>
      </c>
      <c r="G11" s="235">
        <v>48.563000000000002</v>
      </c>
      <c r="H11" s="235">
        <v>17.190000000000001</v>
      </c>
      <c r="I11" s="235">
        <v>-8.3260000000000005</v>
      </c>
      <c r="J11" s="235">
        <v>4.6349999999999998</v>
      </c>
      <c r="K11" s="235">
        <v>47.975999999999999</v>
      </c>
      <c r="L11" s="235">
        <v>24.954999999999998</v>
      </c>
      <c r="M11" s="235">
        <v>24.792000000000002</v>
      </c>
      <c r="N11" s="235">
        <v>21.376000000000001</v>
      </c>
      <c r="O11" s="235">
        <v>28.204999999999998</v>
      </c>
      <c r="P11" s="235">
        <v>40.244</v>
      </c>
      <c r="Q11" s="235">
        <v>27.562000000000001</v>
      </c>
      <c r="R11" s="235">
        <v>42.930999999999997</v>
      </c>
      <c r="S11" s="235">
        <v>16.896000000000001</v>
      </c>
      <c r="T11" s="235">
        <v>5.2649999999999997</v>
      </c>
      <c r="U11" s="235">
        <v>14.913</v>
      </c>
      <c r="V11" s="235">
        <v>20.716999999999999</v>
      </c>
      <c r="W11" s="235">
        <v>34.1</v>
      </c>
      <c r="X11" s="235">
        <v>30.48</v>
      </c>
      <c r="Y11" s="235">
        <v>17.712</v>
      </c>
      <c r="Z11" s="235">
        <v>14.284000000000001</v>
      </c>
      <c r="AA11" s="235">
        <v>19.059000000000001</v>
      </c>
      <c r="AB11" s="235">
        <v>32.093000000000004</v>
      </c>
      <c r="AC11" s="235">
        <v>31.068999999999999</v>
      </c>
      <c r="AD11" s="235">
        <v>-1.1339999999999999</v>
      </c>
      <c r="AE11" s="235">
        <v>19.942</v>
      </c>
      <c r="AF11" s="235">
        <v>24.683</v>
      </c>
      <c r="AG11" s="235">
        <v>26.542000000000002</v>
      </c>
      <c r="AH11" s="235">
        <v>32.755090000000003</v>
      </c>
      <c r="AI11" s="235">
        <v>27.805679999999999</v>
      </c>
      <c r="AJ11" s="235">
        <v>21.076700000000002</v>
      </c>
      <c r="AK11" s="235">
        <v>7.0595299999999996</v>
      </c>
      <c r="AL11" s="235">
        <v>18.495586839200001</v>
      </c>
      <c r="AM11" s="235">
        <v>21.658086085000001</v>
      </c>
    </row>
    <row r="12" spans="1:54" ht="15" x14ac:dyDescent="0.25">
      <c r="A12" s="193">
        <f>YampaRiverInflow.TotalOutflow!A12</f>
        <v>44197</v>
      </c>
      <c r="B12" s="165"/>
      <c r="C12" s="165"/>
      <c r="D12" s="165">
        <v>19.850999999999999</v>
      </c>
      <c r="E12" s="235">
        <v>8.234</v>
      </c>
      <c r="F12" s="235">
        <v>-68.331000000000003</v>
      </c>
      <c r="G12" s="235">
        <v>20.085000000000001</v>
      </c>
      <c r="H12" s="235">
        <v>31.077999999999999</v>
      </c>
      <c r="I12" s="235">
        <v>41.271999999999998</v>
      </c>
      <c r="J12" s="235">
        <v>10.534000000000001</v>
      </c>
      <c r="K12" s="235">
        <v>78.471000000000004</v>
      </c>
      <c r="L12" s="235">
        <v>15.356</v>
      </c>
      <c r="M12" s="235">
        <v>14.651</v>
      </c>
      <c r="N12" s="235">
        <v>30.507000000000001</v>
      </c>
      <c r="O12" s="235">
        <v>18.114999999999998</v>
      </c>
      <c r="P12" s="235">
        <v>101.17700000000001</v>
      </c>
      <c r="Q12" s="235">
        <v>19.384</v>
      </c>
      <c r="R12" s="235">
        <v>30.748000000000001</v>
      </c>
      <c r="S12" s="235">
        <v>9.8130000000000006</v>
      </c>
      <c r="T12" s="235">
        <v>-4.5359999999999996</v>
      </c>
      <c r="U12" s="235">
        <v>13.925000000000001</v>
      </c>
      <c r="V12" s="235">
        <v>62.106999999999999</v>
      </c>
      <c r="W12" s="235">
        <v>30.138999999999999</v>
      </c>
      <c r="X12" s="235">
        <v>34.121000000000002</v>
      </c>
      <c r="Y12" s="235">
        <v>0.29199999999999998</v>
      </c>
      <c r="Z12" s="235">
        <v>8.3659999999999997</v>
      </c>
      <c r="AA12" s="235">
        <v>7.298</v>
      </c>
      <c r="AB12" s="235">
        <v>137.148</v>
      </c>
      <c r="AC12" s="235">
        <v>5.109</v>
      </c>
      <c r="AD12" s="235">
        <v>9.6739999999999995</v>
      </c>
      <c r="AE12" s="235">
        <v>13.996</v>
      </c>
      <c r="AF12" s="235">
        <v>3.7160000000000002</v>
      </c>
      <c r="AG12" s="235">
        <v>41.649769999999997</v>
      </c>
      <c r="AH12" s="235">
        <v>7.6267299999999993</v>
      </c>
      <c r="AI12" s="235">
        <v>11.469899999999999</v>
      </c>
      <c r="AJ12" s="235">
        <v>17.2136</v>
      </c>
      <c r="AK12" s="235">
        <v>12.568142775</v>
      </c>
      <c r="AL12" s="235">
        <v>17.4341776228</v>
      </c>
      <c r="AM12" s="235">
        <v>-20.010999999999999</v>
      </c>
    </row>
    <row r="13" spans="1:54" ht="15" x14ac:dyDescent="0.25">
      <c r="A13" s="193">
        <f>YampaRiverInflow.TotalOutflow!A13</f>
        <v>44228</v>
      </c>
      <c r="B13" s="165"/>
      <c r="C13" s="165"/>
      <c r="D13" s="165">
        <v>9.7119999999999997</v>
      </c>
      <c r="E13" s="235">
        <v>-10.874000000000001</v>
      </c>
      <c r="F13" s="235">
        <v>24.474</v>
      </c>
      <c r="G13" s="235">
        <v>-42.707000000000001</v>
      </c>
      <c r="H13" s="235">
        <v>17.422999999999998</v>
      </c>
      <c r="I13" s="235">
        <v>20.231999999999999</v>
      </c>
      <c r="J13" s="235">
        <v>-6.8810000000000002</v>
      </c>
      <c r="K13" s="235">
        <v>38.478000000000002</v>
      </c>
      <c r="L13" s="235">
        <v>38.890999999999998</v>
      </c>
      <c r="M13" s="235">
        <v>7.3949999999999996</v>
      </c>
      <c r="N13" s="235">
        <v>44.286999999999999</v>
      </c>
      <c r="O13" s="235">
        <v>29.244</v>
      </c>
      <c r="P13" s="235">
        <v>221.904</v>
      </c>
      <c r="Q13" s="235">
        <v>10.265000000000001</v>
      </c>
      <c r="R13" s="235">
        <v>85.662000000000006</v>
      </c>
      <c r="S13" s="235">
        <v>11.233000000000001</v>
      </c>
      <c r="T13" s="235">
        <v>13.169</v>
      </c>
      <c r="U13" s="235">
        <v>35.386000000000003</v>
      </c>
      <c r="V13" s="235">
        <v>17.077000000000002</v>
      </c>
      <c r="W13" s="235">
        <v>13.38</v>
      </c>
      <c r="X13" s="235">
        <v>16.087</v>
      </c>
      <c r="Y13" s="235">
        <v>-0.86599999999999999</v>
      </c>
      <c r="Z13" s="235">
        <v>23.463000000000001</v>
      </c>
      <c r="AA13" s="235">
        <v>14.08</v>
      </c>
      <c r="AB13" s="235">
        <v>174.58199999999999</v>
      </c>
      <c r="AC13" s="235">
        <v>11.07</v>
      </c>
      <c r="AD13" s="235">
        <v>-5.6680000000000001</v>
      </c>
      <c r="AE13" s="235">
        <v>3.0179999999999998</v>
      </c>
      <c r="AF13" s="235">
        <v>14.69</v>
      </c>
      <c r="AG13" s="235">
        <v>8.8202999999999996</v>
      </c>
      <c r="AH13" s="235">
        <v>14.744759999999999</v>
      </c>
      <c r="AI13" s="235">
        <v>10.63569</v>
      </c>
      <c r="AJ13" s="235">
        <v>3.61049</v>
      </c>
      <c r="AK13" s="235">
        <v>19.494754710900001</v>
      </c>
      <c r="AL13" s="235">
        <v>9.1826606062200007</v>
      </c>
      <c r="AM13" s="235">
        <v>-32.098999999999997</v>
      </c>
    </row>
    <row r="14" spans="1:54" ht="15" x14ac:dyDescent="0.25">
      <c r="A14" s="193">
        <f>YampaRiverInflow.TotalOutflow!A14</f>
        <v>44256</v>
      </c>
      <c r="B14" s="165"/>
      <c r="C14" s="165"/>
      <c r="D14" s="165">
        <v>4.819</v>
      </c>
      <c r="E14" s="235">
        <v>-26.42</v>
      </c>
      <c r="F14" s="235">
        <v>59.759</v>
      </c>
      <c r="G14" s="235">
        <v>26.506</v>
      </c>
      <c r="H14" s="235">
        <v>96.531999999999996</v>
      </c>
      <c r="I14" s="235">
        <v>17.710999999999999</v>
      </c>
      <c r="J14" s="235">
        <v>-1.42</v>
      </c>
      <c r="K14" s="235">
        <v>43.502000000000002</v>
      </c>
      <c r="L14" s="235">
        <v>-6.4089999999999998</v>
      </c>
      <c r="M14" s="235">
        <v>8.8800000000000008</v>
      </c>
      <c r="N14" s="235">
        <v>37.970999999999997</v>
      </c>
      <c r="O14" s="235">
        <v>61.314999999999998</v>
      </c>
      <c r="P14" s="235">
        <v>316.43099999999998</v>
      </c>
      <c r="Q14" s="235">
        <v>30.523</v>
      </c>
      <c r="R14" s="235">
        <v>99.09</v>
      </c>
      <c r="S14" s="235">
        <v>0.26700000000000002</v>
      </c>
      <c r="T14" s="235">
        <v>21.556999999999999</v>
      </c>
      <c r="U14" s="235">
        <v>29.812999999999999</v>
      </c>
      <c r="V14" s="235">
        <v>17.334</v>
      </c>
      <c r="W14" s="235">
        <v>4.55</v>
      </c>
      <c r="X14" s="235">
        <v>29.456</v>
      </c>
      <c r="Y14" s="235">
        <v>7.5919999999999996</v>
      </c>
      <c r="Z14" s="235">
        <v>0.58599999999999997</v>
      </c>
      <c r="AA14" s="235">
        <v>5.9260000000000002</v>
      </c>
      <c r="AB14" s="235">
        <v>168.72399999999999</v>
      </c>
      <c r="AC14" s="235">
        <v>24.416</v>
      </c>
      <c r="AD14" s="235">
        <v>16.087</v>
      </c>
      <c r="AE14" s="235">
        <v>3.2</v>
      </c>
      <c r="AF14" s="235">
        <v>10.916</v>
      </c>
      <c r="AG14" s="235">
        <v>55.120930000000001</v>
      </c>
      <c r="AH14" s="235">
        <v>5.3349099999999998</v>
      </c>
      <c r="AI14" s="235">
        <v>8.3023799999999994</v>
      </c>
      <c r="AJ14" s="235">
        <v>7.6192200000000003</v>
      </c>
      <c r="AK14" s="235">
        <v>-3.1343052999900003</v>
      </c>
      <c r="AL14" s="235">
        <v>3.17213907435</v>
      </c>
      <c r="AM14" s="235">
        <v>-63.835000000000001</v>
      </c>
    </row>
    <row r="15" spans="1:54" ht="15" x14ac:dyDescent="0.25">
      <c r="A15" s="193">
        <f>YampaRiverInflow.TotalOutflow!A15</f>
        <v>44287</v>
      </c>
      <c r="B15" s="165"/>
      <c r="C15" s="165"/>
      <c r="D15" s="165">
        <v>8.2040000000000006</v>
      </c>
      <c r="E15" s="235">
        <v>-3.6080000000000001</v>
      </c>
      <c r="F15" s="235">
        <v>-89.194000000000003</v>
      </c>
      <c r="G15" s="235">
        <v>49.36</v>
      </c>
      <c r="H15" s="235">
        <v>53.290999999999997</v>
      </c>
      <c r="I15" s="235">
        <v>25.484000000000002</v>
      </c>
      <c r="J15" s="235">
        <v>-15.704000000000001</v>
      </c>
      <c r="K15" s="235">
        <v>2.6739999999999999</v>
      </c>
      <c r="L15" s="235">
        <v>9.9689999999999994</v>
      </c>
      <c r="M15" s="235">
        <v>14.242000000000001</v>
      </c>
      <c r="N15" s="235">
        <v>68.507000000000005</v>
      </c>
      <c r="O15" s="235">
        <v>34.072000000000003</v>
      </c>
      <c r="P15" s="235">
        <v>40.68</v>
      </c>
      <c r="Q15" s="235">
        <v>13.753</v>
      </c>
      <c r="R15" s="235">
        <v>16.016999999999999</v>
      </c>
      <c r="S15" s="235">
        <v>14.180999999999999</v>
      </c>
      <c r="T15" s="235">
        <v>10.909000000000001</v>
      </c>
      <c r="U15" s="235">
        <v>31.158000000000001</v>
      </c>
      <c r="V15" s="235">
        <v>9.2080000000000002</v>
      </c>
      <c r="W15" s="235">
        <v>5.04</v>
      </c>
      <c r="X15" s="235">
        <v>53.372999999999998</v>
      </c>
      <c r="Y15" s="235">
        <v>10.19</v>
      </c>
      <c r="Z15" s="235">
        <v>22.326000000000001</v>
      </c>
      <c r="AA15" s="235">
        <v>12.529</v>
      </c>
      <c r="AB15" s="235">
        <v>16.698</v>
      </c>
      <c r="AC15" s="235">
        <v>14.458</v>
      </c>
      <c r="AD15" s="235">
        <v>15.693</v>
      </c>
      <c r="AE15" s="235">
        <v>12.19</v>
      </c>
      <c r="AF15" s="235">
        <v>15.191000000000001</v>
      </c>
      <c r="AG15" s="235">
        <v>34.110879999999995</v>
      </c>
      <c r="AH15" s="235">
        <v>18.928849999999997</v>
      </c>
      <c r="AI15" s="235">
        <v>23.699870000000001</v>
      </c>
      <c r="AJ15" s="235">
        <v>14.320200000000002</v>
      </c>
      <c r="AK15" s="235">
        <v>23.981204488899998</v>
      </c>
      <c r="AL15" s="235">
        <v>12.6252825743</v>
      </c>
      <c r="AM15" s="235">
        <v>-50.832999999999998</v>
      </c>
    </row>
    <row r="16" spans="1:54" ht="15" x14ac:dyDescent="0.25">
      <c r="A16" s="193">
        <f>YampaRiverInflow.TotalOutflow!A16</f>
        <v>44317</v>
      </c>
      <c r="B16" s="165"/>
      <c r="C16" s="165"/>
      <c r="D16" s="165">
        <v>14.943</v>
      </c>
      <c r="E16" s="235">
        <v>-30.884</v>
      </c>
      <c r="F16" s="235">
        <v>-80.722999999999999</v>
      </c>
      <c r="G16" s="235">
        <v>-14.659000000000001</v>
      </c>
      <c r="H16" s="235">
        <v>23.445</v>
      </c>
      <c r="I16" s="235">
        <v>-44.76</v>
      </c>
      <c r="J16" s="235">
        <v>4.5609999999999999</v>
      </c>
      <c r="K16" s="235">
        <v>-17.443000000000001</v>
      </c>
      <c r="L16" s="235">
        <v>33.575000000000003</v>
      </c>
      <c r="M16" s="235">
        <v>29.093</v>
      </c>
      <c r="N16" s="235">
        <v>35.158000000000001</v>
      </c>
      <c r="O16" s="235">
        <v>30.619</v>
      </c>
      <c r="P16" s="235">
        <v>51.445999999999998</v>
      </c>
      <c r="Q16" s="235">
        <v>147.43199999999999</v>
      </c>
      <c r="R16" s="235">
        <v>31.465</v>
      </c>
      <c r="S16" s="235">
        <v>16.225000000000001</v>
      </c>
      <c r="T16" s="235">
        <v>15.988</v>
      </c>
      <c r="U16" s="235">
        <v>22.762</v>
      </c>
      <c r="V16" s="235">
        <v>16.884</v>
      </c>
      <c r="W16" s="235">
        <v>8.0370000000000008</v>
      </c>
      <c r="X16" s="235">
        <v>0.76700000000000002</v>
      </c>
      <c r="Y16" s="235">
        <v>15.06</v>
      </c>
      <c r="Z16" s="235">
        <v>18.966999999999999</v>
      </c>
      <c r="AA16" s="235">
        <v>6.8140000000000001</v>
      </c>
      <c r="AB16" s="235">
        <v>10.48</v>
      </c>
      <c r="AC16" s="235">
        <v>-4.4349999999999996</v>
      </c>
      <c r="AD16" s="235">
        <v>13.545999999999999</v>
      </c>
      <c r="AE16" s="235">
        <v>14.374000000000001</v>
      </c>
      <c r="AF16" s="235">
        <v>20.312000000000001</v>
      </c>
      <c r="AG16" s="235">
        <v>24.09412</v>
      </c>
      <c r="AH16" s="235">
        <v>17.2925</v>
      </c>
      <c r="AI16" s="235">
        <v>26.04485</v>
      </c>
      <c r="AJ16" s="235">
        <v>20.55932</v>
      </c>
      <c r="AK16" s="235">
        <v>-2.9233854721500001</v>
      </c>
      <c r="AL16" s="235">
        <v>20.635423071599998</v>
      </c>
      <c r="AM16" s="235">
        <v>-15.445</v>
      </c>
    </row>
    <row r="17" spans="1:39" ht="15" x14ac:dyDescent="0.25">
      <c r="A17" s="193">
        <f>YampaRiverInflow.TotalOutflow!A17</f>
        <v>44348</v>
      </c>
      <c r="B17" s="165"/>
      <c r="C17" s="165"/>
      <c r="D17" s="165">
        <v>10.954000000000001</v>
      </c>
      <c r="E17" s="235">
        <v>-23.359000000000002</v>
      </c>
      <c r="F17" s="235">
        <v>-170.375</v>
      </c>
      <c r="G17" s="235">
        <v>-68.215000000000003</v>
      </c>
      <c r="H17" s="235">
        <v>17.126000000000001</v>
      </c>
      <c r="I17" s="235">
        <v>9.0709999999999997</v>
      </c>
      <c r="J17" s="235">
        <v>12.688000000000001</v>
      </c>
      <c r="K17" s="235">
        <v>3.8149999999999999</v>
      </c>
      <c r="L17" s="235">
        <v>18.376000000000001</v>
      </c>
      <c r="M17" s="235">
        <v>10.868</v>
      </c>
      <c r="N17" s="235">
        <v>38.33</v>
      </c>
      <c r="O17" s="235">
        <v>17.908000000000001</v>
      </c>
      <c r="P17" s="235">
        <v>23.242999999999999</v>
      </c>
      <c r="Q17" s="235">
        <v>149.01400000000001</v>
      </c>
      <c r="R17" s="235">
        <v>25.635000000000002</v>
      </c>
      <c r="S17" s="235">
        <v>16.579999999999998</v>
      </c>
      <c r="T17" s="235">
        <v>17.053999999999998</v>
      </c>
      <c r="U17" s="235">
        <v>19.07</v>
      </c>
      <c r="V17" s="235">
        <v>13.257999999999999</v>
      </c>
      <c r="W17" s="235">
        <v>52.686</v>
      </c>
      <c r="X17" s="235">
        <v>31.236000000000001</v>
      </c>
      <c r="Y17" s="235">
        <v>9.4260000000000002</v>
      </c>
      <c r="Z17" s="235">
        <v>11.861000000000001</v>
      </c>
      <c r="AA17" s="235">
        <v>3.2530000000000001</v>
      </c>
      <c r="AB17" s="235">
        <v>10.676</v>
      </c>
      <c r="AC17" s="235">
        <v>-12.563000000000001</v>
      </c>
      <c r="AD17" s="235">
        <v>10.95</v>
      </c>
      <c r="AE17" s="235">
        <v>4.9080000000000004</v>
      </c>
      <c r="AF17" s="235">
        <v>20.478999999999999</v>
      </c>
      <c r="AG17" s="235">
        <v>23.339099999999998</v>
      </c>
      <c r="AH17" s="235">
        <v>14.779639999999999</v>
      </c>
      <c r="AI17" s="235">
        <v>10.374750000000001</v>
      </c>
      <c r="AJ17" s="235">
        <v>15.253579999999999</v>
      </c>
      <c r="AK17" s="235">
        <v>10.8723748103</v>
      </c>
      <c r="AL17" s="235">
        <v>19.2537612671</v>
      </c>
      <c r="AM17" s="235">
        <v>-42.570999999999998</v>
      </c>
    </row>
    <row r="18" spans="1:39" ht="15" x14ac:dyDescent="0.25">
      <c r="A18" s="193">
        <f>YampaRiverInflow.TotalOutflow!A18</f>
        <v>44378</v>
      </c>
      <c r="B18" s="165"/>
      <c r="C18" s="165"/>
      <c r="D18" s="165">
        <v>18.324000000000002</v>
      </c>
      <c r="E18" s="235">
        <v>-56.558999999999997</v>
      </c>
      <c r="F18" s="235">
        <v>-126.367</v>
      </c>
      <c r="G18" s="235">
        <v>-44.088999999999999</v>
      </c>
      <c r="H18" s="235">
        <v>31.13</v>
      </c>
      <c r="I18" s="235">
        <v>-0.70799999999999996</v>
      </c>
      <c r="J18" s="235">
        <v>17.495000000000001</v>
      </c>
      <c r="K18" s="235">
        <v>-0.90900000000000003</v>
      </c>
      <c r="L18" s="235">
        <v>22.303000000000001</v>
      </c>
      <c r="M18" s="235">
        <v>26.056000000000001</v>
      </c>
      <c r="N18" s="235">
        <v>37.981000000000002</v>
      </c>
      <c r="O18" s="235">
        <v>46.884999999999998</v>
      </c>
      <c r="P18" s="235">
        <v>38.639000000000003</v>
      </c>
      <c r="Q18" s="235">
        <v>161.97499999999999</v>
      </c>
      <c r="R18" s="235">
        <v>38.319000000000003</v>
      </c>
      <c r="S18" s="235">
        <v>19.699000000000002</v>
      </c>
      <c r="T18" s="235">
        <v>17.989999999999998</v>
      </c>
      <c r="U18" s="235">
        <v>13.172000000000001</v>
      </c>
      <c r="V18" s="235">
        <v>40.615000000000002</v>
      </c>
      <c r="W18" s="235">
        <v>26.545000000000002</v>
      </c>
      <c r="X18" s="235">
        <v>25.422999999999998</v>
      </c>
      <c r="Y18" s="235">
        <v>13.888999999999999</v>
      </c>
      <c r="Z18" s="235">
        <v>15.146000000000001</v>
      </c>
      <c r="AA18" s="235">
        <v>6.6020000000000003</v>
      </c>
      <c r="AB18" s="235">
        <v>10.079000000000001</v>
      </c>
      <c r="AC18" s="235">
        <v>4.5090000000000003</v>
      </c>
      <c r="AD18" s="235">
        <v>26.234000000000002</v>
      </c>
      <c r="AE18" s="235">
        <v>12.146000000000001</v>
      </c>
      <c r="AF18" s="235">
        <v>17.390999999999998</v>
      </c>
      <c r="AG18" s="235">
        <v>17.51343</v>
      </c>
      <c r="AH18" s="235">
        <v>34.483599999999996</v>
      </c>
      <c r="AI18" s="235">
        <v>45.963620000000006</v>
      </c>
      <c r="AJ18" s="235">
        <v>28.082819999999998</v>
      </c>
      <c r="AK18" s="235">
        <v>19.215399487300001</v>
      </c>
      <c r="AL18" s="235">
        <v>17.603711951099999</v>
      </c>
      <c r="AM18" s="235">
        <v>-60.779000000000003</v>
      </c>
    </row>
    <row r="19" spans="1:39" ht="15" x14ac:dyDescent="0.25">
      <c r="A19" s="193">
        <f>YampaRiverInflow.TotalOutflow!A19</f>
        <v>44409</v>
      </c>
      <c r="B19" s="165"/>
      <c r="C19" s="165"/>
      <c r="D19" s="165">
        <v>17.367000000000001</v>
      </c>
      <c r="E19" s="235">
        <v>-34.012</v>
      </c>
      <c r="F19" s="235">
        <v>6.7279999999999998</v>
      </c>
      <c r="G19" s="235">
        <v>36.843000000000004</v>
      </c>
      <c r="H19" s="235">
        <v>32.896999999999998</v>
      </c>
      <c r="I19" s="235">
        <v>15.759</v>
      </c>
      <c r="J19" s="235">
        <v>30.661000000000001</v>
      </c>
      <c r="K19" s="235">
        <v>55</v>
      </c>
      <c r="L19" s="235">
        <v>48.677</v>
      </c>
      <c r="M19" s="235">
        <v>33.113</v>
      </c>
      <c r="N19" s="235">
        <v>45.93</v>
      </c>
      <c r="O19" s="235">
        <v>51.271000000000001</v>
      </c>
      <c r="P19" s="235">
        <v>50.551000000000002</v>
      </c>
      <c r="Q19" s="235">
        <v>39.052</v>
      </c>
      <c r="R19" s="235">
        <v>28.867000000000001</v>
      </c>
      <c r="S19" s="235">
        <v>22.442</v>
      </c>
      <c r="T19" s="235">
        <v>26.152999999999999</v>
      </c>
      <c r="U19" s="235">
        <v>32.817999999999998</v>
      </c>
      <c r="V19" s="235">
        <v>21.527999999999999</v>
      </c>
      <c r="W19" s="235">
        <v>35.834000000000003</v>
      </c>
      <c r="X19" s="235">
        <v>31.181000000000001</v>
      </c>
      <c r="Y19" s="235">
        <v>15.63</v>
      </c>
      <c r="Z19" s="235">
        <v>23.109000000000002</v>
      </c>
      <c r="AA19" s="235">
        <v>11.401</v>
      </c>
      <c r="AB19" s="235">
        <v>31.262</v>
      </c>
      <c r="AC19" s="235">
        <v>3.68</v>
      </c>
      <c r="AD19" s="235">
        <v>14.694000000000001</v>
      </c>
      <c r="AE19" s="235">
        <v>25.271000000000001</v>
      </c>
      <c r="AF19" s="235">
        <v>24.695</v>
      </c>
      <c r="AG19" s="235">
        <v>21.273709999999998</v>
      </c>
      <c r="AH19" s="235">
        <v>24.753779999999999</v>
      </c>
      <c r="AI19" s="235">
        <v>25.619619999999998</v>
      </c>
      <c r="AJ19" s="235">
        <v>36.973279999999995</v>
      </c>
      <c r="AK19" s="235">
        <v>26.050836177000001</v>
      </c>
      <c r="AL19" s="235">
        <v>15.572127335099999</v>
      </c>
      <c r="AM19" s="235">
        <v>-38.963999999999999</v>
      </c>
    </row>
    <row r="20" spans="1:39" ht="15" x14ac:dyDescent="0.25">
      <c r="A20" s="193">
        <f>YampaRiverInflow.TotalOutflow!A20</f>
        <v>44440</v>
      </c>
      <c r="B20" s="165"/>
      <c r="C20" s="165"/>
      <c r="D20" s="165">
        <v>16.686</v>
      </c>
      <c r="E20" s="235">
        <v>-1.2290000000000001</v>
      </c>
      <c r="F20" s="235">
        <v>-33.959000000000003</v>
      </c>
      <c r="G20" s="235">
        <v>31.548999999999999</v>
      </c>
      <c r="H20" s="235">
        <v>18.584</v>
      </c>
      <c r="I20" s="235">
        <v>20.257999999999999</v>
      </c>
      <c r="J20" s="235">
        <v>40.121000000000002</v>
      </c>
      <c r="K20" s="235">
        <v>42.011000000000003</v>
      </c>
      <c r="L20" s="235">
        <v>32.043999999999997</v>
      </c>
      <c r="M20" s="235">
        <v>34.625999999999998</v>
      </c>
      <c r="N20" s="235">
        <v>44.92</v>
      </c>
      <c r="O20" s="235">
        <v>38.738</v>
      </c>
      <c r="P20" s="235">
        <v>36.225999999999999</v>
      </c>
      <c r="Q20" s="235">
        <v>28.126000000000001</v>
      </c>
      <c r="R20" s="235">
        <v>31.236000000000001</v>
      </c>
      <c r="S20" s="235">
        <v>22.335000000000001</v>
      </c>
      <c r="T20" s="235">
        <v>48.393999999999998</v>
      </c>
      <c r="U20" s="235">
        <v>28.478999999999999</v>
      </c>
      <c r="V20" s="235">
        <v>11.491</v>
      </c>
      <c r="W20" s="235">
        <v>18.042999999999999</v>
      </c>
      <c r="X20" s="235">
        <v>23.867999999999999</v>
      </c>
      <c r="Y20" s="235">
        <v>14.974</v>
      </c>
      <c r="Z20" s="235">
        <v>17.042999999999999</v>
      </c>
      <c r="AA20" s="235">
        <v>23.401</v>
      </c>
      <c r="AB20" s="235">
        <v>6.1059999999999999</v>
      </c>
      <c r="AC20" s="235">
        <v>5.0819999999999999</v>
      </c>
      <c r="AD20" s="235">
        <v>18.600999999999999</v>
      </c>
      <c r="AE20" s="235">
        <v>14.476000000000001</v>
      </c>
      <c r="AF20" s="235">
        <v>21.350999999999999</v>
      </c>
      <c r="AG20" s="235">
        <v>17.48638</v>
      </c>
      <c r="AH20" s="235">
        <v>30.457650000000001</v>
      </c>
      <c r="AI20" s="235">
        <v>31.318210000000001</v>
      </c>
      <c r="AJ20" s="235">
        <v>23.158259999999999</v>
      </c>
      <c r="AK20" s="235">
        <v>13.2491374797</v>
      </c>
      <c r="AL20" s="235">
        <v>19.184875404</v>
      </c>
      <c r="AM20" s="235">
        <v>42.127000000000002</v>
      </c>
    </row>
    <row r="21" spans="1:39" ht="15" x14ac:dyDescent="0.25">
      <c r="A21" s="193">
        <f>YampaRiverInflow.TotalOutflow!A21</f>
        <v>44470</v>
      </c>
      <c r="B21" s="165"/>
      <c r="C21" s="165"/>
      <c r="D21" s="165">
        <v>23.931000000000001</v>
      </c>
      <c r="E21" s="235">
        <v>-2.6909999999999998</v>
      </c>
      <c r="F21" s="235">
        <v>-40.167999999999999</v>
      </c>
      <c r="G21" s="235">
        <v>31.16</v>
      </c>
      <c r="H21" s="235">
        <v>36.676000000000002</v>
      </c>
      <c r="I21" s="235">
        <v>34.716000000000001</v>
      </c>
      <c r="J21" s="235">
        <v>66.048000000000002</v>
      </c>
      <c r="K21" s="235">
        <v>39.569000000000003</v>
      </c>
      <c r="L21" s="235">
        <v>37.305999999999997</v>
      </c>
      <c r="M21" s="235">
        <v>23.975999999999999</v>
      </c>
      <c r="N21" s="235">
        <v>34.430999999999997</v>
      </c>
      <c r="O21" s="235">
        <v>38.234000000000002</v>
      </c>
      <c r="P21" s="235">
        <v>25.995000000000001</v>
      </c>
      <c r="Q21" s="235">
        <v>33.972000000000001</v>
      </c>
      <c r="R21" s="235">
        <v>22.088999999999999</v>
      </c>
      <c r="S21" s="235">
        <v>19.114000000000001</v>
      </c>
      <c r="T21" s="235">
        <v>8.282</v>
      </c>
      <c r="U21" s="235">
        <v>40.549999999999997</v>
      </c>
      <c r="V21" s="235">
        <v>-13.923999999999999</v>
      </c>
      <c r="W21" s="235">
        <v>25.102</v>
      </c>
      <c r="X21" s="235">
        <v>12.989000000000001</v>
      </c>
      <c r="Y21" s="235">
        <v>27.751999999999999</v>
      </c>
      <c r="Z21" s="235">
        <v>9.3919999999999995</v>
      </c>
      <c r="AA21" s="235">
        <v>43.768999999999998</v>
      </c>
      <c r="AB21" s="235">
        <v>22.535</v>
      </c>
      <c r="AC21" s="235">
        <v>16.07</v>
      </c>
      <c r="AD21" s="235">
        <v>21.861999999999998</v>
      </c>
      <c r="AE21" s="235">
        <v>21.155999999999999</v>
      </c>
      <c r="AF21" s="235">
        <v>17.678999999999998</v>
      </c>
      <c r="AG21" s="235">
        <v>24.983849999999997</v>
      </c>
      <c r="AH21" s="235">
        <v>30.878040000000002</v>
      </c>
      <c r="AI21" s="235">
        <v>34.297699999999999</v>
      </c>
      <c r="AJ21" s="235">
        <v>18.70016</v>
      </c>
      <c r="AK21" s="235">
        <v>16.062130960200001</v>
      </c>
      <c r="AL21" s="235">
        <v>34.217743520299997</v>
      </c>
      <c r="AM21" s="235">
        <v>13.193</v>
      </c>
    </row>
    <row r="22" spans="1:39" ht="15" x14ac:dyDescent="0.25">
      <c r="A22" s="193">
        <f>YampaRiverInflow.TotalOutflow!A22</f>
        <v>44501</v>
      </c>
      <c r="B22" s="165"/>
      <c r="C22" s="165"/>
      <c r="D22" s="165">
        <v>16.309999999999999</v>
      </c>
      <c r="E22" s="235">
        <v>6.9249999999999998</v>
      </c>
      <c r="F22" s="235">
        <v>53.298999999999999</v>
      </c>
      <c r="G22" s="235">
        <v>-6.4260000000000002</v>
      </c>
      <c r="H22" s="235">
        <v>24.297000000000001</v>
      </c>
      <c r="I22" s="235">
        <v>17.045000000000002</v>
      </c>
      <c r="J22" s="235">
        <v>5.4539999999999997</v>
      </c>
      <c r="K22" s="235">
        <v>10.88</v>
      </c>
      <c r="L22" s="235">
        <v>-20.273</v>
      </c>
      <c r="M22" s="235">
        <v>20.206</v>
      </c>
      <c r="N22" s="235">
        <v>35.786000000000001</v>
      </c>
      <c r="O22" s="235">
        <v>28.035</v>
      </c>
      <c r="P22" s="235">
        <v>16.972000000000001</v>
      </c>
      <c r="Q22" s="235">
        <v>32.304000000000002</v>
      </c>
      <c r="R22" s="235">
        <v>27.994</v>
      </c>
      <c r="S22" s="235">
        <v>18.408000000000001</v>
      </c>
      <c r="T22" s="235">
        <v>27.646999999999998</v>
      </c>
      <c r="U22" s="235">
        <v>13.904999999999999</v>
      </c>
      <c r="V22" s="235">
        <v>20.082000000000001</v>
      </c>
      <c r="W22" s="235">
        <v>-4.2350000000000003</v>
      </c>
      <c r="X22" s="235">
        <v>5.524</v>
      </c>
      <c r="Y22" s="235">
        <v>13.936</v>
      </c>
      <c r="Z22" s="235">
        <v>18.489000000000001</v>
      </c>
      <c r="AA22" s="235">
        <v>53.006</v>
      </c>
      <c r="AB22" s="235">
        <v>26.384</v>
      </c>
      <c r="AC22" s="235">
        <v>7.4660000000000002</v>
      </c>
      <c r="AD22" s="235">
        <v>17.106999999999999</v>
      </c>
      <c r="AE22" s="235">
        <v>28.956</v>
      </c>
      <c r="AF22" s="235">
        <v>31.728000000000002</v>
      </c>
      <c r="AG22" s="235">
        <v>37.927500000000002</v>
      </c>
      <c r="AH22" s="235">
        <v>37.545540000000003</v>
      </c>
      <c r="AI22" s="235">
        <v>26.962349999999997</v>
      </c>
      <c r="AJ22" s="235">
        <v>24.636060000000001</v>
      </c>
      <c r="AK22" s="235">
        <v>9.1373111003500007</v>
      </c>
      <c r="AL22" s="235">
        <v>11.0838498908</v>
      </c>
      <c r="AM22" s="235">
        <v>9.3420000000000005</v>
      </c>
    </row>
    <row r="23" spans="1:39" ht="15" x14ac:dyDescent="0.25">
      <c r="A23" s="193">
        <f>YampaRiverInflow.TotalOutflow!A23</f>
        <v>44531</v>
      </c>
      <c r="B23" s="165"/>
      <c r="C23" s="165"/>
      <c r="D23" s="165">
        <v>21.713999999999999</v>
      </c>
      <c r="E23" s="235">
        <v>-18.315999999999999</v>
      </c>
      <c r="F23" s="235">
        <v>48.563000000000002</v>
      </c>
      <c r="G23" s="235">
        <v>17.190000000000001</v>
      </c>
      <c r="H23" s="235">
        <v>-8.3260000000000005</v>
      </c>
      <c r="I23" s="235">
        <v>4.6349999999999998</v>
      </c>
      <c r="J23" s="235">
        <v>47.975999999999999</v>
      </c>
      <c r="K23" s="235">
        <v>24.954999999999998</v>
      </c>
      <c r="L23" s="235">
        <v>24.792000000000002</v>
      </c>
      <c r="M23" s="235">
        <v>21.376000000000001</v>
      </c>
      <c r="N23" s="235">
        <v>28.204999999999998</v>
      </c>
      <c r="O23" s="235">
        <v>40.244</v>
      </c>
      <c r="P23" s="235">
        <v>27.562000000000001</v>
      </c>
      <c r="Q23" s="235">
        <v>42.930999999999997</v>
      </c>
      <c r="R23" s="235">
        <v>16.896000000000001</v>
      </c>
      <c r="S23" s="235">
        <v>5.2649999999999997</v>
      </c>
      <c r="T23" s="235">
        <v>14.913</v>
      </c>
      <c r="U23" s="235">
        <v>20.716999999999999</v>
      </c>
      <c r="V23" s="235">
        <v>34.1</v>
      </c>
      <c r="W23" s="235">
        <v>30.48</v>
      </c>
      <c r="X23" s="235">
        <v>17.712</v>
      </c>
      <c r="Y23" s="235">
        <v>14.284000000000001</v>
      </c>
      <c r="Z23" s="235">
        <v>19.059000000000001</v>
      </c>
      <c r="AA23" s="235">
        <v>32.093000000000004</v>
      </c>
      <c r="AB23" s="235">
        <v>31.068999999999999</v>
      </c>
      <c r="AC23" s="235">
        <v>-1.1339999999999999</v>
      </c>
      <c r="AD23" s="235">
        <v>19.942</v>
      </c>
      <c r="AE23" s="235">
        <v>24.683</v>
      </c>
      <c r="AF23" s="235">
        <v>26.542000000000002</v>
      </c>
      <c r="AG23" s="235">
        <v>32.755090000000003</v>
      </c>
      <c r="AH23" s="235">
        <v>27.805679999999999</v>
      </c>
      <c r="AI23" s="235">
        <v>21.076700000000002</v>
      </c>
      <c r="AJ23" s="235">
        <v>7.0595299999999996</v>
      </c>
      <c r="AK23" s="235">
        <v>18.495586839200001</v>
      </c>
      <c r="AL23" s="235">
        <v>21.658086085000001</v>
      </c>
      <c r="AM23" s="235">
        <v>-10.919</v>
      </c>
    </row>
    <row r="24" spans="1:39" ht="15" x14ac:dyDescent="0.25">
      <c r="A24" s="193">
        <f>YampaRiverInflow.TotalOutflow!A24</f>
        <v>44562</v>
      </c>
      <c r="B24" s="165"/>
      <c r="C24" s="165"/>
      <c r="D24" s="165">
        <v>19.850999999999999</v>
      </c>
      <c r="E24" s="235">
        <v>-68.331000000000003</v>
      </c>
      <c r="F24" s="235">
        <v>20.085000000000001</v>
      </c>
      <c r="G24" s="235">
        <v>31.077999999999999</v>
      </c>
      <c r="H24" s="235">
        <v>41.271999999999998</v>
      </c>
      <c r="I24" s="235">
        <v>10.534000000000001</v>
      </c>
      <c r="J24" s="235">
        <v>78.471000000000004</v>
      </c>
      <c r="K24" s="235">
        <v>15.356</v>
      </c>
      <c r="L24" s="235">
        <v>14.651</v>
      </c>
      <c r="M24" s="235">
        <v>30.507000000000001</v>
      </c>
      <c r="N24" s="235">
        <v>18.114999999999998</v>
      </c>
      <c r="O24" s="235">
        <v>101.17700000000001</v>
      </c>
      <c r="P24" s="235">
        <v>19.384</v>
      </c>
      <c r="Q24" s="235">
        <v>30.748000000000001</v>
      </c>
      <c r="R24" s="235">
        <v>9.8130000000000006</v>
      </c>
      <c r="S24" s="235">
        <v>-4.5359999999999996</v>
      </c>
      <c r="T24" s="235">
        <v>13.925000000000001</v>
      </c>
      <c r="U24" s="235">
        <v>62.106999999999999</v>
      </c>
      <c r="V24" s="235">
        <v>30.138999999999999</v>
      </c>
      <c r="W24" s="235">
        <v>34.121000000000002</v>
      </c>
      <c r="X24" s="235">
        <v>0.29199999999999998</v>
      </c>
      <c r="Y24" s="235">
        <v>8.3659999999999997</v>
      </c>
      <c r="Z24" s="235">
        <v>7.298</v>
      </c>
      <c r="AA24" s="235">
        <v>137.148</v>
      </c>
      <c r="AB24" s="235">
        <v>5.109</v>
      </c>
      <c r="AC24" s="235">
        <v>9.6739999999999995</v>
      </c>
      <c r="AD24" s="235">
        <v>13.996</v>
      </c>
      <c r="AE24" s="235">
        <v>3.7160000000000002</v>
      </c>
      <c r="AF24" s="235">
        <v>41.649769999999997</v>
      </c>
      <c r="AG24" s="235">
        <v>7.6267299999999993</v>
      </c>
      <c r="AH24" s="235">
        <v>11.469899999999999</v>
      </c>
      <c r="AI24" s="235">
        <v>17.2136</v>
      </c>
      <c r="AJ24" s="235">
        <v>12.568142775</v>
      </c>
      <c r="AK24" s="235">
        <v>17.4341776228</v>
      </c>
      <c r="AL24" s="235">
        <v>-20.010999999999999</v>
      </c>
      <c r="AM24" s="235">
        <v>8.234</v>
      </c>
    </row>
    <row r="25" spans="1:39" ht="15" x14ac:dyDescent="0.25">
      <c r="A25" s="193">
        <f>YampaRiverInflow.TotalOutflow!A25</f>
        <v>44593</v>
      </c>
      <c r="B25" s="165"/>
      <c r="C25" s="165"/>
      <c r="D25" s="165">
        <v>9.7119999999999997</v>
      </c>
      <c r="E25" s="235">
        <v>24.474</v>
      </c>
      <c r="F25" s="235">
        <v>-42.707000000000001</v>
      </c>
      <c r="G25" s="235">
        <v>17.422999999999998</v>
      </c>
      <c r="H25" s="235">
        <v>20.231999999999999</v>
      </c>
      <c r="I25" s="235">
        <v>-6.8810000000000002</v>
      </c>
      <c r="J25" s="235">
        <v>38.478000000000002</v>
      </c>
      <c r="K25" s="235">
        <v>38.890999999999998</v>
      </c>
      <c r="L25" s="235">
        <v>7.3949999999999996</v>
      </c>
      <c r="M25" s="235">
        <v>44.286999999999999</v>
      </c>
      <c r="N25" s="235">
        <v>29.244</v>
      </c>
      <c r="O25" s="235">
        <v>221.904</v>
      </c>
      <c r="P25" s="235">
        <v>10.265000000000001</v>
      </c>
      <c r="Q25" s="235">
        <v>85.662000000000006</v>
      </c>
      <c r="R25" s="235">
        <v>11.233000000000001</v>
      </c>
      <c r="S25" s="235">
        <v>13.169</v>
      </c>
      <c r="T25" s="235">
        <v>35.386000000000003</v>
      </c>
      <c r="U25" s="235">
        <v>17.077000000000002</v>
      </c>
      <c r="V25" s="235">
        <v>13.38</v>
      </c>
      <c r="W25" s="235">
        <v>16.087</v>
      </c>
      <c r="X25" s="235">
        <v>-0.86599999999999999</v>
      </c>
      <c r="Y25" s="235">
        <v>23.463000000000001</v>
      </c>
      <c r="Z25" s="235">
        <v>14.08</v>
      </c>
      <c r="AA25" s="235">
        <v>174.58199999999999</v>
      </c>
      <c r="AB25" s="235">
        <v>11.07</v>
      </c>
      <c r="AC25" s="235">
        <v>-5.6680000000000001</v>
      </c>
      <c r="AD25" s="235">
        <v>3.0179999999999998</v>
      </c>
      <c r="AE25" s="235">
        <v>14.69</v>
      </c>
      <c r="AF25" s="235">
        <v>8.8202999999999996</v>
      </c>
      <c r="AG25" s="235">
        <v>14.744759999999999</v>
      </c>
      <c r="AH25" s="235">
        <v>10.63569</v>
      </c>
      <c r="AI25" s="235">
        <v>3.61049</v>
      </c>
      <c r="AJ25" s="235">
        <v>19.494754710900001</v>
      </c>
      <c r="AK25" s="235">
        <v>9.1826606062200007</v>
      </c>
      <c r="AL25" s="235">
        <v>-32.098999999999997</v>
      </c>
      <c r="AM25" s="235">
        <v>-10.874000000000001</v>
      </c>
    </row>
    <row r="26" spans="1:39" ht="15" x14ac:dyDescent="0.25">
      <c r="A26" s="193">
        <f>YampaRiverInflow.TotalOutflow!A26</f>
        <v>44621</v>
      </c>
      <c r="B26" s="165"/>
      <c r="C26" s="165"/>
      <c r="D26" s="165">
        <v>4.819</v>
      </c>
      <c r="E26" s="235">
        <v>59.759</v>
      </c>
      <c r="F26" s="235">
        <v>26.506</v>
      </c>
      <c r="G26" s="235">
        <v>96.531999999999996</v>
      </c>
      <c r="H26" s="235">
        <v>17.710999999999999</v>
      </c>
      <c r="I26" s="235">
        <v>-1.42</v>
      </c>
      <c r="J26" s="235">
        <v>43.502000000000002</v>
      </c>
      <c r="K26" s="235">
        <v>-6.4089999999999998</v>
      </c>
      <c r="L26" s="235">
        <v>8.8800000000000008</v>
      </c>
      <c r="M26" s="235">
        <v>37.970999999999997</v>
      </c>
      <c r="N26" s="235">
        <v>61.314999999999998</v>
      </c>
      <c r="O26" s="235">
        <v>316.43099999999998</v>
      </c>
      <c r="P26" s="235">
        <v>30.523</v>
      </c>
      <c r="Q26" s="235">
        <v>99.09</v>
      </c>
      <c r="R26" s="235">
        <v>0.26700000000000002</v>
      </c>
      <c r="S26" s="235">
        <v>21.556999999999999</v>
      </c>
      <c r="T26" s="235">
        <v>29.812999999999999</v>
      </c>
      <c r="U26" s="235">
        <v>17.334</v>
      </c>
      <c r="V26" s="235">
        <v>4.55</v>
      </c>
      <c r="W26" s="235">
        <v>29.456</v>
      </c>
      <c r="X26" s="235">
        <v>7.5919999999999996</v>
      </c>
      <c r="Y26" s="235">
        <v>0.58599999999999997</v>
      </c>
      <c r="Z26" s="235">
        <v>5.9260000000000002</v>
      </c>
      <c r="AA26" s="235">
        <v>168.72399999999999</v>
      </c>
      <c r="AB26" s="235">
        <v>24.416</v>
      </c>
      <c r="AC26" s="235">
        <v>16.087</v>
      </c>
      <c r="AD26" s="235">
        <v>3.2</v>
      </c>
      <c r="AE26" s="235">
        <v>10.916</v>
      </c>
      <c r="AF26" s="235">
        <v>55.120930000000001</v>
      </c>
      <c r="AG26" s="235">
        <v>5.3349099999999998</v>
      </c>
      <c r="AH26" s="235">
        <v>8.3023799999999994</v>
      </c>
      <c r="AI26" s="235">
        <v>7.6192200000000003</v>
      </c>
      <c r="AJ26" s="235">
        <v>-3.1343052999900003</v>
      </c>
      <c r="AK26" s="235">
        <v>3.17213907435</v>
      </c>
      <c r="AL26" s="235">
        <v>-63.835000000000001</v>
      </c>
      <c r="AM26" s="235">
        <v>-26.42</v>
      </c>
    </row>
    <row r="27" spans="1:39" ht="15" x14ac:dyDescent="0.25">
      <c r="A27" s="193">
        <f>YampaRiverInflow.TotalOutflow!A27</f>
        <v>44652</v>
      </c>
      <c r="B27" s="165"/>
      <c r="C27" s="165"/>
      <c r="D27" s="165">
        <v>8.2040000000000006</v>
      </c>
      <c r="E27" s="235">
        <v>-89.194000000000003</v>
      </c>
      <c r="F27" s="235">
        <v>49.36</v>
      </c>
      <c r="G27" s="235">
        <v>53.290999999999997</v>
      </c>
      <c r="H27" s="235">
        <v>25.484000000000002</v>
      </c>
      <c r="I27" s="235">
        <v>-15.704000000000001</v>
      </c>
      <c r="J27" s="235">
        <v>2.6739999999999999</v>
      </c>
      <c r="K27" s="235">
        <v>9.9689999999999994</v>
      </c>
      <c r="L27" s="235">
        <v>14.242000000000001</v>
      </c>
      <c r="M27" s="235">
        <v>68.507000000000005</v>
      </c>
      <c r="N27" s="235">
        <v>34.072000000000003</v>
      </c>
      <c r="O27" s="235">
        <v>40.68</v>
      </c>
      <c r="P27" s="235">
        <v>13.753</v>
      </c>
      <c r="Q27" s="235">
        <v>16.016999999999999</v>
      </c>
      <c r="R27" s="235">
        <v>14.180999999999999</v>
      </c>
      <c r="S27" s="235">
        <v>10.909000000000001</v>
      </c>
      <c r="T27" s="235">
        <v>31.158000000000001</v>
      </c>
      <c r="U27" s="235">
        <v>9.2080000000000002</v>
      </c>
      <c r="V27" s="235">
        <v>5.04</v>
      </c>
      <c r="W27" s="235">
        <v>53.372999999999998</v>
      </c>
      <c r="X27" s="235">
        <v>10.19</v>
      </c>
      <c r="Y27" s="235">
        <v>22.326000000000001</v>
      </c>
      <c r="Z27" s="235">
        <v>12.529</v>
      </c>
      <c r="AA27" s="235">
        <v>16.698</v>
      </c>
      <c r="AB27" s="235">
        <v>14.458</v>
      </c>
      <c r="AC27" s="235">
        <v>15.693</v>
      </c>
      <c r="AD27" s="235">
        <v>12.19</v>
      </c>
      <c r="AE27" s="235">
        <v>15.191000000000001</v>
      </c>
      <c r="AF27" s="235">
        <v>34.110879999999995</v>
      </c>
      <c r="AG27" s="235">
        <v>18.928849999999997</v>
      </c>
      <c r="AH27" s="235">
        <v>23.699870000000001</v>
      </c>
      <c r="AI27" s="235">
        <v>14.320200000000002</v>
      </c>
      <c r="AJ27" s="235">
        <v>23.981204488899998</v>
      </c>
      <c r="AK27" s="235">
        <v>12.6252825743</v>
      </c>
      <c r="AL27" s="235">
        <v>-50.832999999999998</v>
      </c>
      <c r="AM27" s="235">
        <v>-3.6080000000000001</v>
      </c>
    </row>
    <row r="28" spans="1:39" ht="15" x14ac:dyDescent="0.25">
      <c r="A28" s="193">
        <f>YampaRiverInflow.TotalOutflow!A28</f>
        <v>44682</v>
      </c>
      <c r="B28" s="165"/>
      <c r="C28" s="165"/>
      <c r="D28" s="165">
        <v>14.943</v>
      </c>
      <c r="E28" s="235">
        <v>-80.722999999999999</v>
      </c>
      <c r="F28" s="235">
        <v>-14.659000000000001</v>
      </c>
      <c r="G28" s="235">
        <v>23.445</v>
      </c>
      <c r="H28" s="235">
        <v>-44.76</v>
      </c>
      <c r="I28" s="235">
        <v>4.5609999999999999</v>
      </c>
      <c r="J28" s="235">
        <v>-17.443000000000001</v>
      </c>
      <c r="K28" s="235">
        <v>33.575000000000003</v>
      </c>
      <c r="L28" s="235">
        <v>29.093</v>
      </c>
      <c r="M28" s="235">
        <v>35.158000000000001</v>
      </c>
      <c r="N28" s="235">
        <v>30.619</v>
      </c>
      <c r="O28" s="235">
        <v>51.445999999999998</v>
      </c>
      <c r="P28" s="235">
        <v>147.43199999999999</v>
      </c>
      <c r="Q28" s="235">
        <v>31.465</v>
      </c>
      <c r="R28" s="235">
        <v>16.225000000000001</v>
      </c>
      <c r="S28" s="235">
        <v>15.988</v>
      </c>
      <c r="T28" s="235">
        <v>22.762</v>
      </c>
      <c r="U28" s="235">
        <v>16.884</v>
      </c>
      <c r="V28" s="235">
        <v>8.0370000000000008</v>
      </c>
      <c r="W28" s="235">
        <v>0.76700000000000002</v>
      </c>
      <c r="X28" s="235">
        <v>15.06</v>
      </c>
      <c r="Y28" s="235">
        <v>18.966999999999999</v>
      </c>
      <c r="Z28" s="235">
        <v>6.8140000000000001</v>
      </c>
      <c r="AA28" s="235">
        <v>10.48</v>
      </c>
      <c r="AB28" s="235">
        <v>-4.4349999999999996</v>
      </c>
      <c r="AC28" s="235">
        <v>13.545999999999999</v>
      </c>
      <c r="AD28" s="235">
        <v>14.374000000000001</v>
      </c>
      <c r="AE28" s="235">
        <v>20.312000000000001</v>
      </c>
      <c r="AF28" s="235">
        <v>24.09412</v>
      </c>
      <c r="AG28" s="235">
        <v>17.2925</v>
      </c>
      <c r="AH28" s="235">
        <v>26.04485</v>
      </c>
      <c r="AI28" s="235">
        <v>20.55932</v>
      </c>
      <c r="AJ28" s="235">
        <v>-2.9233854721500001</v>
      </c>
      <c r="AK28" s="235">
        <v>20.635423071599998</v>
      </c>
      <c r="AL28" s="235">
        <v>-15.445</v>
      </c>
      <c r="AM28" s="235">
        <v>-30.884</v>
      </c>
    </row>
    <row r="29" spans="1:39" ht="15" x14ac:dyDescent="0.25">
      <c r="A29" s="193">
        <f>YampaRiverInflow.TotalOutflow!A29</f>
        <v>44713</v>
      </c>
      <c r="B29" s="165"/>
      <c r="C29" s="165"/>
      <c r="D29" s="165">
        <v>10.954000000000001</v>
      </c>
      <c r="E29" s="235">
        <v>-170.375</v>
      </c>
      <c r="F29" s="235">
        <v>-68.215000000000003</v>
      </c>
      <c r="G29" s="235">
        <v>17.126000000000001</v>
      </c>
      <c r="H29" s="235">
        <v>9.0709999999999997</v>
      </c>
      <c r="I29" s="235">
        <v>12.688000000000001</v>
      </c>
      <c r="J29" s="235">
        <v>3.8149999999999999</v>
      </c>
      <c r="K29" s="235">
        <v>18.376000000000001</v>
      </c>
      <c r="L29" s="235">
        <v>10.868</v>
      </c>
      <c r="M29" s="235">
        <v>38.33</v>
      </c>
      <c r="N29" s="235">
        <v>17.908000000000001</v>
      </c>
      <c r="O29" s="235">
        <v>23.242999999999999</v>
      </c>
      <c r="P29" s="235">
        <v>149.01400000000001</v>
      </c>
      <c r="Q29" s="235">
        <v>25.635000000000002</v>
      </c>
      <c r="R29" s="235">
        <v>16.579999999999998</v>
      </c>
      <c r="S29" s="235">
        <v>17.053999999999998</v>
      </c>
      <c r="T29" s="235">
        <v>19.07</v>
      </c>
      <c r="U29" s="235">
        <v>13.257999999999999</v>
      </c>
      <c r="V29" s="235">
        <v>52.686</v>
      </c>
      <c r="W29" s="235">
        <v>31.236000000000001</v>
      </c>
      <c r="X29" s="235">
        <v>9.4260000000000002</v>
      </c>
      <c r="Y29" s="235">
        <v>11.861000000000001</v>
      </c>
      <c r="Z29" s="235">
        <v>3.2530000000000001</v>
      </c>
      <c r="AA29" s="235">
        <v>10.676</v>
      </c>
      <c r="AB29" s="235">
        <v>-12.563000000000001</v>
      </c>
      <c r="AC29" s="235">
        <v>10.95</v>
      </c>
      <c r="AD29" s="235">
        <v>4.9080000000000004</v>
      </c>
      <c r="AE29" s="235">
        <v>20.478999999999999</v>
      </c>
      <c r="AF29" s="235">
        <v>23.339099999999998</v>
      </c>
      <c r="AG29" s="235">
        <v>14.779639999999999</v>
      </c>
      <c r="AH29" s="235">
        <v>10.374750000000001</v>
      </c>
      <c r="AI29" s="235">
        <v>15.253579999999999</v>
      </c>
      <c r="AJ29" s="235">
        <v>10.8723748103</v>
      </c>
      <c r="AK29" s="235">
        <v>19.2537612671</v>
      </c>
      <c r="AL29" s="235">
        <v>-42.570999999999998</v>
      </c>
      <c r="AM29" s="235">
        <v>-23.359000000000002</v>
      </c>
    </row>
    <row r="30" spans="1:39" ht="15" x14ac:dyDescent="0.25">
      <c r="A30" s="193">
        <f>YampaRiverInflow.TotalOutflow!A30</f>
        <v>44743</v>
      </c>
      <c r="B30" s="165"/>
      <c r="C30" s="165"/>
      <c r="D30" s="165">
        <v>18.324000000000002</v>
      </c>
      <c r="E30" s="235">
        <v>-126.367</v>
      </c>
      <c r="F30" s="235">
        <v>-44.088999999999999</v>
      </c>
      <c r="G30" s="235">
        <v>31.13</v>
      </c>
      <c r="H30" s="235">
        <v>-0.70799999999999996</v>
      </c>
      <c r="I30" s="235">
        <v>17.495000000000001</v>
      </c>
      <c r="J30" s="235">
        <v>-0.90900000000000003</v>
      </c>
      <c r="K30" s="235">
        <v>22.303000000000001</v>
      </c>
      <c r="L30" s="235">
        <v>26.056000000000001</v>
      </c>
      <c r="M30" s="235">
        <v>37.981000000000002</v>
      </c>
      <c r="N30" s="235">
        <v>46.884999999999998</v>
      </c>
      <c r="O30" s="235">
        <v>38.639000000000003</v>
      </c>
      <c r="P30" s="235">
        <v>161.97499999999999</v>
      </c>
      <c r="Q30" s="235">
        <v>38.319000000000003</v>
      </c>
      <c r="R30" s="235">
        <v>19.699000000000002</v>
      </c>
      <c r="S30" s="235">
        <v>17.989999999999998</v>
      </c>
      <c r="T30" s="235">
        <v>13.172000000000001</v>
      </c>
      <c r="U30" s="235">
        <v>40.615000000000002</v>
      </c>
      <c r="V30" s="235">
        <v>26.545000000000002</v>
      </c>
      <c r="W30" s="235">
        <v>25.422999999999998</v>
      </c>
      <c r="X30" s="235">
        <v>13.888999999999999</v>
      </c>
      <c r="Y30" s="235">
        <v>15.146000000000001</v>
      </c>
      <c r="Z30" s="235">
        <v>6.6020000000000003</v>
      </c>
      <c r="AA30" s="235">
        <v>10.079000000000001</v>
      </c>
      <c r="AB30" s="235">
        <v>4.5090000000000003</v>
      </c>
      <c r="AC30" s="235">
        <v>26.234000000000002</v>
      </c>
      <c r="AD30" s="235">
        <v>12.146000000000001</v>
      </c>
      <c r="AE30" s="235">
        <v>17.390999999999998</v>
      </c>
      <c r="AF30" s="235">
        <v>17.51343</v>
      </c>
      <c r="AG30" s="235">
        <v>34.483599999999996</v>
      </c>
      <c r="AH30" s="235">
        <v>45.963620000000006</v>
      </c>
      <c r="AI30" s="235">
        <v>28.082819999999998</v>
      </c>
      <c r="AJ30" s="235">
        <v>19.215399487300001</v>
      </c>
      <c r="AK30" s="235">
        <v>17.603711951099999</v>
      </c>
      <c r="AL30" s="235">
        <v>-60.779000000000003</v>
      </c>
      <c r="AM30" s="235">
        <v>-56.558999999999997</v>
      </c>
    </row>
    <row r="31" spans="1:39" ht="15" x14ac:dyDescent="0.25">
      <c r="A31" s="193">
        <f>YampaRiverInflow.TotalOutflow!A31</f>
        <v>44774</v>
      </c>
      <c r="B31" s="165"/>
      <c r="C31" s="165"/>
      <c r="D31" s="165">
        <v>17.367000000000001</v>
      </c>
      <c r="E31" s="235">
        <v>6.7279999999999998</v>
      </c>
      <c r="F31" s="235">
        <v>36.843000000000004</v>
      </c>
      <c r="G31" s="235">
        <v>32.896999999999998</v>
      </c>
      <c r="H31" s="235">
        <v>15.759</v>
      </c>
      <c r="I31" s="235">
        <v>30.661000000000001</v>
      </c>
      <c r="J31" s="235">
        <v>55</v>
      </c>
      <c r="K31" s="235">
        <v>48.677</v>
      </c>
      <c r="L31" s="235">
        <v>33.113</v>
      </c>
      <c r="M31" s="235">
        <v>45.93</v>
      </c>
      <c r="N31" s="235">
        <v>51.271000000000001</v>
      </c>
      <c r="O31" s="235">
        <v>50.551000000000002</v>
      </c>
      <c r="P31" s="235">
        <v>39.052</v>
      </c>
      <c r="Q31" s="235">
        <v>28.867000000000001</v>
      </c>
      <c r="R31" s="235">
        <v>22.442</v>
      </c>
      <c r="S31" s="235">
        <v>26.152999999999999</v>
      </c>
      <c r="T31" s="235">
        <v>32.817999999999998</v>
      </c>
      <c r="U31" s="235">
        <v>21.527999999999999</v>
      </c>
      <c r="V31" s="235">
        <v>35.834000000000003</v>
      </c>
      <c r="W31" s="235">
        <v>31.181000000000001</v>
      </c>
      <c r="X31" s="235">
        <v>15.63</v>
      </c>
      <c r="Y31" s="235">
        <v>23.109000000000002</v>
      </c>
      <c r="Z31" s="235">
        <v>11.401</v>
      </c>
      <c r="AA31" s="235">
        <v>31.262</v>
      </c>
      <c r="AB31" s="235">
        <v>3.68</v>
      </c>
      <c r="AC31" s="235">
        <v>14.694000000000001</v>
      </c>
      <c r="AD31" s="235">
        <v>25.271000000000001</v>
      </c>
      <c r="AE31" s="235">
        <v>24.695</v>
      </c>
      <c r="AF31" s="235">
        <v>21.273709999999998</v>
      </c>
      <c r="AG31" s="235">
        <v>24.753779999999999</v>
      </c>
      <c r="AH31" s="235">
        <v>25.619619999999998</v>
      </c>
      <c r="AI31" s="235">
        <v>36.973279999999995</v>
      </c>
      <c r="AJ31" s="235">
        <v>26.050836177000001</v>
      </c>
      <c r="AK31" s="235">
        <v>15.572127335099999</v>
      </c>
      <c r="AL31" s="235">
        <v>-38.963999999999999</v>
      </c>
      <c r="AM31" s="235">
        <v>-34.012</v>
      </c>
    </row>
    <row r="32" spans="1:39" ht="15" x14ac:dyDescent="0.25">
      <c r="A32" s="193">
        <f>YampaRiverInflow.TotalOutflow!A32</f>
        <v>44805</v>
      </c>
      <c r="B32" s="165"/>
      <c r="C32" s="165"/>
      <c r="D32" s="165">
        <v>16.686</v>
      </c>
      <c r="E32" s="235">
        <v>-33.959000000000003</v>
      </c>
      <c r="F32" s="235">
        <v>31.548999999999999</v>
      </c>
      <c r="G32" s="235">
        <v>18.584</v>
      </c>
      <c r="H32" s="235">
        <v>20.257999999999999</v>
      </c>
      <c r="I32" s="235">
        <v>40.121000000000002</v>
      </c>
      <c r="J32" s="235">
        <v>42.011000000000003</v>
      </c>
      <c r="K32" s="235">
        <v>32.043999999999997</v>
      </c>
      <c r="L32" s="235">
        <v>34.625999999999998</v>
      </c>
      <c r="M32" s="235">
        <v>44.92</v>
      </c>
      <c r="N32" s="235">
        <v>38.738</v>
      </c>
      <c r="O32" s="235">
        <v>36.225999999999999</v>
      </c>
      <c r="P32" s="235">
        <v>28.126000000000001</v>
      </c>
      <c r="Q32" s="235">
        <v>31.236000000000001</v>
      </c>
      <c r="R32" s="235">
        <v>22.335000000000001</v>
      </c>
      <c r="S32" s="235">
        <v>48.393999999999998</v>
      </c>
      <c r="T32" s="235">
        <v>28.478999999999999</v>
      </c>
      <c r="U32" s="235">
        <v>11.491</v>
      </c>
      <c r="V32" s="235">
        <v>18.042999999999999</v>
      </c>
      <c r="W32" s="235">
        <v>23.867999999999999</v>
      </c>
      <c r="X32" s="235">
        <v>14.974</v>
      </c>
      <c r="Y32" s="235">
        <v>17.042999999999999</v>
      </c>
      <c r="Z32" s="235">
        <v>23.401</v>
      </c>
      <c r="AA32" s="235">
        <v>6.1059999999999999</v>
      </c>
      <c r="AB32" s="235">
        <v>5.0819999999999999</v>
      </c>
      <c r="AC32" s="235">
        <v>18.600999999999999</v>
      </c>
      <c r="AD32" s="235">
        <v>14.476000000000001</v>
      </c>
      <c r="AE32" s="235">
        <v>21.350999999999999</v>
      </c>
      <c r="AF32" s="235">
        <v>17.48638</v>
      </c>
      <c r="AG32" s="235">
        <v>30.457650000000001</v>
      </c>
      <c r="AH32" s="235">
        <v>31.318210000000001</v>
      </c>
      <c r="AI32" s="235">
        <v>23.158259999999999</v>
      </c>
      <c r="AJ32" s="235">
        <v>13.2491374797</v>
      </c>
      <c r="AK32" s="235">
        <v>19.184875404</v>
      </c>
      <c r="AL32" s="235">
        <v>42.127000000000002</v>
      </c>
      <c r="AM32" s="235">
        <v>-1.2290000000000001</v>
      </c>
    </row>
    <row r="33" spans="1:39" ht="15" x14ac:dyDescent="0.25">
      <c r="A33" s="193">
        <f>YampaRiverInflow.TotalOutflow!A33</f>
        <v>44835</v>
      </c>
      <c r="B33" s="165"/>
      <c r="C33" s="165"/>
      <c r="D33" s="165">
        <v>23.931000000000001</v>
      </c>
      <c r="E33" s="235">
        <v>-40.167999999999999</v>
      </c>
      <c r="F33" s="235">
        <v>31.16</v>
      </c>
      <c r="G33" s="235">
        <v>36.676000000000002</v>
      </c>
      <c r="H33" s="235">
        <v>34.716000000000001</v>
      </c>
      <c r="I33" s="235">
        <v>66.048000000000002</v>
      </c>
      <c r="J33" s="235">
        <v>39.569000000000003</v>
      </c>
      <c r="K33" s="235">
        <v>37.305999999999997</v>
      </c>
      <c r="L33" s="235">
        <v>23.975999999999999</v>
      </c>
      <c r="M33" s="235">
        <v>34.430999999999997</v>
      </c>
      <c r="N33" s="235">
        <v>38.234000000000002</v>
      </c>
      <c r="O33" s="235">
        <v>25.995000000000001</v>
      </c>
      <c r="P33" s="235">
        <v>33.972000000000001</v>
      </c>
      <c r="Q33" s="235">
        <v>22.088999999999999</v>
      </c>
      <c r="R33" s="235">
        <v>19.114000000000001</v>
      </c>
      <c r="S33" s="235">
        <v>8.282</v>
      </c>
      <c r="T33" s="235">
        <v>40.549999999999997</v>
      </c>
      <c r="U33" s="235">
        <v>-13.923999999999999</v>
      </c>
      <c r="V33" s="235">
        <v>25.102</v>
      </c>
      <c r="W33" s="235">
        <v>12.989000000000001</v>
      </c>
      <c r="X33" s="235">
        <v>27.751999999999999</v>
      </c>
      <c r="Y33" s="235">
        <v>9.3919999999999995</v>
      </c>
      <c r="Z33" s="235">
        <v>43.768999999999998</v>
      </c>
      <c r="AA33" s="235">
        <v>22.535</v>
      </c>
      <c r="AB33" s="235">
        <v>16.07</v>
      </c>
      <c r="AC33" s="235">
        <v>21.861999999999998</v>
      </c>
      <c r="AD33" s="235">
        <v>21.155999999999999</v>
      </c>
      <c r="AE33" s="235">
        <v>17.678999999999998</v>
      </c>
      <c r="AF33" s="235">
        <v>24.983849999999997</v>
      </c>
      <c r="AG33" s="235">
        <v>30.878040000000002</v>
      </c>
      <c r="AH33" s="235">
        <v>34.297699999999999</v>
      </c>
      <c r="AI33" s="235">
        <v>18.70016</v>
      </c>
      <c r="AJ33" s="235">
        <v>16.062130960200001</v>
      </c>
      <c r="AK33" s="235">
        <v>34.217743520299997</v>
      </c>
      <c r="AL33" s="235">
        <v>13.193</v>
      </c>
      <c r="AM33" s="235">
        <v>-2.6909999999999998</v>
      </c>
    </row>
    <row r="34" spans="1:39" ht="15" x14ac:dyDescent="0.25">
      <c r="A34" s="193">
        <f>YampaRiverInflow.TotalOutflow!A34</f>
        <v>44866</v>
      </c>
      <c r="B34" s="165"/>
      <c r="C34" s="165"/>
      <c r="D34" s="165">
        <v>16.309999999999999</v>
      </c>
      <c r="E34" s="235">
        <v>53.298999999999999</v>
      </c>
      <c r="F34" s="235">
        <v>-6.4260000000000002</v>
      </c>
      <c r="G34" s="235">
        <v>24.297000000000001</v>
      </c>
      <c r="H34" s="235">
        <v>17.045000000000002</v>
      </c>
      <c r="I34" s="235">
        <v>5.4539999999999997</v>
      </c>
      <c r="J34" s="235">
        <v>10.88</v>
      </c>
      <c r="K34" s="235">
        <v>-20.273</v>
      </c>
      <c r="L34" s="235">
        <v>20.206</v>
      </c>
      <c r="M34" s="235">
        <v>35.786000000000001</v>
      </c>
      <c r="N34" s="235">
        <v>28.035</v>
      </c>
      <c r="O34" s="235">
        <v>16.972000000000001</v>
      </c>
      <c r="P34" s="235">
        <v>32.304000000000002</v>
      </c>
      <c r="Q34" s="235">
        <v>27.994</v>
      </c>
      <c r="R34" s="235">
        <v>18.408000000000001</v>
      </c>
      <c r="S34" s="235">
        <v>27.646999999999998</v>
      </c>
      <c r="T34" s="235">
        <v>13.904999999999999</v>
      </c>
      <c r="U34" s="235">
        <v>20.082000000000001</v>
      </c>
      <c r="V34" s="235">
        <v>-4.2350000000000003</v>
      </c>
      <c r="W34" s="235">
        <v>5.524</v>
      </c>
      <c r="X34" s="235">
        <v>13.936</v>
      </c>
      <c r="Y34" s="235">
        <v>18.489000000000001</v>
      </c>
      <c r="Z34" s="235">
        <v>53.006</v>
      </c>
      <c r="AA34" s="235">
        <v>26.384</v>
      </c>
      <c r="AB34" s="235">
        <v>7.4660000000000002</v>
      </c>
      <c r="AC34" s="235">
        <v>17.106999999999999</v>
      </c>
      <c r="AD34" s="235">
        <v>28.956</v>
      </c>
      <c r="AE34" s="235">
        <v>31.728000000000002</v>
      </c>
      <c r="AF34" s="235">
        <v>37.927500000000002</v>
      </c>
      <c r="AG34" s="235">
        <v>37.545540000000003</v>
      </c>
      <c r="AH34" s="235">
        <v>26.962349999999997</v>
      </c>
      <c r="AI34" s="235">
        <v>24.636060000000001</v>
      </c>
      <c r="AJ34" s="235">
        <v>9.1373111003500007</v>
      </c>
      <c r="AK34" s="235">
        <v>11.0838498908</v>
      </c>
      <c r="AL34" s="235">
        <v>9.3420000000000005</v>
      </c>
      <c r="AM34" s="235">
        <v>6.9249999999999998</v>
      </c>
    </row>
    <row r="35" spans="1:39" ht="15" x14ac:dyDescent="0.25">
      <c r="A35" s="193">
        <f>YampaRiverInflow.TotalOutflow!A35</f>
        <v>44896</v>
      </c>
      <c r="B35" s="165"/>
      <c r="C35" s="165"/>
      <c r="D35" s="165">
        <v>21.713999999999999</v>
      </c>
      <c r="E35" s="235">
        <v>48.563000000000002</v>
      </c>
      <c r="F35" s="235">
        <v>17.190000000000001</v>
      </c>
      <c r="G35" s="235">
        <v>-8.3260000000000005</v>
      </c>
      <c r="H35" s="235">
        <v>4.6349999999999998</v>
      </c>
      <c r="I35" s="235">
        <v>47.975999999999999</v>
      </c>
      <c r="J35" s="235">
        <v>24.954999999999998</v>
      </c>
      <c r="K35" s="235">
        <v>24.792000000000002</v>
      </c>
      <c r="L35" s="235">
        <v>21.376000000000001</v>
      </c>
      <c r="M35" s="235">
        <v>28.204999999999998</v>
      </c>
      <c r="N35" s="235">
        <v>40.244</v>
      </c>
      <c r="O35" s="235">
        <v>27.562000000000001</v>
      </c>
      <c r="P35" s="235">
        <v>42.930999999999997</v>
      </c>
      <c r="Q35" s="235">
        <v>16.896000000000001</v>
      </c>
      <c r="R35" s="235">
        <v>5.2649999999999997</v>
      </c>
      <c r="S35" s="235">
        <v>14.913</v>
      </c>
      <c r="T35" s="235">
        <v>20.716999999999999</v>
      </c>
      <c r="U35" s="235">
        <v>34.1</v>
      </c>
      <c r="V35" s="235">
        <v>30.48</v>
      </c>
      <c r="W35" s="235">
        <v>17.712</v>
      </c>
      <c r="X35" s="235">
        <v>14.284000000000001</v>
      </c>
      <c r="Y35" s="235">
        <v>19.059000000000001</v>
      </c>
      <c r="Z35" s="235">
        <v>32.093000000000004</v>
      </c>
      <c r="AA35" s="235">
        <v>31.068999999999999</v>
      </c>
      <c r="AB35" s="235">
        <v>-1.1339999999999999</v>
      </c>
      <c r="AC35" s="235">
        <v>19.942</v>
      </c>
      <c r="AD35" s="235">
        <v>24.683</v>
      </c>
      <c r="AE35" s="235">
        <v>26.542000000000002</v>
      </c>
      <c r="AF35" s="235">
        <v>32.755090000000003</v>
      </c>
      <c r="AG35" s="235">
        <v>27.805679999999999</v>
      </c>
      <c r="AH35" s="235">
        <v>21.076700000000002</v>
      </c>
      <c r="AI35" s="235">
        <v>7.0595299999999996</v>
      </c>
      <c r="AJ35" s="235">
        <v>18.495586839200001</v>
      </c>
      <c r="AK35" s="235">
        <v>21.658086085000001</v>
      </c>
      <c r="AL35" s="235">
        <v>-10.919</v>
      </c>
      <c r="AM35" s="235">
        <v>-18.315999999999999</v>
      </c>
    </row>
    <row r="36" spans="1:39" ht="15" x14ac:dyDescent="0.25">
      <c r="A36" s="193">
        <f>YampaRiverInflow.TotalOutflow!A36</f>
        <v>44927</v>
      </c>
      <c r="B36" s="165"/>
      <c r="C36" s="165"/>
      <c r="D36" s="165">
        <v>19.850999999999999</v>
      </c>
      <c r="E36" s="235">
        <v>20.085000000000001</v>
      </c>
      <c r="F36" s="235">
        <v>31.077999999999999</v>
      </c>
      <c r="G36" s="235">
        <v>41.271999999999998</v>
      </c>
      <c r="H36" s="235">
        <v>10.534000000000001</v>
      </c>
      <c r="I36" s="235">
        <v>78.471000000000004</v>
      </c>
      <c r="J36" s="235">
        <v>15.356</v>
      </c>
      <c r="K36" s="235">
        <v>14.651</v>
      </c>
      <c r="L36" s="235">
        <v>30.507000000000001</v>
      </c>
      <c r="M36" s="235">
        <v>18.114999999999998</v>
      </c>
      <c r="N36" s="235">
        <v>101.17700000000001</v>
      </c>
      <c r="O36" s="235">
        <v>19.384</v>
      </c>
      <c r="P36" s="235">
        <v>30.748000000000001</v>
      </c>
      <c r="Q36" s="235">
        <v>9.8130000000000006</v>
      </c>
      <c r="R36" s="235">
        <v>-4.5359999999999996</v>
      </c>
      <c r="S36" s="235">
        <v>13.925000000000001</v>
      </c>
      <c r="T36" s="235">
        <v>62.106999999999999</v>
      </c>
      <c r="U36" s="235">
        <v>30.138999999999999</v>
      </c>
      <c r="V36" s="235">
        <v>34.121000000000002</v>
      </c>
      <c r="W36" s="235">
        <v>0.29199999999999998</v>
      </c>
      <c r="X36" s="235">
        <v>8.3659999999999997</v>
      </c>
      <c r="Y36" s="235">
        <v>7.298</v>
      </c>
      <c r="Z36" s="235">
        <v>137.148</v>
      </c>
      <c r="AA36" s="235">
        <v>5.109</v>
      </c>
      <c r="AB36" s="235">
        <v>9.6739999999999995</v>
      </c>
      <c r="AC36" s="235">
        <v>13.996</v>
      </c>
      <c r="AD36" s="235">
        <v>3.7160000000000002</v>
      </c>
      <c r="AE36" s="235">
        <v>41.649769999999997</v>
      </c>
      <c r="AF36" s="235">
        <v>7.6267299999999993</v>
      </c>
      <c r="AG36" s="235">
        <v>11.469899999999999</v>
      </c>
      <c r="AH36" s="235">
        <v>17.2136</v>
      </c>
      <c r="AI36" s="235">
        <v>12.568142775</v>
      </c>
      <c r="AJ36" s="235">
        <v>17.4341776228</v>
      </c>
      <c r="AK36" s="235">
        <v>-20.010999999999999</v>
      </c>
      <c r="AL36" s="235">
        <v>8.234</v>
      </c>
      <c r="AM36" s="235">
        <v>-68.331000000000003</v>
      </c>
    </row>
    <row r="37" spans="1:39" ht="15" x14ac:dyDescent="0.25">
      <c r="A37" s="193">
        <f>YampaRiverInflow.TotalOutflow!A37</f>
        <v>44958</v>
      </c>
      <c r="B37" s="165"/>
      <c r="C37" s="165"/>
      <c r="D37" s="165">
        <v>9.7119999999999997</v>
      </c>
      <c r="E37" s="235">
        <v>-42.707000000000001</v>
      </c>
      <c r="F37" s="235">
        <v>17.422999999999998</v>
      </c>
      <c r="G37" s="235">
        <v>20.231999999999999</v>
      </c>
      <c r="H37" s="235">
        <v>-6.8810000000000002</v>
      </c>
      <c r="I37" s="235">
        <v>38.478000000000002</v>
      </c>
      <c r="J37" s="235">
        <v>38.890999999999998</v>
      </c>
      <c r="K37" s="235">
        <v>7.3949999999999996</v>
      </c>
      <c r="L37" s="235">
        <v>44.286999999999999</v>
      </c>
      <c r="M37" s="235">
        <v>29.244</v>
      </c>
      <c r="N37" s="235">
        <v>221.904</v>
      </c>
      <c r="O37" s="235">
        <v>10.265000000000001</v>
      </c>
      <c r="P37" s="235">
        <v>85.662000000000006</v>
      </c>
      <c r="Q37" s="235">
        <v>11.233000000000001</v>
      </c>
      <c r="R37" s="235">
        <v>13.169</v>
      </c>
      <c r="S37" s="235">
        <v>35.386000000000003</v>
      </c>
      <c r="T37" s="235">
        <v>17.077000000000002</v>
      </c>
      <c r="U37" s="235">
        <v>13.38</v>
      </c>
      <c r="V37" s="235">
        <v>16.087</v>
      </c>
      <c r="W37" s="235">
        <v>-0.86599999999999999</v>
      </c>
      <c r="X37" s="235">
        <v>23.463000000000001</v>
      </c>
      <c r="Y37" s="235">
        <v>14.08</v>
      </c>
      <c r="Z37" s="235">
        <v>174.58199999999999</v>
      </c>
      <c r="AA37" s="235">
        <v>11.07</v>
      </c>
      <c r="AB37" s="235">
        <v>-5.6680000000000001</v>
      </c>
      <c r="AC37" s="235">
        <v>3.0179999999999998</v>
      </c>
      <c r="AD37" s="235">
        <v>14.69</v>
      </c>
      <c r="AE37" s="235">
        <v>8.8202999999999996</v>
      </c>
      <c r="AF37" s="235">
        <v>14.744759999999999</v>
      </c>
      <c r="AG37" s="235">
        <v>10.63569</v>
      </c>
      <c r="AH37" s="235">
        <v>3.61049</v>
      </c>
      <c r="AI37" s="235">
        <v>19.494754710900001</v>
      </c>
      <c r="AJ37" s="235">
        <v>9.1826606062200007</v>
      </c>
      <c r="AK37" s="235">
        <v>-32.098999999999997</v>
      </c>
      <c r="AL37" s="235">
        <v>-10.874000000000001</v>
      </c>
      <c r="AM37" s="235">
        <v>24.474</v>
      </c>
    </row>
    <row r="38" spans="1:39" ht="15" x14ac:dyDescent="0.25">
      <c r="A38" s="193">
        <f>YampaRiverInflow.TotalOutflow!A38</f>
        <v>44986</v>
      </c>
      <c r="B38" s="165"/>
      <c r="C38" s="165"/>
      <c r="D38" s="165">
        <v>4.819</v>
      </c>
      <c r="E38" s="235">
        <v>26.506</v>
      </c>
      <c r="F38" s="235">
        <v>96.531999999999996</v>
      </c>
      <c r="G38" s="235">
        <v>17.710999999999999</v>
      </c>
      <c r="H38" s="235">
        <v>-1.42</v>
      </c>
      <c r="I38" s="235">
        <v>43.502000000000002</v>
      </c>
      <c r="J38" s="235">
        <v>-6.4089999999999998</v>
      </c>
      <c r="K38" s="235">
        <v>8.8800000000000008</v>
      </c>
      <c r="L38" s="235">
        <v>37.970999999999997</v>
      </c>
      <c r="M38" s="235">
        <v>61.314999999999998</v>
      </c>
      <c r="N38" s="235">
        <v>316.43099999999998</v>
      </c>
      <c r="O38" s="235">
        <v>30.523</v>
      </c>
      <c r="P38" s="235">
        <v>99.09</v>
      </c>
      <c r="Q38" s="235">
        <v>0.26700000000000002</v>
      </c>
      <c r="R38" s="235">
        <v>21.556999999999999</v>
      </c>
      <c r="S38" s="235">
        <v>29.812999999999999</v>
      </c>
      <c r="T38" s="235">
        <v>17.334</v>
      </c>
      <c r="U38" s="235">
        <v>4.55</v>
      </c>
      <c r="V38" s="235">
        <v>29.456</v>
      </c>
      <c r="W38" s="235">
        <v>7.5919999999999996</v>
      </c>
      <c r="X38" s="235">
        <v>0.58599999999999997</v>
      </c>
      <c r="Y38" s="235">
        <v>5.9260000000000002</v>
      </c>
      <c r="Z38" s="235">
        <v>168.72399999999999</v>
      </c>
      <c r="AA38" s="235">
        <v>24.416</v>
      </c>
      <c r="AB38" s="235">
        <v>16.087</v>
      </c>
      <c r="AC38" s="235">
        <v>3.2</v>
      </c>
      <c r="AD38" s="235">
        <v>10.916</v>
      </c>
      <c r="AE38" s="235">
        <v>55.120930000000001</v>
      </c>
      <c r="AF38" s="235">
        <v>5.3349099999999998</v>
      </c>
      <c r="AG38" s="235">
        <v>8.3023799999999994</v>
      </c>
      <c r="AH38" s="235">
        <v>7.6192200000000003</v>
      </c>
      <c r="AI38" s="235">
        <v>-3.1343052999900003</v>
      </c>
      <c r="AJ38" s="235">
        <v>3.17213907435</v>
      </c>
      <c r="AK38" s="235">
        <v>-63.835000000000001</v>
      </c>
      <c r="AL38" s="235">
        <v>-26.42</v>
      </c>
      <c r="AM38" s="235">
        <v>59.759</v>
      </c>
    </row>
    <row r="39" spans="1:39" ht="15" x14ac:dyDescent="0.25">
      <c r="A39" s="193">
        <f>YampaRiverInflow.TotalOutflow!A39</f>
        <v>45017</v>
      </c>
      <c r="B39" s="165"/>
      <c r="C39" s="165"/>
      <c r="D39" s="165">
        <v>8.2040000000000006</v>
      </c>
      <c r="E39" s="235">
        <v>49.36</v>
      </c>
      <c r="F39" s="235">
        <v>53.290999999999997</v>
      </c>
      <c r="G39" s="235">
        <v>25.484000000000002</v>
      </c>
      <c r="H39" s="235">
        <v>-15.704000000000001</v>
      </c>
      <c r="I39" s="235">
        <v>2.6739999999999999</v>
      </c>
      <c r="J39" s="235">
        <v>9.9689999999999994</v>
      </c>
      <c r="K39" s="235">
        <v>14.242000000000001</v>
      </c>
      <c r="L39" s="235">
        <v>68.507000000000005</v>
      </c>
      <c r="M39" s="235">
        <v>34.072000000000003</v>
      </c>
      <c r="N39" s="235">
        <v>40.68</v>
      </c>
      <c r="O39" s="235">
        <v>13.753</v>
      </c>
      <c r="P39" s="235">
        <v>16.016999999999999</v>
      </c>
      <c r="Q39" s="235">
        <v>14.180999999999999</v>
      </c>
      <c r="R39" s="235">
        <v>10.909000000000001</v>
      </c>
      <c r="S39" s="235">
        <v>31.158000000000001</v>
      </c>
      <c r="T39" s="235">
        <v>9.2080000000000002</v>
      </c>
      <c r="U39" s="235">
        <v>5.04</v>
      </c>
      <c r="V39" s="235">
        <v>53.372999999999998</v>
      </c>
      <c r="W39" s="235">
        <v>10.19</v>
      </c>
      <c r="X39" s="235">
        <v>22.326000000000001</v>
      </c>
      <c r="Y39" s="235">
        <v>12.529</v>
      </c>
      <c r="Z39" s="235">
        <v>16.698</v>
      </c>
      <c r="AA39" s="235">
        <v>14.458</v>
      </c>
      <c r="AB39" s="235">
        <v>15.693</v>
      </c>
      <c r="AC39" s="235">
        <v>12.19</v>
      </c>
      <c r="AD39" s="235">
        <v>15.191000000000001</v>
      </c>
      <c r="AE39" s="235">
        <v>34.110879999999995</v>
      </c>
      <c r="AF39" s="235">
        <v>18.928849999999997</v>
      </c>
      <c r="AG39" s="235">
        <v>23.699870000000001</v>
      </c>
      <c r="AH39" s="235">
        <v>14.320200000000002</v>
      </c>
      <c r="AI39" s="235">
        <v>23.981204488899998</v>
      </c>
      <c r="AJ39" s="235">
        <v>12.6252825743</v>
      </c>
      <c r="AK39" s="235">
        <v>-50.832999999999998</v>
      </c>
      <c r="AL39" s="235">
        <v>-3.6080000000000001</v>
      </c>
      <c r="AM39" s="235">
        <v>-89.194000000000003</v>
      </c>
    </row>
    <row r="40" spans="1:39" ht="15" x14ac:dyDescent="0.25">
      <c r="A40" s="193">
        <f>YampaRiverInflow.TotalOutflow!A40</f>
        <v>45047</v>
      </c>
      <c r="B40" s="165"/>
      <c r="C40" s="165"/>
      <c r="D40" s="165">
        <v>14.943</v>
      </c>
      <c r="E40" s="235">
        <v>-14.659000000000001</v>
      </c>
      <c r="F40" s="235">
        <v>23.445</v>
      </c>
      <c r="G40" s="235">
        <v>-44.76</v>
      </c>
      <c r="H40" s="235">
        <v>4.5609999999999999</v>
      </c>
      <c r="I40" s="235">
        <v>-17.443000000000001</v>
      </c>
      <c r="J40" s="235">
        <v>33.575000000000003</v>
      </c>
      <c r="K40" s="235">
        <v>29.093</v>
      </c>
      <c r="L40" s="235">
        <v>35.158000000000001</v>
      </c>
      <c r="M40" s="235">
        <v>30.619</v>
      </c>
      <c r="N40" s="235">
        <v>51.445999999999998</v>
      </c>
      <c r="O40" s="235">
        <v>147.43199999999999</v>
      </c>
      <c r="P40" s="235">
        <v>31.465</v>
      </c>
      <c r="Q40" s="235">
        <v>16.225000000000001</v>
      </c>
      <c r="R40" s="235">
        <v>15.988</v>
      </c>
      <c r="S40" s="235">
        <v>22.762</v>
      </c>
      <c r="T40" s="235">
        <v>16.884</v>
      </c>
      <c r="U40" s="235">
        <v>8.0370000000000008</v>
      </c>
      <c r="V40" s="235">
        <v>0.76700000000000002</v>
      </c>
      <c r="W40" s="235">
        <v>15.06</v>
      </c>
      <c r="X40" s="235">
        <v>18.966999999999999</v>
      </c>
      <c r="Y40" s="235">
        <v>6.8140000000000001</v>
      </c>
      <c r="Z40" s="235">
        <v>10.48</v>
      </c>
      <c r="AA40" s="235">
        <v>-4.4349999999999996</v>
      </c>
      <c r="AB40" s="235">
        <v>13.545999999999999</v>
      </c>
      <c r="AC40" s="235">
        <v>14.374000000000001</v>
      </c>
      <c r="AD40" s="235">
        <v>20.312000000000001</v>
      </c>
      <c r="AE40" s="235">
        <v>24.09412</v>
      </c>
      <c r="AF40" s="235">
        <v>17.2925</v>
      </c>
      <c r="AG40" s="235">
        <v>26.04485</v>
      </c>
      <c r="AH40" s="235">
        <v>20.55932</v>
      </c>
      <c r="AI40" s="235">
        <v>-2.9233854721500001</v>
      </c>
      <c r="AJ40" s="235">
        <v>20.635423071599998</v>
      </c>
      <c r="AK40" s="235">
        <v>-15.445</v>
      </c>
      <c r="AL40" s="235">
        <v>-30.884</v>
      </c>
      <c r="AM40" s="235">
        <v>-80.722999999999999</v>
      </c>
    </row>
    <row r="41" spans="1:39" ht="15" x14ac:dyDescent="0.25">
      <c r="A41" s="193">
        <f>YampaRiverInflow.TotalOutflow!A41</f>
        <v>45078</v>
      </c>
      <c r="B41" s="165"/>
      <c r="C41" s="165"/>
      <c r="D41" s="165">
        <v>10.954000000000001</v>
      </c>
      <c r="E41" s="235">
        <v>-68.215000000000003</v>
      </c>
      <c r="F41" s="235">
        <v>17.126000000000001</v>
      </c>
      <c r="G41" s="235">
        <v>9.0709999999999997</v>
      </c>
      <c r="H41" s="235">
        <v>12.688000000000001</v>
      </c>
      <c r="I41" s="235">
        <v>3.8149999999999999</v>
      </c>
      <c r="J41" s="235">
        <v>18.376000000000001</v>
      </c>
      <c r="K41" s="235">
        <v>10.868</v>
      </c>
      <c r="L41" s="235">
        <v>38.33</v>
      </c>
      <c r="M41" s="235">
        <v>17.908000000000001</v>
      </c>
      <c r="N41" s="235">
        <v>23.242999999999999</v>
      </c>
      <c r="O41" s="235">
        <v>149.01400000000001</v>
      </c>
      <c r="P41" s="235">
        <v>25.635000000000002</v>
      </c>
      <c r="Q41" s="235">
        <v>16.579999999999998</v>
      </c>
      <c r="R41" s="235">
        <v>17.053999999999998</v>
      </c>
      <c r="S41" s="235">
        <v>19.07</v>
      </c>
      <c r="T41" s="235">
        <v>13.257999999999999</v>
      </c>
      <c r="U41" s="235">
        <v>52.686</v>
      </c>
      <c r="V41" s="235">
        <v>31.236000000000001</v>
      </c>
      <c r="W41" s="235">
        <v>9.4260000000000002</v>
      </c>
      <c r="X41" s="235">
        <v>11.861000000000001</v>
      </c>
      <c r="Y41" s="235">
        <v>3.2530000000000001</v>
      </c>
      <c r="Z41" s="235">
        <v>10.676</v>
      </c>
      <c r="AA41" s="235">
        <v>-12.563000000000001</v>
      </c>
      <c r="AB41" s="235">
        <v>10.95</v>
      </c>
      <c r="AC41" s="235">
        <v>4.9080000000000004</v>
      </c>
      <c r="AD41" s="235">
        <v>20.478999999999999</v>
      </c>
      <c r="AE41" s="235">
        <v>23.339099999999998</v>
      </c>
      <c r="AF41" s="235">
        <v>14.779639999999999</v>
      </c>
      <c r="AG41" s="235">
        <v>10.374750000000001</v>
      </c>
      <c r="AH41" s="235">
        <v>15.253579999999999</v>
      </c>
      <c r="AI41" s="235">
        <v>10.8723748103</v>
      </c>
      <c r="AJ41" s="235">
        <v>19.2537612671</v>
      </c>
      <c r="AK41" s="235">
        <v>-42.570999999999998</v>
      </c>
      <c r="AL41" s="235">
        <v>-23.359000000000002</v>
      </c>
      <c r="AM41" s="235">
        <v>-170.375</v>
      </c>
    </row>
    <row r="42" spans="1:39" ht="15" x14ac:dyDescent="0.25">
      <c r="A42" s="193">
        <f>YampaRiverInflow.TotalOutflow!A42</f>
        <v>45108</v>
      </c>
      <c r="B42" s="165"/>
      <c r="C42" s="165"/>
      <c r="D42" s="165">
        <v>18.324000000000002</v>
      </c>
      <c r="E42" s="235">
        <v>-44.088999999999999</v>
      </c>
      <c r="F42" s="235">
        <v>31.13</v>
      </c>
      <c r="G42" s="235">
        <v>-0.70799999999999996</v>
      </c>
      <c r="H42" s="235">
        <v>17.495000000000001</v>
      </c>
      <c r="I42" s="235">
        <v>-0.90900000000000003</v>
      </c>
      <c r="J42" s="235">
        <v>22.303000000000001</v>
      </c>
      <c r="K42" s="235">
        <v>26.056000000000001</v>
      </c>
      <c r="L42" s="235">
        <v>37.981000000000002</v>
      </c>
      <c r="M42" s="235">
        <v>46.884999999999998</v>
      </c>
      <c r="N42" s="235">
        <v>38.639000000000003</v>
      </c>
      <c r="O42" s="235">
        <v>161.97499999999999</v>
      </c>
      <c r="P42" s="235">
        <v>38.319000000000003</v>
      </c>
      <c r="Q42" s="235">
        <v>19.699000000000002</v>
      </c>
      <c r="R42" s="235">
        <v>17.989999999999998</v>
      </c>
      <c r="S42" s="235">
        <v>13.172000000000001</v>
      </c>
      <c r="T42" s="235">
        <v>40.615000000000002</v>
      </c>
      <c r="U42" s="235">
        <v>26.545000000000002</v>
      </c>
      <c r="V42" s="235">
        <v>25.422999999999998</v>
      </c>
      <c r="W42" s="235">
        <v>13.888999999999999</v>
      </c>
      <c r="X42" s="235">
        <v>15.146000000000001</v>
      </c>
      <c r="Y42" s="235">
        <v>6.6020000000000003</v>
      </c>
      <c r="Z42" s="235">
        <v>10.079000000000001</v>
      </c>
      <c r="AA42" s="235">
        <v>4.5090000000000003</v>
      </c>
      <c r="AB42" s="235">
        <v>26.234000000000002</v>
      </c>
      <c r="AC42" s="235">
        <v>12.146000000000001</v>
      </c>
      <c r="AD42" s="235">
        <v>17.390999999999998</v>
      </c>
      <c r="AE42" s="235">
        <v>17.51343</v>
      </c>
      <c r="AF42" s="235">
        <v>34.483599999999996</v>
      </c>
      <c r="AG42" s="235">
        <v>45.963620000000006</v>
      </c>
      <c r="AH42" s="235">
        <v>28.082819999999998</v>
      </c>
      <c r="AI42" s="235">
        <v>19.215399487300001</v>
      </c>
      <c r="AJ42" s="235">
        <v>17.603711951099999</v>
      </c>
      <c r="AK42" s="235">
        <v>-60.779000000000003</v>
      </c>
      <c r="AL42" s="235">
        <v>-56.558999999999997</v>
      </c>
      <c r="AM42" s="235">
        <v>-126.367</v>
      </c>
    </row>
    <row r="43" spans="1:39" ht="15" x14ac:dyDescent="0.25">
      <c r="A43" s="193">
        <f>YampaRiverInflow.TotalOutflow!A43</f>
        <v>45139</v>
      </c>
      <c r="B43" s="165"/>
      <c r="C43" s="165"/>
      <c r="D43" s="165">
        <v>17.367000000000001</v>
      </c>
      <c r="E43" s="235">
        <v>36.843000000000004</v>
      </c>
      <c r="F43" s="235">
        <v>32.896999999999998</v>
      </c>
      <c r="G43" s="235">
        <v>15.759</v>
      </c>
      <c r="H43" s="235">
        <v>30.661000000000001</v>
      </c>
      <c r="I43" s="235">
        <v>55</v>
      </c>
      <c r="J43" s="235">
        <v>48.677</v>
      </c>
      <c r="K43" s="235">
        <v>33.113</v>
      </c>
      <c r="L43" s="235">
        <v>45.93</v>
      </c>
      <c r="M43" s="235">
        <v>51.271000000000001</v>
      </c>
      <c r="N43" s="235">
        <v>50.551000000000002</v>
      </c>
      <c r="O43" s="235">
        <v>39.052</v>
      </c>
      <c r="P43" s="235">
        <v>28.867000000000001</v>
      </c>
      <c r="Q43" s="235">
        <v>22.442</v>
      </c>
      <c r="R43" s="235">
        <v>26.152999999999999</v>
      </c>
      <c r="S43" s="235">
        <v>32.817999999999998</v>
      </c>
      <c r="T43" s="235">
        <v>21.527999999999999</v>
      </c>
      <c r="U43" s="235">
        <v>35.834000000000003</v>
      </c>
      <c r="V43" s="235">
        <v>31.181000000000001</v>
      </c>
      <c r="W43" s="235">
        <v>15.63</v>
      </c>
      <c r="X43" s="235">
        <v>23.109000000000002</v>
      </c>
      <c r="Y43" s="235">
        <v>11.401</v>
      </c>
      <c r="Z43" s="235">
        <v>31.262</v>
      </c>
      <c r="AA43" s="235">
        <v>3.68</v>
      </c>
      <c r="AB43" s="235">
        <v>14.694000000000001</v>
      </c>
      <c r="AC43" s="235">
        <v>25.271000000000001</v>
      </c>
      <c r="AD43" s="235">
        <v>24.695</v>
      </c>
      <c r="AE43" s="235">
        <v>21.273709999999998</v>
      </c>
      <c r="AF43" s="235">
        <v>24.753779999999999</v>
      </c>
      <c r="AG43" s="235">
        <v>25.619619999999998</v>
      </c>
      <c r="AH43" s="235">
        <v>36.973279999999995</v>
      </c>
      <c r="AI43" s="235">
        <v>26.050836177000001</v>
      </c>
      <c r="AJ43" s="235">
        <v>15.572127335099999</v>
      </c>
      <c r="AK43" s="235">
        <v>-38.963999999999999</v>
      </c>
      <c r="AL43" s="235">
        <v>-34.012</v>
      </c>
      <c r="AM43" s="235">
        <v>6.7279999999999998</v>
      </c>
    </row>
    <row r="44" spans="1:39" ht="15" x14ac:dyDescent="0.25">
      <c r="A44" s="193">
        <f>YampaRiverInflow.TotalOutflow!A44</f>
        <v>45170</v>
      </c>
      <c r="B44" s="165"/>
      <c r="C44" s="165"/>
      <c r="D44" s="165">
        <v>16.686</v>
      </c>
      <c r="E44" s="235">
        <v>31.548999999999999</v>
      </c>
      <c r="F44" s="235">
        <v>18.584</v>
      </c>
      <c r="G44" s="235">
        <v>20.257999999999999</v>
      </c>
      <c r="H44" s="235">
        <v>40.121000000000002</v>
      </c>
      <c r="I44" s="235">
        <v>42.011000000000003</v>
      </c>
      <c r="J44" s="235">
        <v>32.043999999999997</v>
      </c>
      <c r="K44" s="235">
        <v>34.625999999999998</v>
      </c>
      <c r="L44" s="235">
        <v>44.92</v>
      </c>
      <c r="M44" s="235">
        <v>38.738</v>
      </c>
      <c r="N44" s="235">
        <v>36.225999999999999</v>
      </c>
      <c r="O44" s="235">
        <v>28.126000000000001</v>
      </c>
      <c r="P44" s="235">
        <v>31.236000000000001</v>
      </c>
      <c r="Q44" s="235">
        <v>22.335000000000001</v>
      </c>
      <c r="R44" s="235">
        <v>48.393999999999998</v>
      </c>
      <c r="S44" s="235">
        <v>28.478999999999999</v>
      </c>
      <c r="T44" s="235">
        <v>11.491</v>
      </c>
      <c r="U44" s="235">
        <v>18.042999999999999</v>
      </c>
      <c r="V44" s="235">
        <v>23.867999999999999</v>
      </c>
      <c r="W44" s="235">
        <v>14.974</v>
      </c>
      <c r="X44" s="235">
        <v>17.042999999999999</v>
      </c>
      <c r="Y44" s="235">
        <v>23.401</v>
      </c>
      <c r="Z44" s="235">
        <v>6.1059999999999999</v>
      </c>
      <c r="AA44" s="235">
        <v>5.0819999999999999</v>
      </c>
      <c r="AB44" s="235">
        <v>18.600999999999999</v>
      </c>
      <c r="AC44" s="235">
        <v>14.476000000000001</v>
      </c>
      <c r="AD44" s="235">
        <v>21.350999999999999</v>
      </c>
      <c r="AE44" s="235">
        <v>17.48638</v>
      </c>
      <c r="AF44" s="235">
        <v>30.457650000000001</v>
      </c>
      <c r="AG44" s="235">
        <v>31.318210000000001</v>
      </c>
      <c r="AH44" s="235">
        <v>23.158259999999999</v>
      </c>
      <c r="AI44" s="235">
        <v>13.2491374797</v>
      </c>
      <c r="AJ44" s="235">
        <v>19.184875404</v>
      </c>
      <c r="AK44" s="235">
        <v>42.127000000000002</v>
      </c>
      <c r="AL44" s="235">
        <v>-1.2290000000000001</v>
      </c>
      <c r="AM44" s="235">
        <v>-33.959000000000003</v>
      </c>
    </row>
    <row r="45" spans="1:39" ht="15" x14ac:dyDescent="0.25">
      <c r="A45" s="193">
        <f>YampaRiverInflow.TotalOutflow!A45</f>
        <v>45200</v>
      </c>
      <c r="B45" s="165"/>
      <c r="C45" s="165"/>
      <c r="D45" s="165">
        <v>23.931000000000001</v>
      </c>
      <c r="E45" s="235">
        <v>31.16</v>
      </c>
      <c r="F45" s="235">
        <v>36.676000000000002</v>
      </c>
      <c r="G45" s="235">
        <v>34.716000000000001</v>
      </c>
      <c r="H45" s="235">
        <v>66.048000000000002</v>
      </c>
      <c r="I45" s="235">
        <v>39.569000000000003</v>
      </c>
      <c r="J45" s="235">
        <v>37.305999999999997</v>
      </c>
      <c r="K45" s="235">
        <v>23.975999999999999</v>
      </c>
      <c r="L45" s="235">
        <v>34.430999999999997</v>
      </c>
      <c r="M45" s="235">
        <v>38.234000000000002</v>
      </c>
      <c r="N45" s="235">
        <v>25.995000000000001</v>
      </c>
      <c r="O45" s="235">
        <v>33.972000000000001</v>
      </c>
      <c r="P45" s="235">
        <v>22.088999999999999</v>
      </c>
      <c r="Q45" s="235">
        <v>19.114000000000001</v>
      </c>
      <c r="R45" s="235">
        <v>8.282</v>
      </c>
      <c r="S45" s="235">
        <v>40.549999999999997</v>
      </c>
      <c r="T45" s="235">
        <v>-13.923999999999999</v>
      </c>
      <c r="U45" s="235">
        <v>25.102</v>
      </c>
      <c r="V45" s="235">
        <v>12.989000000000001</v>
      </c>
      <c r="W45" s="235">
        <v>27.751999999999999</v>
      </c>
      <c r="X45" s="235">
        <v>9.3919999999999995</v>
      </c>
      <c r="Y45" s="235">
        <v>43.768999999999998</v>
      </c>
      <c r="Z45" s="235">
        <v>22.535</v>
      </c>
      <c r="AA45" s="235">
        <v>16.07</v>
      </c>
      <c r="AB45" s="235">
        <v>21.861999999999998</v>
      </c>
      <c r="AC45" s="235">
        <v>21.155999999999999</v>
      </c>
      <c r="AD45" s="235">
        <v>17.678999999999998</v>
      </c>
      <c r="AE45" s="235">
        <v>24.983849999999997</v>
      </c>
      <c r="AF45" s="235">
        <v>30.878040000000002</v>
      </c>
      <c r="AG45" s="235">
        <v>34.297699999999999</v>
      </c>
      <c r="AH45" s="235">
        <v>18.70016</v>
      </c>
      <c r="AI45" s="235">
        <v>16.062130960200001</v>
      </c>
      <c r="AJ45" s="235">
        <v>34.217743520299997</v>
      </c>
      <c r="AK45" s="235">
        <v>13.193</v>
      </c>
      <c r="AL45" s="235">
        <v>-2.6909999999999998</v>
      </c>
      <c r="AM45" s="235">
        <v>-40.167999999999999</v>
      </c>
    </row>
    <row r="46" spans="1:39" ht="15" x14ac:dyDescent="0.25">
      <c r="A46" s="193">
        <f>YampaRiverInflow.TotalOutflow!A46</f>
        <v>45231</v>
      </c>
      <c r="B46" s="165"/>
      <c r="C46" s="165"/>
      <c r="D46" s="165">
        <v>16.309999999999999</v>
      </c>
      <c r="E46" s="235">
        <v>-6.4260000000000002</v>
      </c>
      <c r="F46" s="235">
        <v>24.297000000000001</v>
      </c>
      <c r="G46" s="235">
        <v>17.045000000000002</v>
      </c>
      <c r="H46" s="235">
        <v>5.4539999999999997</v>
      </c>
      <c r="I46" s="235">
        <v>10.88</v>
      </c>
      <c r="J46" s="235">
        <v>-20.273</v>
      </c>
      <c r="K46" s="235">
        <v>20.206</v>
      </c>
      <c r="L46" s="235">
        <v>35.786000000000001</v>
      </c>
      <c r="M46" s="235">
        <v>28.035</v>
      </c>
      <c r="N46" s="235">
        <v>16.972000000000001</v>
      </c>
      <c r="O46" s="235">
        <v>32.304000000000002</v>
      </c>
      <c r="P46" s="235">
        <v>27.994</v>
      </c>
      <c r="Q46" s="235">
        <v>18.408000000000001</v>
      </c>
      <c r="R46" s="235">
        <v>27.646999999999998</v>
      </c>
      <c r="S46" s="235">
        <v>13.904999999999999</v>
      </c>
      <c r="T46" s="235">
        <v>20.082000000000001</v>
      </c>
      <c r="U46" s="235">
        <v>-4.2350000000000003</v>
      </c>
      <c r="V46" s="235">
        <v>5.524</v>
      </c>
      <c r="W46" s="235">
        <v>13.936</v>
      </c>
      <c r="X46" s="235">
        <v>18.489000000000001</v>
      </c>
      <c r="Y46" s="235">
        <v>53.006</v>
      </c>
      <c r="Z46" s="235">
        <v>26.384</v>
      </c>
      <c r="AA46" s="235">
        <v>7.4660000000000002</v>
      </c>
      <c r="AB46" s="235">
        <v>17.106999999999999</v>
      </c>
      <c r="AC46" s="235">
        <v>28.956</v>
      </c>
      <c r="AD46" s="235">
        <v>31.728000000000002</v>
      </c>
      <c r="AE46" s="235">
        <v>37.927500000000002</v>
      </c>
      <c r="AF46" s="235">
        <v>37.545540000000003</v>
      </c>
      <c r="AG46" s="235">
        <v>26.962349999999997</v>
      </c>
      <c r="AH46" s="235">
        <v>24.636060000000001</v>
      </c>
      <c r="AI46" s="235">
        <v>9.1373111003500007</v>
      </c>
      <c r="AJ46" s="235">
        <v>11.0838498908</v>
      </c>
      <c r="AK46" s="235">
        <v>9.3420000000000005</v>
      </c>
      <c r="AL46" s="235">
        <v>6.9249999999999998</v>
      </c>
      <c r="AM46" s="235">
        <v>53.298999999999999</v>
      </c>
    </row>
    <row r="47" spans="1:39" ht="15" x14ac:dyDescent="0.25">
      <c r="A47" s="193">
        <f>YampaRiverInflow.TotalOutflow!A47</f>
        <v>45261</v>
      </c>
      <c r="B47" s="165"/>
      <c r="C47" s="165"/>
      <c r="D47" s="165">
        <v>21.713999999999999</v>
      </c>
      <c r="E47" s="235">
        <v>17.190000000000001</v>
      </c>
      <c r="F47" s="235">
        <v>-8.3260000000000005</v>
      </c>
      <c r="G47" s="235">
        <v>4.6349999999999998</v>
      </c>
      <c r="H47" s="235">
        <v>47.975999999999999</v>
      </c>
      <c r="I47" s="235">
        <v>24.954999999999998</v>
      </c>
      <c r="J47" s="235">
        <v>24.792000000000002</v>
      </c>
      <c r="K47" s="235">
        <v>21.376000000000001</v>
      </c>
      <c r="L47" s="235">
        <v>28.204999999999998</v>
      </c>
      <c r="M47" s="235">
        <v>40.244</v>
      </c>
      <c r="N47" s="235">
        <v>27.562000000000001</v>
      </c>
      <c r="O47" s="235">
        <v>42.930999999999997</v>
      </c>
      <c r="P47" s="235">
        <v>16.896000000000001</v>
      </c>
      <c r="Q47" s="235">
        <v>5.2649999999999997</v>
      </c>
      <c r="R47" s="235">
        <v>14.913</v>
      </c>
      <c r="S47" s="235">
        <v>20.716999999999999</v>
      </c>
      <c r="T47" s="235">
        <v>34.1</v>
      </c>
      <c r="U47" s="235">
        <v>30.48</v>
      </c>
      <c r="V47" s="235">
        <v>17.712</v>
      </c>
      <c r="W47" s="235">
        <v>14.284000000000001</v>
      </c>
      <c r="X47" s="235">
        <v>19.059000000000001</v>
      </c>
      <c r="Y47" s="235">
        <v>32.093000000000004</v>
      </c>
      <c r="Z47" s="235">
        <v>31.068999999999999</v>
      </c>
      <c r="AA47" s="235">
        <v>-1.1339999999999999</v>
      </c>
      <c r="AB47" s="235">
        <v>19.942</v>
      </c>
      <c r="AC47" s="235">
        <v>24.683</v>
      </c>
      <c r="AD47" s="235">
        <v>26.542000000000002</v>
      </c>
      <c r="AE47" s="235">
        <v>32.755090000000003</v>
      </c>
      <c r="AF47" s="235">
        <v>27.805679999999999</v>
      </c>
      <c r="AG47" s="235">
        <v>21.076700000000002</v>
      </c>
      <c r="AH47" s="235">
        <v>7.0595299999999996</v>
      </c>
      <c r="AI47" s="235">
        <v>18.495586839200001</v>
      </c>
      <c r="AJ47" s="235">
        <v>21.658086085000001</v>
      </c>
      <c r="AK47" s="235">
        <v>-10.919</v>
      </c>
      <c r="AL47" s="235">
        <v>-18.315999999999999</v>
      </c>
      <c r="AM47" s="235">
        <v>48.563000000000002</v>
      </c>
    </row>
    <row r="48" spans="1:39" ht="15" x14ac:dyDescent="0.25">
      <c r="A48" s="193">
        <f>YampaRiverInflow.TotalOutflow!A48</f>
        <v>45292</v>
      </c>
      <c r="B48" s="165"/>
      <c r="C48" s="165"/>
      <c r="D48" s="165">
        <v>19.850999999999999</v>
      </c>
      <c r="E48" s="235">
        <v>31.077999999999999</v>
      </c>
      <c r="F48" s="235">
        <v>41.271999999999998</v>
      </c>
      <c r="G48" s="235">
        <v>10.534000000000001</v>
      </c>
      <c r="H48" s="235">
        <v>78.471000000000004</v>
      </c>
      <c r="I48" s="235">
        <v>15.356</v>
      </c>
      <c r="J48" s="235">
        <v>14.651</v>
      </c>
      <c r="K48" s="235">
        <v>30.507000000000001</v>
      </c>
      <c r="L48" s="235">
        <v>18.114999999999998</v>
      </c>
      <c r="M48" s="235">
        <v>101.17700000000001</v>
      </c>
      <c r="N48" s="235">
        <v>19.384</v>
      </c>
      <c r="O48" s="235">
        <v>30.748000000000001</v>
      </c>
      <c r="P48" s="235">
        <v>9.8130000000000006</v>
      </c>
      <c r="Q48" s="235">
        <v>-4.5359999999999996</v>
      </c>
      <c r="R48" s="235">
        <v>13.925000000000001</v>
      </c>
      <c r="S48" s="235">
        <v>62.106999999999999</v>
      </c>
      <c r="T48" s="235">
        <v>30.138999999999999</v>
      </c>
      <c r="U48" s="235">
        <v>34.121000000000002</v>
      </c>
      <c r="V48" s="235">
        <v>0.29199999999999998</v>
      </c>
      <c r="W48" s="235">
        <v>8.3659999999999997</v>
      </c>
      <c r="X48" s="235">
        <v>7.298</v>
      </c>
      <c r="Y48" s="235">
        <v>137.148</v>
      </c>
      <c r="Z48" s="235">
        <v>5.109</v>
      </c>
      <c r="AA48" s="235">
        <v>9.6739999999999995</v>
      </c>
      <c r="AB48" s="235">
        <v>13.996</v>
      </c>
      <c r="AC48" s="235">
        <v>3.7160000000000002</v>
      </c>
      <c r="AD48" s="235">
        <v>41.649769999999997</v>
      </c>
      <c r="AE48" s="235">
        <v>7.6267299999999993</v>
      </c>
      <c r="AF48" s="235">
        <v>11.469899999999999</v>
      </c>
      <c r="AG48" s="235">
        <v>17.2136</v>
      </c>
      <c r="AH48" s="235">
        <v>12.568142775</v>
      </c>
      <c r="AI48" s="235">
        <v>17.4341776228</v>
      </c>
      <c r="AJ48" s="235">
        <v>-20.010999999999999</v>
      </c>
      <c r="AK48" s="235">
        <v>8.234</v>
      </c>
      <c r="AL48" s="235">
        <v>-68.331000000000003</v>
      </c>
      <c r="AM48" s="235">
        <v>20.085000000000001</v>
      </c>
    </row>
    <row r="49" spans="1:1005" ht="15" x14ac:dyDescent="0.25">
      <c r="A49" s="193">
        <f>YampaRiverInflow.TotalOutflow!A49</f>
        <v>45323</v>
      </c>
      <c r="B49" s="165"/>
      <c r="C49" s="165"/>
      <c r="D49" s="165">
        <v>9.7119999999999997</v>
      </c>
      <c r="E49" s="235">
        <v>17.422999999999998</v>
      </c>
      <c r="F49" s="235">
        <v>20.231999999999999</v>
      </c>
      <c r="G49" s="235">
        <v>-6.8810000000000002</v>
      </c>
      <c r="H49" s="235">
        <v>38.478000000000002</v>
      </c>
      <c r="I49" s="235">
        <v>38.890999999999998</v>
      </c>
      <c r="J49" s="235">
        <v>7.3949999999999996</v>
      </c>
      <c r="K49" s="235">
        <v>44.286999999999999</v>
      </c>
      <c r="L49" s="235">
        <v>29.244</v>
      </c>
      <c r="M49" s="235">
        <v>221.904</v>
      </c>
      <c r="N49" s="235">
        <v>10.265000000000001</v>
      </c>
      <c r="O49" s="235">
        <v>85.662000000000006</v>
      </c>
      <c r="P49" s="235">
        <v>11.233000000000001</v>
      </c>
      <c r="Q49" s="235">
        <v>13.169</v>
      </c>
      <c r="R49" s="235">
        <v>35.386000000000003</v>
      </c>
      <c r="S49" s="235">
        <v>17.077000000000002</v>
      </c>
      <c r="T49" s="235">
        <v>13.38</v>
      </c>
      <c r="U49" s="235">
        <v>16.087</v>
      </c>
      <c r="V49" s="235">
        <v>-0.86599999999999999</v>
      </c>
      <c r="W49" s="235">
        <v>23.463000000000001</v>
      </c>
      <c r="X49" s="235">
        <v>14.08</v>
      </c>
      <c r="Y49" s="235">
        <v>174.58199999999999</v>
      </c>
      <c r="Z49" s="235">
        <v>11.07</v>
      </c>
      <c r="AA49" s="235">
        <v>-5.6680000000000001</v>
      </c>
      <c r="AB49" s="235">
        <v>3.0179999999999998</v>
      </c>
      <c r="AC49" s="235">
        <v>14.69</v>
      </c>
      <c r="AD49" s="235">
        <v>8.8202999999999996</v>
      </c>
      <c r="AE49" s="235">
        <v>14.744759999999999</v>
      </c>
      <c r="AF49" s="235">
        <v>10.63569</v>
      </c>
      <c r="AG49" s="235">
        <v>3.61049</v>
      </c>
      <c r="AH49" s="235">
        <v>19.494754710900001</v>
      </c>
      <c r="AI49" s="235">
        <v>9.1826606062200007</v>
      </c>
      <c r="AJ49" s="235">
        <v>-32.098999999999997</v>
      </c>
      <c r="AK49" s="235">
        <v>-10.874000000000001</v>
      </c>
      <c r="AL49" s="235">
        <v>24.474</v>
      </c>
      <c r="AM49" s="235">
        <v>-42.707000000000001</v>
      </c>
    </row>
    <row r="50" spans="1:1005" ht="15" x14ac:dyDescent="0.25">
      <c r="A50" s="193">
        <f>YampaRiverInflow.TotalOutflow!A50</f>
        <v>45352</v>
      </c>
      <c r="B50" s="165"/>
      <c r="C50" s="165"/>
      <c r="D50" s="165">
        <v>4.819</v>
      </c>
      <c r="E50" s="235">
        <v>96.531999999999996</v>
      </c>
      <c r="F50" s="235">
        <v>17.710999999999999</v>
      </c>
      <c r="G50" s="235">
        <v>-1.42</v>
      </c>
      <c r="H50" s="235">
        <v>43.502000000000002</v>
      </c>
      <c r="I50" s="235">
        <v>-6.4089999999999998</v>
      </c>
      <c r="J50" s="235">
        <v>8.8800000000000008</v>
      </c>
      <c r="K50" s="235">
        <v>37.970999999999997</v>
      </c>
      <c r="L50" s="235">
        <v>61.314999999999998</v>
      </c>
      <c r="M50" s="235">
        <v>316.43099999999998</v>
      </c>
      <c r="N50" s="235">
        <v>30.523</v>
      </c>
      <c r="O50" s="235">
        <v>99.09</v>
      </c>
      <c r="P50" s="235">
        <v>0.26700000000000002</v>
      </c>
      <c r="Q50" s="235">
        <v>21.556999999999999</v>
      </c>
      <c r="R50" s="235">
        <v>29.812999999999999</v>
      </c>
      <c r="S50" s="235">
        <v>17.334</v>
      </c>
      <c r="T50" s="235">
        <v>4.55</v>
      </c>
      <c r="U50" s="235">
        <v>29.456</v>
      </c>
      <c r="V50" s="235">
        <v>7.5919999999999996</v>
      </c>
      <c r="W50" s="235">
        <v>0.58599999999999997</v>
      </c>
      <c r="X50" s="235">
        <v>5.9260000000000002</v>
      </c>
      <c r="Y50" s="235">
        <v>168.72399999999999</v>
      </c>
      <c r="Z50" s="235">
        <v>24.416</v>
      </c>
      <c r="AA50" s="235">
        <v>16.087</v>
      </c>
      <c r="AB50" s="235">
        <v>3.2</v>
      </c>
      <c r="AC50" s="235">
        <v>10.916</v>
      </c>
      <c r="AD50" s="235">
        <v>55.120930000000001</v>
      </c>
      <c r="AE50" s="235">
        <v>5.3349099999999998</v>
      </c>
      <c r="AF50" s="235">
        <v>8.3023799999999994</v>
      </c>
      <c r="AG50" s="235">
        <v>7.6192200000000003</v>
      </c>
      <c r="AH50" s="235">
        <v>-3.1343052999900003</v>
      </c>
      <c r="AI50" s="235">
        <v>3.17213907435</v>
      </c>
      <c r="AJ50" s="235">
        <v>-63.835000000000001</v>
      </c>
      <c r="AK50" s="235">
        <v>-26.42</v>
      </c>
      <c r="AL50" s="235">
        <v>59.759</v>
      </c>
      <c r="AM50" s="235">
        <v>26.506</v>
      </c>
    </row>
    <row r="51" spans="1:1005" ht="15" x14ac:dyDescent="0.25">
      <c r="A51" s="193">
        <f>YampaRiverInflow.TotalOutflow!A51</f>
        <v>45383</v>
      </c>
      <c r="B51" s="165"/>
      <c r="C51" s="165"/>
      <c r="D51" s="165">
        <v>8.2040000000000006</v>
      </c>
      <c r="E51" s="235">
        <v>53.290999999999997</v>
      </c>
      <c r="F51" s="235">
        <v>25.484000000000002</v>
      </c>
      <c r="G51" s="235">
        <v>-15.704000000000001</v>
      </c>
      <c r="H51" s="235">
        <v>2.6739999999999999</v>
      </c>
      <c r="I51" s="235">
        <v>9.9689999999999994</v>
      </c>
      <c r="J51" s="235">
        <v>14.242000000000001</v>
      </c>
      <c r="K51" s="235">
        <v>68.507000000000005</v>
      </c>
      <c r="L51" s="235">
        <v>34.072000000000003</v>
      </c>
      <c r="M51" s="235">
        <v>40.68</v>
      </c>
      <c r="N51" s="235">
        <v>13.753</v>
      </c>
      <c r="O51" s="235">
        <v>16.016999999999999</v>
      </c>
      <c r="P51" s="235">
        <v>14.180999999999999</v>
      </c>
      <c r="Q51" s="235">
        <v>10.909000000000001</v>
      </c>
      <c r="R51" s="235">
        <v>31.158000000000001</v>
      </c>
      <c r="S51" s="235">
        <v>9.2080000000000002</v>
      </c>
      <c r="T51" s="235">
        <v>5.04</v>
      </c>
      <c r="U51" s="235">
        <v>53.372999999999998</v>
      </c>
      <c r="V51" s="235">
        <v>10.19</v>
      </c>
      <c r="W51" s="235">
        <v>22.326000000000001</v>
      </c>
      <c r="X51" s="235">
        <v>12.529</v>
      </c>
      <c r="Y51" s="235">
        <v>16.698</v>
      </c>
      <c r="Z51" s="235">
        <v>14.458</v>
      </c>
      <c r="AA51" s="235">
        <v>15.693</v>
      </c>
      <c r="AB51" s="235">
        <v>12.19</v>
      </c>
      <c r="AC51" s="235">
        <v>15.191000000000001</v>
      </c>
      <c r="AD51" s="235">
        <v>34.110879999999995</v>
      </c>
      <c r="AE51" s="235">
        <v>18.928849999999997</v>
      </c>
      <c r="AF51" s="235">
        <v>23.699870000000001</v>
      </c>
      <c r="AG51" s="235">
        <v>14.320200000000002</v>
      </c>
      <c r="AH51" s="235">
        <v>23.981204488899998</v>
      </c>
      <c r="AI51" s="235">
        <v>12.6252825743</v>
      </c>
      <c r="AJ51" s="235">
        <v>-50.832999999999998</v>
      </c>
      <c r="AK51" s="235">
        <v>-3.6080000000000001</v>
      </c>
      <c r="AL51" s="235">
        <v>-89.194000000000003</v>
      </c>
      <c r="AM51" s="235">
        <v>49.36</v>
      </c>
    </row>
    <row r="52" spans="1:1005" ht="15" x14ac:dyDescent="0.25">
      <c r="A52" s="193">
        <f>YampaRiverInflow.TotalOutflow!A52</f>
        <v>45413</v>
      </c>
      <c r="B52" s="165"/>
      <c r="C52" s="165"/>
      <c r="D52" s="165">
        <v>14.943</v>
      </c>
      <c r="E52" s="235">
        <v>23.445</v>
      </c>
      <c r="F52" s="235">
        <v>-44.76</v>
      </c>
      <c r="G52" s="235">
        <v>4.5609999999999999</v>
      </c>
      <c r="H52" s="235">
        <v>-17.443000000000001</v>
      </c>
      <c r="I52" s="235">
        <v>33.575000000000003</v>
      </c>
      <c r="J52" s="235">
        <v>29.093</v>
      </c>
      <c r="K52" s="235">
        <v>35.158000000000001</v>
      </c>
      <c r="L52" s="235">
        <v>30.619</v>
      </c>
      <c r="M52" s="235">
        <v>51.445999999999998</v>
      </c>
      <c r="N52" s="235">
        <v>147.43199999999999</v>
      </c>
      <c r="O52" s="235">
        <v>31.465</v>
      </c>
      <c r="P52" s="235">
        <v>16.225000000000001</v>
      </c>
      <c r="Q52" s="235">
        <v>15.988</v>
      </c>
      <c r="R52" s="235">
        <v>22.762</v>
      </c>
      <c r="S52" s="235">
        <v>16.884</v>
      </c>
      <c r="T52" s="235">
        <v>8.0370000000000008</v>
      </c>
      <c r="U52" s="235">
        <v>0.76700000000000002</v>
      </c>
      <c r="V52" s="235">
        <v>15.06</v>
      </c>
      <c r="W52" s="235">
        <v>18.966999999999999</v>
      </c>
      <c r="X52" s="235">
        <v>6.8140000000000001</v>
      </c>
      <c r="Y52" s="235">
        <v>10.48</v>
      </c>
      <c r="Z52" s="235">
        <v>-4.4349999999999996</v>
      </c>
      <c r="AA52" s="235">
        <v>13.545999999999999</v>
      </c>
      <c r="AB52" s="235">
        <v>14.374000000000001</v>
      </c>
      <c r="AC52" s="235">
        <v>20.312000000000001</v>
      </c>
      <c r="AD52" s="235">
        <v>24.09412</v>
      </c>
      <c r="AE52" s="235">
        <v>17.2925</v>
      </c>
      <c r="AF52" s="235">
        <v>26.04485</v>
      </c>
      <c r="AG52" s="235">
        <v>20.55932</v>
      </c>
      <c r="AH52" s="235">
        <v>-2.9233854721500001</v>
      </c>
      <c r="AI52" s="235">
        <v>20.635423071599998</v>
      </c>
      <c r="AJ52" s="235">
        <v>-15.445</v>
      </c>
      <c r="AK52" s="235">
        <v>-30.884</v>
      </c>
      <c r="AL52" s="235">
        <v>-80.722999999999999</v>
      </c>
      <c r="AM52" s="235">
        <v>-14.659000000000001</v>
      </c>
    </row>
    <row r="53" spans="1:1005" ht="15" x14ac:dyDescent="0.25">
      <c r="A53" s="193">
        <f>YampaRiverInflow.TotalOutflow!A53</f>
        <v>45444</v>
      </c>
      <c r="B53" s="165"/>
      <c r="C53" s="165"/>
      <c r="D53" s="165">
        <v>10.954000000000001</v>
      </c>
      <c r="E53" s="235">
        <v>17.126000000000001</v>
      </c>
      <c r="F53" s="235">
        <v>9.0709999999999997</v>
      </c>
      <c r="G53" s="235">
        <v>12.688000000000001</v>
      </c>
      <c r="H53" s="235">
        <v>3.8149999999999999</v>
      </c>
      <c r="I53" s="235">
        <v>18.376000000000001</v>
      </c>
      <c r="J53" s="235">
        <v>10.868</v>
      </c>
      <c r="K53" s="235">
        <v>38.33</v>
      </c>
      <c r="L53" s="235">
        <v>17.908000000000001</v>
      </c>
      <c r="M53" s="235">
        <v>23.242999999999999</v>
      </c>
      <c r="N53" s="235">
        <v>149.01400000000001</v>
      </c>
      <c r="O53" s="235">
        <v>25.635000000000002</v>
      </c>
      <c r="P53" s="235">
        <v>16.579999999999998</v>
      </c>
      <c r="Q53" s="235">
        <v>17.053999999999998</v>
      </c>
      <c r="R53" s="235">
        <v>19.07</v>
      </c>
      <c r="S53" s="235">
        <v>13.257999999999999</v>
      </c>
      <c r="T53" s="235">
        <v>52.686</v>
      </c>
      <c r="U53" s="235">
        <v>31.236000000000001</v>
      </c>
      <c r="V53" s="235">
        <v>9.4260000000000002</v>
      </c>
      <c r="W53" s="235">
        <v>11.861000000000001</v>
      </c>
      <c r="X53" s="235">
        <v>3.2530000000000001</v>
      </c>
      <c r="Y53" s="235">
        <v>10.676</v>
      </c>
      <c r="Z53" s="235">
        <v>-12.563000000000001</v>
      </c>
      <c r="AA53" s="235">
        <v>10.95</v>
      </c>
      <c r="AB53" s="235">
        <v>4.9080000000000004</v>
      </c>
      <c r="AC53" s="235">
        <v>20.478999999999999</v>
      </c>
      <c r="AD53" s="235">
        <v>23.339099999999998</v>
      </c>
      <c r="AE53" s="235">
        <v>14.779639999999999</v>
      </c>
      <c r="AF53" s="235">
        <v>10.374750000000001</v>
      </c>
      <c r="AG53" s="235">
        <v>15.253579999999999</v>
      </c>
      <c r="AH53" s="235">
        <v>10.8723748103</v>
      </c>
      <c r="AI53" s="235">
        <v>19.2537612671</v>
      </c>
      <c r="AJ53" s="235">
        <v>-42.570999999999998</v>
      </c>
      <c r="AK53" s="235">
        <v>-23.359000000000002</v>
      </c>
      <c r="AL53" s="235">
        <v>-170.375</v>
      </c>
      <c r="AM53" s="235">
        <v>-68.215000000000003</v>
      </c>
    </row>
    <row r="54" spans="1:1005" ht="15" x14ac:dyDescent="0.25">
      <c r="A54" s="193">
        <f>YampaRiverInflow.TotalOutflow!A54</f>
        <v>45474</v>
      </c>
      <c r="B54" s="165"/>
      <c r="C54" s="165"/>
      <c r="D54" s="165">
        <v>18.324000000000002</v>
      </c>
      <c r="E54" s="235">
        <v>31.13</v>
      </c>
      <c r="F54" s="235">
        <v>-0.70799999999999996</v>
      </c>
      <c r="G54" s="235">
        <v>17.495000000000001</v>
      </c>
      <c r="H54" s="235">
        <v>-0.90900000000000003</v>
      </c>
      <c r="I54" s="235">
        <v>22.303000000000001</v>
      </c>
      <c r="J54" s="235">
        <v>26.056000000000001</v>
      </c>
      <c r="K54" s="235">
        <v>37.981000000000002</v>
      </c>
      <c r="L54" s="235">
        <v>46.884999999999998</v>
      </c>
      <c r="M54" s="235">
        <v>38.639000000000003</v>
      </c>
      <c r="N54" s="235">
        <v>161.97499999999999</v>
      </c>
      <c r="O54" s="235">
        <v>38.319000000000003</v>
      </c>
      <c r="P54" s="235">
        <v>19.699000000000002</v>
      </c>
      <c r="Q54" s="235">
        <v>17.989999999999998</v>
      </c>
      <c r="R54" s="235">
        <v>13.172000000000001</v>
      </c>
      <c r="S54" s="235">
        <v>40.615000000000002</v>
      </c>
      <c r="T54" s="235">
        <v>26.545000000000002</v>
      </c>
      <c r="U54" s="235">
        <v>25.422999999999998</v>
      </c>
      <c r="V54" s="235">
        <v>13.888999999999999</v>
      </c>
      <c r="W54" s="235">
        <v>15.146000000000001</v>
      </c>
      <c r="X54" s="235">
        <v>6.6020000000000003</v>
      </c>
      <c r="Y54" s="235">
        <v>10.079000000000001</v>
      </c>
      <c r="Z54" s="235">
        <v>4.5090000000000003</v>
      </c>
      <c r="AA54" s="235">
        <v>26.234000000000002</v>
      </c>
      <c r="AB54" s="235">
        <v>12.146000000000001</v>
      </c>
      <c r="AC54" s="235">
        <v>17.390999999999998</v>
      </c>
      <c r="AD54" s="235">
        <v>17.51343</v>
      </c>
      <c r="AE54" s="235">
        <v>34.483599999999996</v>
      </c>
      <c r="AF54" s="235">
        <v>45.963620000000006</v>
      </c>
      <c r="AG54" s="235">
        <v>28.082819999999998</v>
      </c>
      <c r="AH54" s="235">
        <v>19.215399487300001</v>
      </c>
      <c r="AI54" s="235">
        <v>17.603711951099999</v>
      </c>
      <c r="AJ54" s="235">
        <v>-60.779000000000003</v>
      </c>
      <c r="AK54" s="235">
        <v>-56.558999999999997</v>
      </c>
      <c r="AL54" s="235">
        <v>-126.367</v>
      </c>
      <c r="AM54" s="235">
        <v>-44.088999999999999</v>
      </c>
    </row>
    <row r="55" spans="1:1005" ht="15" x14ac:dyDescent="0.25">
      <c r="A55" s="193">
        <f>YampaRiverInflow.TotalOutflow!A55</f>
        <v>45505</v>
      </c>
      <c r="B55" s="165"/>
      <c r="C55" s="165"/>
      <c r="D55" s="165">
        <v>17.367000000000001</v>
      </c>
      <c r="E55" s="235">
        <v>32.896999999999998</v>
      </c>
      <c r="F55" s="235">
        <v>15.759</v>
      </c>
      <c r="G55" s="235">
        <v>30.661000000000001</v>
      </c>
      <c r="H55" s="235">
        <v>55</v>
      </c>
      <c r="I55" s="235">
        <v>48.677</v>
      </c>
      <c r="J55" s="235">
        <v>33.113</v>
      </c>
      <c r="K55" s="235">
        <v>45.93</v>
      </c>
      <c r="L55" s="235">
        <v>51.271000000000001</v>
      </c>
      <c r="M55" s="235">
        <v>50.551000000000002</v>
      </c>
      <c r="N55" s="235">
        <v>39.052</v>
      </c>
      <c r="O55" s="235">
        <v>28.867000000000001</v>
      </c>
      <c r="P55" s="235">
        <v>22.442</v>
      </c>
      <c r="Q55" s="235">
        <v>26.152999999999999</v>
      </c>
      <c r="R55" s="235">
        <v>32.817999999999998</v>
      </c>
      <c r="S55" s="235">
        <v>21.527999999999999</v>
      </c>
      <c r="T55" s="235">
        <v>35.834000000000003</v>
      </c>
      <c r="U55" s="235">
        <v>31.181000000000001</v>
      </c>
      <c r="V55" s="235">
        <v>15.63</v>
      </c>
      <c r="W55" s="235">
        <v>23.109000000000002</v>
      </c>
      <c r="X55" s="235">
        <v>11.401</v>
      </c>
      <c r="Y55" s="235">
        <v>31.262</v>
      </c>
      <c r="Z55" s="235">
        <v>3.68</v>
      </c>
      <c r="AA55" s="235">
        <v>14.694000000000001</v>
      </c>
      <c r="AB55" s="235">
        <v>25.271000000000001</v>
      </c>
      <c r="AC55" s="235">
        <v>24.695</v>
      </c>
      <c r="AD55" s="235">
        <v>21.273709999999998</v>
      </c>
      <c r="AE55" s="235">
        <v>24.753779999999999</v>
      </c>
      <c r="AF55" s="235">
        <v>25.619619999999998</v>
      </c>
      <c r="AG55" s="235">
        <v>36.973279999999995</v>
      </c>
      <c r="AH55" s="235">
        <v>26.050836177000001</v>
      </c>
      <c r="AI55" s="235">
        <v>15.572127335099999</v>
      </c>
      <c r="AJ55" s="235">
        <v>-38.963999999999999</v>
      </c>
      <c r="AK55" s="235">
        <v>-34.012</v>
      </c>
      <c r="AL55" s="235">
        <v>6.7279999999999998</v>
      </c>
      <c r="AM55" s="235">
        <v>36.843000000000004</v>
      </c>
    </row>
    <row r="56" spans="1:1005" ht="15" x14ac:dyDescent="0.25">
      <c r="A56" s="193">
        <f>YampaRiverInflow.TotalOutflow!A56</f>
        <v>45536</v>
      </c>
      <c r="B56" s="165"/>
      <c r="C56" s="165"/>
      <c r="D56" s="165">
        <v>16.686</v>
      </c>
      <c r="E56" s="235">
        <v>18.584</v>
      </c>
      <c r="F56" s="235">
        <v>20.257999999999999</v>
      </c>
      <c r="G56" s="235">
        <v>40.121000000000002</v>
      </c>
      <c r="H56" s="235">
        <v>42.011000000000003</v>
      </c>
      <c r="I56" s="235">
        <v>32.043999999999997</v>
      </c>
      <c r="J56" s="235">
        <v>34.625999999999998</v>
      </c>
      <c r="K56" s="235">
        <v>44.92</v>
      </c>
      <c r="L56" s="235">
        <v>38.738</v>
      </c>
      <c r="M56" s="235">
        <v>36.225999999999999</v>
      </c>
      <c r="N56" s="235">
        <v>28.126000000000001</v>
      </c>
      <c r="O56" s="235">
        <v>31.236000000000001</v>
      </c>
      <c r="P56" s="235">
        <v>22.335000000000001</v>
      </c>
      <c r="Q56" s="235">
        <v>48.393999999999998</v>
      </c>
      <c r="R56" s="235">
        <v>28.478999999999999</v>
      </c>
      <c r="S56" s="235">
        <v>11.491</v>
      </c>
      <c r="T56" s="235">
        <v>18.042999999999999</v>
      </c>
      <c r="U56" s="235">
        <v>23.867999999999999</v>
      </c>
      <c r="V56" s="235">
        <v>14.974</v>
      </c>
      <c r="W56" s="235">
        <v>17.042999999999999</v>
      </c>
      <c r="X56" s="235">
        <v>23.401</v>
      </c>
      <c r="Y56" s="235">
        <v>6.1059999999999999</v>
      </c>
      <c r="Z56" s="235">
        <v>5.0819999999999999</v>
      </c>
      <c r="AA56" s="235">
        <v>18.600999999999999</v>
      </c>
      <c r="AB56" s="235">
        <v>14.476000000000001</v>
      </c>
      <c r="AC56" s="235">
        <v>21.350999999999999</v>
      </c>
      <c r="AD56" s="235">
        <v>17.48638</v>
      </c>
      <c r="AE56" s="235">
        <v>30.457650000000001</v>
      </c>
      <c r="AF56" s="235">
        <v>31.318210000000001</v>
      </c>
      <c r="AG56" s="235">
        <v>23.158259999999999</v>
      </c>
      <c r="AH56" s="235">
        <v>13.2491374797</v>
      </c>
      <c r="AI56" s="235">
        <v>19.184875404</v>
      </c>
      <c r="AJ56" s="235">
        <v>42.127000000000002</v>
      </c>
      <c r="AK56" s="235">
        <v>-1.2290000000000001</v>
      </c>
      <c r="AL56" s="235">
        <v>-33.959000000000003</v>
      </c>
      <c r="AM56" s="235">
        <v>31.548999999999999</v>
      </c>
    </row>
    <row r="57" spans="1:1005" ht="15" x14ac:dyDescent="0.25">
      <c r="A57" s="193">
        <f>YampaRiverInflow.TotalOutflow!A57</f>
        <v>45566</v>
      </c>
      <c r="B57" s="165"/>
      <c r="C57" s="165"/>
      <c r="D57" s="165">
        <v>23.931000000000001</v>
      </c>
      <c r="E57" s="235">
        <v>36.676000000000002</v>
      </c>
      <c r="F57" s="235">
        <v>34.716000000000001</v>
      </c>
      <c r="G57" s="235">
        <v>66.048000000000002</v>
      </c>
      <c r="H57" s="235">
        <v>39.569000000000003</v>
      </c>
      <c r="I57" s="235">
        <v>37.305999999999997</v>
      </c>
      <c r="J57" s="235">
        <v>23.975999999999999</v>
      </c>
      <c r="K57" s="235">
        <v>34.430999999999997</v>
      </c>
      <c r="L57" s="235">
        <v>38.234000000000002</v>
      </c>
      <c r="M57" s="235">
        <v>25.995000000000001</v>
      </c>
      <c r="N57" s="235">
        <v>33.972000000000001</v>
      </c>
      <c r="O57" s="235">
        <v>22.088999999999999</v>
      </c>
      <c r="P57" s="235">
        <v>19.114000000000001</v>
      </c>
      <c r="Q57" s="235">
        <v>8.282</v>
      </c>
      <c r="R57" s="235">
        <v>40.549999999999997</v>
      </c>
      <c r="S57" s="235">
        <v>-13.923999999999999</v>
      </c>
      <c r="T57" s="235">
        <v>25.102</v>
      </c>
      <c r="U57" s="235">
        <v>12.989000000000001</v>
      </c>
      <c r="V57" s="235">
        <v>27.751999999999999</v>
      </c>
      <c r="W57" s="235">
        <v>9.3919999999999995</v>
      </c>
      <c r="X57" s="235">
        <v>43.768999999999998</v>
      </c>
      <c r="Y57" s="235">
        <v>22.535</v>
      </c>
      <c r="Z57" s="235">
        <v>16.07</v>
      </c>
      <c r="AA57" s="235">
        <v>21.861999999999998</v>
      </c>
      <c r="AB57" s="235">
        <v>21.155999999999999</v>
      </c>
      <c r="AC57" s="235">
        <v>17.678999999999998</v>
      </c>
      <c r="AD57" s="235">
        <v>24.983849999999997</v>
      </c>
      <c r="AE57" s="235">
        <v>30.878040000000002</v>
      </c>
      <c r="AF57" s="235">
        <v>34.297699999999999</v>
      </c>
      <c r="AG57" s="235">
        <v>18.70016</v>
      </c>
      <c r="AH57" s="235">
        <v>16.062130960200001</v>
      </c>
      <c r="AI57" s="235">
        <v>34.217743520299997</v>
      </c>
      <c r="AJ57" s="235">
        <v>13.193</v>
      </c>
      <c r="AK57" s="235">
        <v>-2.6909999999999998</v>
      </c>
      <c r="AL57" s="235">
        <v>-40.167999999999999</v>
      </c>
      <c r="AM57" s="235">
        <v>31.16</v>
      </c>
    </row>
    <row r="58" spans="1:1005" ht="15" x14ac:dyDescent="0.25">
      <c r="A58" s="193">
        <f>YampaRiverInflow.TotalOutflow!A58</f>
        <v>45597</v>
      </c>
      <c r="B58" s="165"/>
      <c r="C58" s="165"/>
      <c r="D58" s="165">
        <v>16.309999999999999</v>
      </c>
      <c r="E58" s="235">
        <v>24.297000000000001</v>
      </c>
      <c r="F58" s="235">
        <v>17.045000000000002</v>
      </c>
      <c r="G58" s="235">
        <v>5.4539999999999997</v>
      </c>
      <c r="H58" s="235">
        <v>10.88</v>
      </c>
      <c r="I58" s="235">
        <v>-20.273</v>
      </c>
      <c r="J58" s="235">
        <v>20.206</v>
      </c>
      <c r="K58" s="235">
        <v>35.786000000000001</v>
      </c>
      <c r="L58" s="235">
        <v>28.035</v>
      </c>
      <c r="M58" s="235">
        <v>16.972000000000001</v>
      </c>
      <c r="N58" s="235">
        <v>32.304000000000002</v>
      </c>
      <c r="O58" s="235">
        <v>27.994</v>
      </c>
      <c r="P58" s="235">
        <v>18.408000000000001</v>
      </c>
      <c r="Q58" s="235">
        <v>27.646999999999998</v>
      </c>
      <c r="R58" s="235">
        <v>13.904999999999999</v>
      </c>
      <c r="S58" s="235">
        <v>20.082000000000001</v>
      </c>
      <c r="T58" s="235">
        <v>-4.2350000000000003</v>
      </c>
      <c r="U58" s="235">
        <v>5.524</v>
      </c>
      <c r="V58" s="235">
        <v>13.936</v>
      </c>
      <c r="W58" s="235">
        <v>18.489000000000001</v>
      </c>
      <c r="X58" s="235">
        <v>53.006</v>
      </c>
      <c r="Y58" s="235">
        <v>26.384</v>
      </c>
      <c r="Z58" s="235">
        <v>7.4660000000000002</v>
      </c>
      <c r="AA58" s="235">
        <v>17.106999999999999</v>
      </c>
      <c r="AB58" s="235">
        <v>28.956</v>
      </c>
      <c r="AC58" s="235">
        <v>31.728000000000002</v>
      </c>
      <c r="AD58" s="235">
        <v>37.927500000000002</v>
      </c>
      <c r="AE58" s="235">
        <v>37.545540000000003</v>
      </c>
      <c r="AF58" s="235">
        <v>26.962349999999997</v>
      </c>
      <c r="AG58" s="235">
        <v>24.636060000000001</v>
      </c>
      <c r="AH58" s="235">
        <v>9.1373111003500007</v>
      </c>
      <c r="AI58" s="235">
        <v>11.0838498908</v>
      </c>
      <c r="AJ58" s="235">
        <v>9.3420000000000005</v>
      </c>
      <c r="AK58" s="235">
        <v>6.9249999999999998</v>
      </c>
      <c r="AL58" s="235">
        <v>53.298999999999999</v>
      </c>
      <c r="AM58" s="235">
        <v>-6.4260000000000002</v>
      </c>
    </row>
    <row r="59" spans="1:1005" ht="15" x14ac:dyDescent="0.25">
      <c r="A59" s="193">
        <f>YampaRiverInflow.TotalOutflow!A59</f>
        <v>45627</v>
      </c>
      <c r="B59" s="165"/>
      <c r="C59" s="165"/>
      <c r="D59" s="165">
        <v>21.713999999999999</v>
      </c>
      <c r="E59" s="235">
        <v>-8.3260000000000005</v>
      </c>
      <c r="F59" s="235">
        <v>4.6349999999999998</v>
      </c>
      <c r="G59" s="235">
        <v>47.975999999999999</v>
      </c>
      <c r="H59" s="235">
        <v>24.954999999999998</v>
      </c>
      <c r="I59" s="235">
        <v>24.792000000000002</v>
      </c>
      <c r="J59" s="235">
        <v>21.376000000000001</v>
      </c>
      <c r="K59" s="235">
        <v>28.204999999999998</v>
      </c>
      <c r="L59" s="235">
        <v>40.244</v>
      </c>
      <c r="M59" s="235">
        <v>27.562000000000001</v>
      </c>
      <c r="N59" s="235">
        <v>42.930999999999997</v>
      </c>
      <c r="O59" s="235">
        <v>16.896000000000001</v>
      </c>
      <c r="P59" s="235">
        <v>5.2649999999999997</v>
      </c>
      <c r="Q59" s="235">
        <v>14.913</v>
      </c>
      <c r="R59" s="235">
        <v>20.716999999999999</v>
      </c>
      <c r="S59" s="235">
        <v>34.1</v>
      </c>
      <c r="T59" s="235">
        <v>30.48</v>
      </c>
      <c r="U59" s="235">
        <v>17.712</v>
      </c>
      <c r="V59" s="235">
        <v>14.284000000000001</v>
      </c>
      <c r="W59" s="235">
        <v>19.059000000000001</v>
      </c>
      <c r="X59" s="235">
        <v>32.093000000000004</v>
      </c>
      <c r="Y59" s="235">
        <v>31.068999999999999</v>
      </c>
      <c r="Z59" s="235">
        <v>-1.1339999999999999</v>
      </c>
      <c r="AA59" s="235">
        <v>19.942</v>
      </c>
      <c r="AB59" s="235">
        <v>24.683</v>
      </c>
      <c r="AC59" s="235">
        <v>26.542000000000002</v>
      </c>
      <c r="AD59" s="235">
        <v>32.755090000000003</v>
      </c>
      <c r="AE59" s="235">
        <v>27.805679999999999</v>
      </c>
      <c r="AF59" s="235">
        <v>21.076700000000002</v>
      </c>
      <c r="AG59" s="235">
        <v>7.0595299999999996</v>
      </c>
      <c r="AH59" s="235">
        <v>18.495586839200001</v>
      </c>
      <c r="AI59" s="235">
        <v>21.658086085000001</v>
      </c>
      <c r="AJ59" s="235">
        <v>-10.919</v>
      </c>
      <c r="AK59" s="235">
        <v>-18.315999999999999</v>
      </c>
      <c r="AL59" s="235">
        <v>48.563000000000002</v>
      </c>
      <c r="AM59" s="235">
        <v>17.190000000000001</v>
      </c>
    </row>
    <row r="60" spans="1:1005" ht="15" x14ac:dyDescent="0.25">
      <c r="A60" s="193">
        <f>YampaRiverInflow.TotalOutflow!A60</f>
        <v>45658</v>
      </c>
      <c r="B60" s="165"/>
      <c r="C60" s="165"/>
      <c r="D60" s="165">
        <v>19.850999999999999</v>
      </c>
      <c r="E60" s="235">
        <v>41.271999999999998</v>
      </c>
      <c r="F60" s="235">
        <v>10.534000000000001</v>
      </c>
      <c r="G60" s="235">
        <v>78.471000000000004</v>
      </c>
      <c r="H60" s="235">
        <v>15.356</v>
      </c>
      <c r="I60" s="235">
        <v>14.651</v>
      </c>
      <c r="J60" s="235">
        <v>30.507000000000001</v>
      </c>
      <c r="K60" s="235">
        <v>18.114999999999998</v>
      </c>
      <c r="L60" s="235">
        <v>101.17700000000001</v>
      </c>
      <c r="M60" s="235">
        <v>19.384</v>
      </c>
      <c r="N60" s="235">
        <v>30.748000000000001</v>
      </c>
      <c r="O60" s="235">
        <v>9.8130000000000006</v>
      </c>
      <c r="P60" s="235">
        <v>-4.5359999999999996</v>
      </c>
      <c r="Q60" s="235">
        <v>13.925000000000001</v>
      </c>
      <c r="R60" s="235">
        <v>62.106999999999999</v>
      </c>
      <c r="S60" s="235">
        <v>30.138999999999999</v>
      </c>
      <c r="T60" s="235">
        <v>34.121000000000002</v>
      </c>
      <c r="U60" s="235">
        <v>0.29199999999999998</v>
      </c>
      <c r="V60" s="235">
        <v>8.3659999999999997</v>
      </c>
      <c r="W60" s="235">
        <v>7.298</v>
      </c>
      <c r="X60" s="235">
        <v>137.148</v>
      </c>
      <c r="Y60" s="235">
        <v>5.109</v>
      </c>
      <c r="Z60" s="235">
        <v>9.6739999999999995</v>
      </c>
      <c r="AA60" s="235">
        <v>13.996</v>
      </c>
      <c r="AB60" s="235">
        <v>3.7160000000000002</v>
      </c>
      <c r="AC60" s="235">
        <v>41.649769999999997</v>
      </c>
      <c r="AD60" s="235">
        <v>7.6267299999999993</v>
      </c>
      <c r="AE60" s="235">
        <v>11.469899999999999</v>
      </c>
      <c r="AF60" s="235">
        <v>17.2136</v>
      </c>
      <c r="AG60" s="235">
        <v>12.568142775</v>
      </c>
      <c r="AH60" s="235">
        <v>17.4341776228</v>
      </c>
      <c r="AI60" s="235">
        <v>-20.010999999999999</v>
      </c>
      <c r="AJ60" s="235">
        <v>8.234</v>
      </c>
      <c r="AK60" s="235">
        <v>-68.331000000000003</v>
      </c>
      <c r="AL60" s="235">
        <v>20.085000000000001</v>
      </c>
      <c r="AM60" s="235">
        <v>31.077999999999999</v>
      </c>
    </row>
    <row r="61" spans="1:1005" ht="15" x14ac:dyDescent="0.25">
      <c r="A61" s="193">
        <f>YampaRiverInflow.TotalOutflow!A61</f>
        <v>45689</v>
      </c>
      <c r="B61" s="165"/>
      <c r="C61" s="165"/>
      <c r="D61" s="165">
        <v>9.7119999999999997</v>
      </c>
      <c r="E61" s="235">
        <v>20.231999999999999</v>
      </c>
      <c r="F61" s="235">
        <v>-6.8810000000000002</v>
      </c>
      <c r="G61" s="235">
        <v>38.478000000000002</v>
      </c>
      <c r="H61" s="235">
        <v>38.890999999999998</v>
      </c>
      <c r="I61" s="235">
        <v>7.3949999999999996</v>
      </c>
      <c r="J61" s="235">
        <v>44.286999999999999</v>
      </c>
      <c r="K61" s="235">
        <v>29.244</v>
      </c>
      <c r="L61" s="235">
        <v>221.904</v>
      </c>
      <c r="M61" s="235">
        <v>10.265000000000001</v>
      </c>
      <c r="N61" s="235">
        <v>85.662000000000006</v>
      </c>
      <c r="O61" s="235">
        <v>11.233000000000001</v>
      </c>
      <c r="P61" s="235">
        <v>13.169</v>
      </c>
      <c r="Q61" s="235">
        <v>35.386000000000003</v>
      </c>
      <c r="R61" s="235">
        <v>17.077000000000002</v>
      </c>
      <c r="S61" s="235">
        <v>13.38</v>
      </c>
      <c r="T61" s="235">
        <v>16.087</v>
      </c>
      <c r="U61" s="235">
        <v>-0.86599999999999999</v>
      </c>
      <c r="V61" s="235">
        <v>23.463000000000001</v>
      </c>
      <c r="W61" s="235">
        <v>14.08</v>
      </c>
      <c r="X61" s="235">
        <v>174.58199999999999</v>
      </c>
      <c r="Y61" s="235">
        <v>11.07</v>
      </c>
      <c r="Z61" s="235">
        <v>-5.6680000000000001</v>
      </c>
      <c r="AA61" s="235">
        <v>3.0179999999999998</v>
      </c>
      <c r="AB61" s="235">
        <v>14.69</v>
      </c>
      <c r="AC61" s="235">
        <v>8.8202999999999996</v>
      </c>
      <c r="AD61" s="235">
        <v>14.744759999999999</v>
      </c>
      <c r="AE61" s="235">
        <v>10.63569</v>
      </c>
      <c r="AF61" s="235">
        <v>3.61049</v>
      </c>
      <c r="AG61" s="235">
        <v>19.494754710900001</v>
      </c>
      <c r="AH61" s="235">
        <v>9.1826606062200007</v>
      </c>
      <c r="AI61" s="235">
        <v>-32.098999999999997</v>
      </c>
      <c r="AJ61" s="235">
        <v>-10.874000000000001</v>
      </c>
      <c r="AK61" s="235">
        <v>24.474</v>
      </c>
      <c r="AL61" s="235">
        <v>-42.707000000000001</v>
      </c>
      <c r="AM61" s="235">
        <v>17.422999999999998</v>
      </c>
    </row>
    <row r="62" spans="1:1005" ht="15" x14ac:dyDescent="0.25">
      <c r="A62" s="193">
        <f>YampaRiverInflow.TotalOutflow!A62</f>
        <v>45717</v>
      </c>
      <c r="B62" s="165"/>
      <c r="C62" s="165"/>
      <c r="D62" s="165">
        <v>4.819</v>
      </c>
      <c r="E62" s="235">
        <v>17.710999999999999</v>
      </c>
      <c r="F62" s="235">
        <v>-1.42</v>
      </c>
      <c r="G62" s="235">
        <v>43.502000000000002</v>
      </c>
      <c r="H62" s="235">
        <v>-6.4089999999999998</v>
      </c>
      <c r="I62" s="235">
        <v>8.8800000000000008</v>
      </c>
      <c r="J62" s="235">
        <v>37.970999999999997</v>
      </c>
      <c r="K62" s="235">
        <v>61.314999999999998</v>
      </c>
      <c r="L62" s="235">
        <v>316.43099999999998</v>
      </c>
      <c r="M62" s="235">
        <v>30.523</v>
      </c>
      <c r="N62" s="235">
        <v>99.09</v>
      </c>
      <c r="O62" s="235">
        <v>0.26700000000000002</v>
      </c>
      <c r="P62" s="235">
        <v>21.556999999999999</v>
      </c>
      <c r="Q62" s="235">
        <v>29.812999999999999</v>
      </c>
      <c r="R62" s="235">
        <v>17.334</v>
      </c>
      <c r="S62" s="235">
        <v>4.55</v>
      </c>
      <c r="T62" s="235">
        <v>29.456</v>
      </c>
      <c r="U62" s="235">
        <v>7.5919999999999996</v>
      </c>
      <c r="V62" s="235">
        <v>0.58599999999999997</v>
      </c>
      <c r="W62" s="235">
        <v>5.9260000000000002</v>
      </c>
      <c r="X62" s="235">
        <v>168.72399999999999</v>
      </c>
      <c r="Y62" s="235">
        <v>24.416</v>
      </c>
      <c r="Z62" s="235">
        <v>16.087</v>
      </c>
      <c r="AA62" s="235">
        <v>3.2</v>
      </c>
      <c r="AB62" s="235">
        <v>10.916</v>
      </c>
      <c r="AC62" s="235">
        <v>55.120930000000001</v>
      </c>
      <c r="AD62" s="235">
        <v>5.3349099999999998</v>
      </c>
      <c r="AE62" s="235">
        <v>8.3023799999999994</v>
      </c>
      <c r="AF62" s="235">
        <v>7.6192200000000003</v>
      </c>
      <c r="AG62" s="235">
        <v>-3.1343052999900003</v>
      </c>
      <c r="AH62" s="235">
        <v>3.17213907435</v>
      </c>
      <c r="AI62" s="235">
        <v>-63.835000000000001</v>
      </c>
      <c r="AJ62" s="235">
        <v>-26.42</v>
      </c>
      <c r="AK62" s="235">
        <v>59.759</v>
      </c>
      <c r="AL62" s="235">
        <v>26.506</v>
      </c>
      <c r="AM62" s="235">
        <v>96.531999999999996</v>
      </c>
    </row>
    <row r="63" spans="1:1005" ht="15" x14ac:dyDescent="0.25">
      <c r="A63" s="193">
        <f>YampaRiverInflow.TotalOutflow!A63</f>
        <v>45748</v>
      </c>
      <c r="B63" s="165"/>
      <c r="C63" s="165"/>
      <c r="D63" s="165">
        <v>8.2040000000000006</v>
      </c>
      <c r="E63" s="235">
        <v>25.484000000000002</v>
      </c>
      <c r="F63" s="235">
        <v>-15.704000000000001</v>
      </c>
      <c r="G63" s="235">
        <v>2.6739999999999999</v>
      </c>
      <c r="H63" s="235">
        <v>9.9689999999999994</v>
      </c>
      <c r="I63" s="235">
        <v>14.242000000000001</v>
      </c>
      <c r="J63" s="235">
        <v>68.507000000000005</v>
      </c>
      <c r="K63" s="235">
        <v>34.072000000000003</v>
      </c>
      <c r="L63" s="235">
        <v>40.68</v>
      </c>
      <c r="M63" s="235">
        <v>13.753</v>
      </c>
      <c r="N63" s="235">
        <v>16.016999999999999</v>
      </c>
      <c r="O63" s="235">
        <v>14.180999999999999</v>
      </c>
      <c r="P63" s="235">
        <v>10.909000000000001</v>
      </c>
      <c r="Q63" s="235">
        <v>31.158000000000001</v>
      </c>
      <c r="R63" s="235">
        <v>9.2080000000000002</v>
      </c>
      <c r="S63" s="235">
        <v>5.04</v>
      </c>
      <c r="T63" s="235">
        <v>53.372999999999998</v>
      </c>
      <c r="U63" s="235">
        <v>10.19</v>
      </c>
      <c r="V63" s="235">
        <v>22.326000000000001</v>
      </c>
      <c r="W63" s="235">
        <v>12.529</v>
      </c>
      <c r="X63" s="235">
        <v>16.698</v>
      </c>
      <c r="Y63" s="235">
        <v>14.458</v>
      </c>
      <c r="Z63" s="235">
        <v>15.693</v>
      </c>
      <c r="AA63" s="235">
        <v>12.19</v>
      </c>
      <c r="AB63" s="235">
        <v>15.191000000000001</v>
      </c>
      <c r="AC63" s="235">
        <v>34.110879999999995</v>
      </c>
      <c r="AD63" s="235">
        <v>18.928849999999997</v>
      </c>
      <c r="AE63" s="235">
        <v>23.699870000000001</v>
      </c>
      <c r="AF63" s="235">
        <v>14.320200000000002</v>
      </c>
      <c r="AG63" s="235">
        <v>23.981204488899998</v>
      </c>
      <c r="AH63" s="235">
        <v>12.6252825743</v>
      </c>
      <c r="AI63" s="235">
        <v>-50.832999999999998</v>
      </c>
      <c r="AJ63" s="235">
        <v>-3.6080000000000001</v>
      </c>
      <c r="AK63" s="235">
        <v>-89.194000000000003</v>
      </c>
      <c r="AL63" s="235">
        <v>49.36</v>
      </c>
      <c r="AM63" s="235">
        <v>53.290999999999997</v>
      </c>
    </row>
    <row r="64" spans="1:1005" ht="15" x14ac:dyDescent="0.25">
      <c r="A64" s="193">
        <f>YampaRiverInflow.TotalOutflow!A64</f>
        <v>45778</v>
      </c>
      <c r="B64" s="165"/>
      <c r="C64" s="165"/>
      <c r="D64" s="165">
        <v>14.943</v>
      </c>
      <c r="E64" s="235">
        <v>-44.76</v>
      </c>
      <c r="F64" s="235">
        <v>4.5609999999999999</v>
      </c>
      <c r="G64" s="235">
        <v>-17.443000000000001</v>
      </c>
      <c r="H64" s="235">
        <v>33.575000000000003</v>
      </c>
      <c r="I64" s="235">
        <v>29.093</v>
      </c>
      <c r="J64" s="235">
        <v>35.158000000000001</v>
      </c>
      <c r="K64" s="235">
        <v>30.619</v>
      </c>
      <c r="L64" s="235">
        <v>51.445999999999998</v>
      </c>
      <c r="M64" s="235">
        <v>147.43199999999999</v>
      </c>
      <c r="N64" s="235">
        <v>31.465</v>
      </c>
      <c r="O64" s="235">
        <v>16.225000000000001</v>
      </c>
      <c r="P64" s="235">
        <v>15.988</v>
      </c>
      <c r="Q64" s="235">
        <v>22.762</v>
      </c>
      <c r="R64" s="235">
        <v>16.884</v>
      </c>
      <c r="S64" s="235">
        <v>8.0370000000000008</v>
      </c>
      <c r="T64" s="235">
        <v>0.76700000000000002</v>
      </c>
      <c r="U64" s="235">
        <v>15.06</v>
      </c>
      <c r="V64" s="235">
        <v>18.966999999999999</v>
      </c>
      <c r="W64" s="235">
        <v>6.8140000000000001</v>
      </c>
      <c r="X64" s="235">
        <v>10.48</v>
      </c>
      <c r="Y64" s="235">
        <v>-4.4349999999999996</v>
      </c>
      <c r="Z64" s="235">
        <v>13.545999999999999</v>
      </c>
      <c r="AA64" s="235">
        <v>14.374000000000001</v>
      </c>
      <c r="AB64" s="235">
        <v>20.312000000000001</v>
      </c>
      <c r="AC64" s="235">
        <v>24.09412</v>
      </c>
      <c r="AD64" s="235">
        <v>17.2925</v>
      </c>
      <c r="AE64" s="235">
        <v>26.04485</v>
      </c>
      <c r="AF64" s="235">
        <v>20.55932</v>
      </c>
      <c r="AG64" s="235">
        <v>-2.9233854721500001</v>
      </c>
      <c r="AH64" s="235">
        <v>20.635423071599998</v>
      </c>
      <c r="AI64" s="235">
        <v>-15.445</v>
      </c>
      <c r="AJ64" s="235">
        <v>-30.884</v>
      </c>
      <c r="AK64" s="235">
        <v>-80.722999999999999</v>
      </c>
      <c r="AL64" s="235">
        <v>-14.659000000000001</v>
      </c>
      <c r="AM64" s="235">
        <v>23.445</v>
      </c>
      <c r="ALQ64" s="216" t="e">
        <v>#N/A</v>
      </c>
    </row>
    <row r="65" spans="1:1005" ht="15" x14ac:dyDescent="0.25">
      <c r="A65" s="193">
        <f>YampaRiverInflow.TotalOutflow!A65</f>
        <v>45809</v>
      </c>
      <c r="B65" s="165"/>
      <c r="C65" s="165"/>
      <c r="D65" s="165">
        <v>10.954000000000001</v>
      </c>
      <c r="E65" s="235">
        <v>9.0709999999999997</v>
      </c>
      <c r="F65" s="235">
        <v>12.688000000000001</v>
      </c>
      <c r="G65" s="235">
        <v>3.8149999999999999</v>
      </c>
      <c r="H65" s="235">
        <v>18.376000000000001</v>
      </c>
      <c r="I65" s="235">
        <v>10.868</v>
      </c>
      <c r="J65" s="235">
        <v>38.33</v>
      </c>
      <c r="K65" s="235">
        <v>17.908000000000001</v>
      </c>
      <c r="L65" s="235">
        <v>23.242999999999999</v>
      </c>
      <c r="M65" s="235">
        <v>149.01400000000001</v>
      </c>
      <c r="N65" s="235">
        <v>25.635000000000002</v>
      </c>
      <c r="O65" s="235">
        <v>16.579999999999998</v>
      </c>
      <c r="P65" s="235">
        <v>17.053999999999998</v>
      </c>
      <c r="Q65" s="235">
        <v>19.07</v>
      </c>
      <c r="R65" s="235">
        <v>13.257999999999999</v>
      </c>
      <c r="S65" s="235">
        <v>52.686</v>
      </c>
      <c r="T65" s="235">
        <v>31.236000000000001</v>
      </c>
      <c r="U65" s="235">
        <v>9.4260000000000002</v>
      </c>
      <c r="V65" s="235">
        <v>11.861000000000001</v>
      </c>
      <c r="W65" s="235">
        <v>3.2530000000000001</v>
      </c>
      <c r="X65" s="235">
        <v>10.676</v>
      </c>
      <c r="Y65" s="235">
        <v>-12.563000000000001</v>
      </c>
      <c r="Z65" s="235">
        <v>10.95</v>
      </c>
      <c r="AA65" s="235">
        <v>4.9080000000000004</v>
      </c>
      <c r="AB65" s="235">
        <v>20.478999999999999</v>
      </c>
      <c r="AC65" s="235">
        <v>23.339099999999998</v>
      </c>
      <c r="AD65" s="235">
        <v>14.779639999999999</v>
      </c>
      <c r="AE65" s="235">
        <v>10.374750000000001</v>
      </c>
      <c r="AF65" s="235">
        <v>15.253579999999999</v>
      </c>
      <c r="AG65" s="235">
        <v>10.8723748103</v>
      </c>
      <c r="AH65" s="235">
        <v>19.2537612671</v>
      </c>
      <c r="AI65" s="235">
        <v>-42.570999999999998</v>
      </c>
      <c r="AJ65" s="235">
        <v>-23.359000000000002</v>
      </c>
      <c r="AK65" s="235">
        <v>-170.375</v>
      </c>
      <c r="AL65" s="235">
        <v>-68.215000000000003</v>
      </c>
      <c r="AM65" s="235">
        <v>17.126000000000001</v>
      </c>
      <c r="ALQ65" s="216" t="e">
        <v>#N/A</v>
      </c>
    </row>
    <row r="66" spans="1:1005" ht="15" x14ac:dyDescent="0.25">
      <c r="A66" s="193">
        <f>YampaRiverInflow.TotalOutflow!A66</f>
        <v>45839</v>
      </c>
      <c r="B66" s="165"/>
      <c r="C66" s="165"/>
      <c r="D66" s="165">
        <v>18.324000000000002</v>
      </c>
      <c r="E66" s="235">
        <v>-0.70799999999999996</v>
      </c>
      <c r="F66" s="235">
        <v>17.495000000000001</v>
      </c>
      <c r="G66" s="235">
        <v>-0.90900000000000003</v>
      </c>
      <c r="H66" s="235">
        <v>22.303000000000001</v>
      </c>
      <c r="I66" s="235">
        <v>26.056000000000001</v>
      </c>
      <c r="J66" s="235">
        <v>37.981000000000002</v>
      </c>
      <c r="K66" s="235">
        <v>46.884999999999998</v>
      </c>
      <c r="L66" s="235">
        <v>38.639000000000003</v>
      </c>
      <c r="M66" s="235">
        <v>161.97499999999999</v>
      </c>
      <c r="N66" s="235">
        <v>38.319000000000003</v>
      </c>
      <c r="O66" s="235">
        <v>19.699000000000002</v>
      </c>
      <c r="P66" s="235">
        <v>17.989999999999998</v>
      </c>
      <c r="Q66" s="235">
        <v>13.172000000000001</v>
      </c>
      <c r="R66" s="235">
        <v>40.615000000000002</v>
      </c>
      <c r="S66" s="235">
        <v>26.545000000000002</v>
      </c>
      <c r="T66" s="235">
        <v>25.422999999999998</v>
      </c>
      <c r="U66" s="235">
        <v>13.888999999999999</v>
      </c>
      <c r="V66" s="235">
        <v>15.146000000000001</v>
      </c>
      <c r="W66" s="235">
        <v>6.6020000000000003</v>
      </c>
      <c r="X66" s="235">
        <v>10.079000000000001</v>
      </c>
      <c r="Y66" s="235">
        <v>4.5090000000000003</v>
      </c>
      <c r="Z66" s="235">
        <v>26.234000000000002</v>
      </c>
      <c r="AA66" s="235">
        <v>12.146000000000001</v>
      </c>
      <c r="AB66" s="235">
        <v>17.390999999999998</v>
      </c>
      <c r="AC66" s="235">
        <v>17.51343</v>
      </c>
      <c r="AD66" s="235">
        <v>34.483599999999996</v>
      </c>
      <c r="AE66" s="235">
        <v>45.963620000000006</v>
      </c>
      <c r="AF66" s="235">
        <v>28.082819999999998</v>
      </c>
      <c r="AG66" s="235">
        <v>19.215399487300001</v>
      </c>
      <c r="AH66" s="235">
        <v>17.603711951099999</v>
      </c>
      <c r="AI66" s="235">
        <v>-60.779000000000003</v>
      </c>
      <c r="AJ66" s="235">
        <v>-56.558999999999997</v>
      </c>
      <c r="AK66" s="235">
        <v>-126.367</v>
      </c>
      <c r="AL66" s="235">
        <v>-44.088999999999999</v>
      </c>
      <c r="AM66" s="235">
        <v>31.13</v>
      </c>
      <c r="ALQ66" s="216" t="e">
        <v>#N/A</v>
      </c>
    </row>
    <row r="67" spans="1:1005" ht="15" x14ac:dyDescent="0.25">
      <c r="A67" s="193">
        <f>YampaRiverInflow.TotalOutflow!A67</f>
        <v>45870</v>
      </c>
      <c r="B67" s="165"/>
      <c r="C67" s="165"/>
      <c r="D67" s="165">
        <v>17.367000000000001</v>
      </c>
      <c r="E67" s="235">
        <v>15.759</v>
      </c>
      <c r="F67" s="235">
        <v>30.661000000000001</v>
      </c>
      <c r="G67" s="235">
        <v>55</v>
      </c>
      <c r="H67" s="235">
        <v>48.677</v>
      </c>
      <c r="I67" s="235">
        <v>33.113</v>
      </c>
      <c r="J67" s="235">
        <v>45.93</v>
      </c>
      <c r="K67" s="235">
        <v>51.271000000000001</v>
      </c>
      <c r="L67" s="235">
        <v>50.551000000000002</v>
      </c>
      <c r="M67" s="235">
        <v>39.052</v>
      </c>
      <c r="N67" s="235">
        <v>28.867000000000001</v>
      </c>
      <c r="O67" s="235">
        <v>22.442</v>
      </c>
      <c r="P67" s="235">
        <v>26.152999999999999</v>
      </c>
      <c r="Q67" s="235">
        <v>32.817999999999998</v>
      </c>
      <c r="R67" s="235">
        <v>21.527999999999999</v>
      </c>
      <c r="S67" s="235">
        <v>35.834000000000003</v>
      </c>
      <c r="T67" s="235">
        <v>31.181000000000001</v>
      </c>
      <c r="U67" s="235">
        <v>15.63</v>
      </c>
      <c r="V67" s="235">
        <v>23.109000000000002</v>
      </c>
      <c r="W67" s="235">
        <v>11.401</v>
      </c>
      <c r="X67" s="235">
        <v>31.262</v>
      </c>
      <c r="Y67" s="235">
        <v>3.68</v>
      </c>
      <c r="Z67" s="235">
        <v>14.694000000000001</v>
      </c>
      <c r="AA67" s="235">
        <v>25.271000000000001</v>
      </c>
      <c r="AB67" s="235">
        <v>24.695</v>
      </c>
      <c r="AC67" s="235">
        <v>21.273709999999998</v>
      </c>
      <c r="AD67" s="235">
        <v>24.753779999999999</v>
      </c>
      <c r="AE67" s="235">
        <v>25.619619999999998</v>
      </c>
      <c r="AF67" s="235">
        <v>36.973279999999995</v>
      </c>
      <c r="AG67" s="235">
        <v>26.050836177000001</v>
      </c>
      <c r="AH67" s="235">
        <v>15.572127335099999</v>
      </c>
      <c r="AI67" s="235">
        <v>-38.963999999999999</v>
      </c>
      <c r="AJ67" s="235">
        <v>-34.012</v>
      </c>
      <c r="AK67" s="235">
        <v>6.7279999999999998</v>
      </c>
      <c r="AL67" s="235">
        <v>36.843000000000004</v>
      </c>
      <c r="AM67" s="235">
        <v>32.896999999999998</v>
      </c>
      <c r="ALQ67" s="216" t="e">
        <v>#N/A</v>
      </c>
    </row>
    <row r="68" spans="1:1005" ht="15" x14ac:dyDescent="0.25">
      <c r="A68" s="193">
        <f>YampaRiverInflow.TotalOutflow!A68</f>
        <v>45901</v>
      </c>
      <c r="B68" s="165"/>
      <c r="C68" s="165"/>
      <c r="D68" s="165">
        <v>16.686</v>
      </c>
      <c r="E68" s="235">
        <v>20.257999999999999</v>
      </c>
      <c r="F68" s="235">
        <v>40.121000000000002</v>
      </c>
      <c r="G68" s="235">
        <v>42.011000000000003</v>
      </c>
      <c r="H68" s="235">
        <v>32.043999999999997</v>
      </c>
      <c r="I68" s="235">
        <v>34.625999999999998</v>
      </c>
      <c r="J68" s="235">
        <v>44.92</v>
      </c>
      <c r="K68" s="235">
        <v>38.738</v>
      </c>
      <c r="L68" s="235">
        <v>36.225999999999999</v>
      </c>
      <c r="M68" s="235">
        <v>28.126000000000001</v>
      </c>
      <c r="N68" s="235">
        <v>31.236000000000001</v>
      </c>
      <c r="O68" s="235">
        <v>22.335000000000001</v>
      </c>
      <c r="P68" s="235">
        <v>48.393999999999998</v>
      </c>
      <c r="Q68" s="235">
        <v>28.478999999999999</v>
      </c>
      <c r="R68" s="235">
        <v>11.491</v>
      </c>
      <c r="S68" s="235">
        <v>18.042999999999999</v>
      </c>
      <c r="T68" s="235">
        <v>23.867999999999999</v>
      </c>
      <c r="U68" s="235">
        <v>14.974</v>
      </c>
      <c r="V68" s="235">
        <v>17.042999999999999</v>
      </c>
      <c r="W68" s="235">
        <v>23.401</v>
      </c>
      <c r="X68" s="235">
        <v>6.1059999999999999</v>
      </c>
      <c r="Y68" s="235">
        <v>5.0819999999999999</v>
      </c>
      <c r="Z68" s="235">
        <v>18.600999999999999</v>
      </c>
      <c r="AA68" s="235">
        <v>14.476000000000001</v>
      </c>
      <c r="AB68" s="235">
        <v>21.350999999999999</v>
      </c>
      <c r="AC68" s="235">
        <v>17.48638</v>
      </c>
      <c r="AD68" s="235">
        <v>30.457650000000001</v>
      </c>
      <c r="AE68" s="235">
        <v>31.318210000000001</v>
      </c>
      <c r="AF68" s="235">
        <v>23.158259999999999</v>
      </c>
      <c r="AG68" s="235">
        <v>13.2491374797</v>
      </c>
      <c r="AH68" s="235">
        <v>19.184875404</v>
      </c>
      <c r="AI68" s="235">
        <v>42.127000000000002</v>
      </c>
      <c r="AJ68" s="235">
        <v>-1.2290000000000001</v>
      </c>
      <c r="AK68" s="235">
        <v>-33.959000000000003</v>
      </c>
      <c r="AL68" s="235">
        <v>31.548999999999999</v>
      </c>
      <c r="AM68" s="235">
        <v>18.584</v>
      </c>
      <c r="ALQ68" s="216" t="e">
        <v>#N/A</v>
      </c>
    </row>
    <row r="69" spans="1:1005" ht="15" x14ac:dyDescent="0.25">
      <c r="A69" s="193"/>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35"/>
      <c r="AJ69" s="235"/>
      <c r="AK69" s="235"/>
      <c r="AL69" s="235"/>
      <c r="AM69" s="235"/>
      <c r="ALQ69" s="216" t="e">
        <v>#N/A</v>
      </c>
    </row>
    <row r="70" spans="1:1005" ht="15" x14ac:dyDescent="0.25">
      <c r="A70" s="193"/>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35"/>
      <c r="AJ70" s="235"/>
      <c r="AK70" s="235"/>
      <c r="AL70" s="235"/>
      <c r="AM70" s="235"/>
      <c r="ALQ70" s="216" t="e">
        <v>#N/A</v>
      </c>
    </row>
    <row r="71" spans="1:1005" ht="15" x14ac:dyDescent="0.25">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35"/>
      <c r="AJ71" s="235"/>
      <c r="AK71" s="235"/>
      <c r="AL71" s="235"/>
      <c r="AM71" s="235"/>
      <c r="ALQ71" s="216" t="e">
        <v>#N/A</v>
      </c>
    </row>
    <row r="72" spans="1:1005" ht="12.75" customHeight="1" x14ac:dyDescent="0.25">
      <c r="AI72" s="235"/>
      <c r="AJ72" s="235"/>
      <c r="AK72" s="235"/>
      <c r="AL72" s="235"/>
      <c r="AM72" s="235"/>
      <c r="ALQ72" s="216" t="e">
        <v>#N/A</v>
      </c>
    </row>
    <row r="73" spans="1:1005" ht="12.75" customHeight="1" x14ac:dyDescent="0.25">
      <c r="E73" s="235"/>
      <c r="AI73" s="235"/>
      <c r="AJ73" s="235"/>
      <c r="AK73" s="235"/>
      <c r="AL73" s="235"/>
      <c r="AM73" s="235"/>
    </row>
    <row r="74" spans="1:1005" ht="12.75" customHeight="1" x14ac:dyDescent="0.25">
      <c r="AI74" s="235"/>
      <c r="AJ74" s="235"/>
      <c r="AK74" s="235"/>
      <c r="AL74" s="235"/>
      <c r="AM74" s="235"/>
    </row>
    <row r="75" spans="1:1005" ht="12.75" customHeight="1" x14ac:dyDescent="0.25">
      <c r="AI75" s="235"/>
      <c r="AJ75" s="235"/>
      <c r="AK75" s="235"/>
      <c r="AL75" s="235"/>
      <c r="AM75" s="235"/>
    </row>
    <row r="76" spans="1:1005" ht="12.75" customHeight="1" x14ac:dyDescent="0.25">
      <c r="AI76" s="235"/>
      <c r="AJ76" s="235"/>
      <c r="AK76" s="235"/>
      <c r="AL76" s="235"/>
      <c r="AM76" s="235"/>
    </row>
    <row r="77" spans="1:1005" ht="12.75" customHeight="1" x14ac:dyDescent="0.25">
      <c r="AI77" s="235"/>
      <c r="AJ77" s="235"/>
      <c r="AK77" s="235"/>
      <c r="AL77" s="235"/>
      <c r="AM77" s="235"/>
    </row>
    <row r="78" spans="1:1005" ht="12.75" customHeight="1" x14ac:dyDescent="0.25">
      <c r="AI78" s="235"/>
      <c r="AJ78" s="235"/>
      <c r="AK78" s="235"/>
      <c r="AL78" s="235"/>
      <c r="AM78" s="235"/>
    </row>
    <row r="79" spans="1:1005" ht="12.75" customHeight="1" x14ac:dyDescent="0.25">
      <c r="AI79" s="235"/>
      <c r="AJ79" s="235"/>
      <c r="AK79" s="235"/>
      <c r="AL79" s="235"/>
      <c r="AM79" s="235"/>
    </row>
    <row r="80" spans="1:1005" ht="12.75" customHeight="1" x14ac:dyDescent="0.25">
      <c r="AI80" s="235"/>
      <c r="AJ80" s="235"/>
      <c r="AK80" s="235"/>
      <c r="AL80" s="235"/>
      <c r="AM80" s="235"/>
    </row>
    <row r="81" spans="35:39" ht="12.75" customHeight="1" x14ac:dyDescent="0.25">
      <c r="AI81" s="235"/>
      <c r="AJ81" s="235"/>
      <c r="AK81" s="235"/>
      <c r="AL81" s="235"/>
      <c r="AM81" s="235"/>
    </row>
    <row r="82" spans="35:39" ht="12.75" customHeight="1" x14ac:dyDescent="0.25">
      <c r="AI82" s="235"/>
      <c r="AJ82" s="235"/>
      <c r="AK82" s="235"/>
      <c r="AL82" s="235"/>
      <c r="AM82" s="235"/>
    </row>
    <row r="83" spans="35:39" ht="12.75" customHeight="1" x14ac:dyDescent="0.25">
      <c r="AI83" s="235"/>
      <c r="AJ83" s="235"/>
      <c r="AK83" s="235"/>
      <c r="AL83" s="235"/>
      <c r="AM83" s="235"/>
    </row>
    <row r="84" spans="35:39" ht="12.75" customHeight="1" x14ac:dyDescent="0.25">
      <c r="AI84" s="235"/>
      <c r="AJ84" s="235"/>
      <c r="AK84" s="235"/>
      <c r="AL84" s="235"/>
      <c r="AM84" s="235"/>
    </row>
    <row r="85" spans="35:39" ht="12.75" customHeight="1" x14ac:dyDescent="0.25">
      <c r="AI85" s="235"/>
      <c r="AJ85" s="235"/>
      <c r="AK85" s="235"/>
      <c r="AL85" s="235"/>
      <c r="AM85" s="235"/>
    </row>
    <row r="86" spans="35:39" ht="12.75" customHeight="1" x14ac:dyDescent="0.25">
      <c r="AI86" s="235"/>
      <c r="AJ86" s="235"/>
      <c r="AK86" s="235"/>
      <c r="AL86" s="235"/>
      <c r="AM86" s="235"/>
    </row>
    <row r="87" spans="35:39" ht="12.75" customHeight="1" x14ac:dyDescent="0.25">
      <c r="AI87" s="235"/>
      <c r="AJ87" s="235"/>
      <c r="AK87" s="235"/>
      <c r="AL87" s="235"/>
      <c r="AM87" s="235"/>
    </row>
    <row r="88" spans="35:39" ht="12.75" customHeight="1" x14ac:dyDescent="0.25">
      <c r="AI88" s="235"/>
      <c r="AJ88" s="235"/>
      <c r="AK88" s="235"/>
      <c r="AL88" s="235"/>
      <c r="AM88" s="235"/>
    </row>
    <row r="89" spans="35:39" ht="12.75" customHeight="1" x14ac:dyDescent="0.25">
      <c r="AI89" s="235"/>
      <c r="AJ89" s="235"/>
      <c r="AK89" s="235"/>
      <c r="AL89" s="235"/>
      <c r="AM89" s="235"/>
    </row>
    <row r="90" spans="35:39" ht="12.75" customHeight="1" x14ac:dyDescent="0.25">
      <c r="AI90" s="235"/>
      <c r="AJ90" s="235"/>
      <c r="AK90" s="235"/>
      <c r="AL90" s="235"/>
      <c r="AM90" s="235"/>
    </row>
    <row r="91" spans="35:39" ht="12.75" customHeight="1" x14ac:dyDescent="0.25">
      <c r="AI91" s="235"/>
      <c r="AJ91" s="235"/>
      <c r="AK91" s="235"/>
      <c r="AL91" s="235"/>
      <c r="AM91" s="235"/>
    </row>
    <row r="92" spans="35:39" ht="12.75" customHeight="1" x14ac:dyDescent="0.25">
      <c r="AI92" s="235"/>
      <c r="AJ92" s="235"/>
      <c r="AK92" s="235"/>
      <c r="AL92" s="235"/>
      <c r="AM92" s="235"/>
    </row>
    <row r="93" spans="35:39" ht="12.75" customHeight="1" x14ac:dyDescent="0.25">
      <c r="AI93" s="235"/>
      <c r="AJ93" s="235"/>
      <c r="AK93" s="235"/>
      <c r="AL93" s="235"/>
      <c r="AM93" s="235"/>
    </row>
    <row r="94" spans="35:39" ht="12.75" customHeight="1" x14ac:dyDescent="0.25">
      <c r="AI94" s="235"/>
      <c r="AJ94" s="235"/>
      <c r="AK94" s="235"/>
      <c r="AL94" s="235"/>
      <c r="AM94" s="235"/>
    </row>
    <row r="95" spans="35:39" ht="12.75" customHeight="1" x14ac:dyDescent="0.25">
      <c r="AI95" s="235"/>
      <c r="AJ95" s="235"/>
      <c r="AK95" s="235"/>
      <c r="AL95" s="235"/>
      <c r="AM95" s="235"/>
    </row>
    <row r="96" spans="35:39" ht="12.75" customHeight="1" x14ac:dyDescent="0.25">
      <c r="AI96" s="235"/>
      <c r="AJ96" s="235"/>
      <c r="AK96" s="235"/>
      <c r="AL96" s="235"/>
      <c r="AM96" s="235"/>
    </row>
    <row r="97" spans="35:39" ht="12.75" customHeight="1" x14ac:dyDescent="0.25">
      <c r="AI97" s="235"/>
      <c r="AJ97" s="235"/>
      <c r="AK97" s="235"/>
      <c r="AL97" s="235"/>
      <c r="AM97" s="235"/>
    </row>
    <row r="98" spans="35:39" ht="12.75" customHeight="1" x14ac:dyDescent="0.25">
      <c r="AI98" s="235"/>
      <c r="AJ98" s="235"/>
      <c r="AK98" s="235"/>
      <c r="AL98" s="235"/>
      <c r="AM98" s="235"/>
    </row>
    <row r="99" spans="35:39" ht="12.75" customHeight="1" x14ac:dyDescent="0.25">
      <c r="AI99" s="235"/>
      <c r="AJ99" s="235"/>
      <c r="AK99" s="235"/>
      <c r="AL99" s="235"/>
      <c r="AM99" s="235"/>
    </row>
    <row r="100" spans="35:39" ht="12.75" customHeight="1" x14ac:dyDescent="0.25">
      <c r="AI100" s="235"/>
      <c r="AJ100" s="235"/>
      <c r="AK100" s="235"/>
      <c r="AL100" s="235"/>
      <c r="AM100" s="235"/>
    </row>
    <row r="101" spans="35:39" ht="12.75" customHeight="1" x14ac:dyDescent="0.25">
      <c r="AI101" s="235"/>
      <c r="AJ101" s="235"/>
      <c r="AK101" s="235"/>
      <c r="AL101" s="235"/>
      <c r="AM101" s="235"/>
    </row>
    <row r="102" spans="35:39" ht="12.75" customHeight="1" x14ac:dyDescent="0.25">
      <c r="AI102" s="235"/>
      <c r="AJ102" s="235"/>
      <c r="AK102" s="235"/>
      <c r="AL102" s="235"/>
      <c r="AM102" s="235"/>
    </row>
    <row r="103" spans="35:39" ht="12.75" customHeight="1" x14ac:dyDescent="0.25">
      <c r="AI103" s="235"/>
      <c r="AJ103" s="235"/>
      <c r="AK103" s="235"/>
      <c r="AL103" s="235"/>
      <c r="AM103" s="235"/>
    </row>
    <row r="104" spans="35:39" ht="12.75" customHeight="1" x14ac:dyDescent="0.25">
      <c r="AI104" s="235"/>
      <c r="AJ104" s="235"/>
      <c r="AK104" s="235"/>
      <c r="AL104" s="235"/>
      <c r="AM104" s="235"/>
    </row>
    <row r="105" spans="35:39" ht="12.75" customHeight="1" x14ac:dyDescent="0.25">
      <c r="AI105" s="235"/>
      <c r="AJ105" s="235"/>
      <c r="AK105" s="235"/>
      <c r="AL105" s="235"/>
      <c r="AM105" s="235"/>
    </row>
    <row r="106" spans="35:39" ht="12.75" customHeight="1" x14ac:dyDescent="0.25">
      <c r="AI106" s="235"/>
      <c r="AJ106" s="235"/>
      <c r="AK106" s="235"/>
      <c r="AL106" s="235"/>
      <c r="AM106" s="235"/>
    </row>
    <row r="107" spans="35:39" ht="12.75" customHeight="1" x14ac:dyDescent="0.25">
      <c r="AI107" s="235"/>
      <c r="AJ107" s="235"/>
      <c r="AK107" s="235"/>
      <c r="AL107" s="235"/>
      <c r="AM107" s="235"/>
    </row>
    <row r="108" spans="35:39" ht="12.75" customHeight="1" x14ac:dyDescent="0.25">
      <c r="AI108" s="235"/>
      <c r="AJ108" s="235"/>
      <c r="AK108" s="235"/>
      <c r="AL108" s="235"/>
      <c r="AM108" s="235"/>
    </row>
    <row r="109" spans="35:39" ht="12.75" customHeight="1" x14ac:dyDescent="0.25">
      <c r="AI109" s="235"/>
      <c r="AJ109" s="235"/>
      <c r="AK109" s="235"/>
      <c r="AL109" s="235"/>
      <c r="AM109" s="235"/>
    </row>
    <row r="110" spans="35:39" ht="12.75" customHeight="1" x14ac:dyDescent="0.25">
      <c r="AI110" s="235"/>
      <c r="AJ110" s="235"/>
      <c r="AK110" s="235"/>
      <c r="AL110" s="235"/>
      <c r="AM110" s="235"/>
    </row>
    <row r="111" spans="35:39" ht="12.75" customHeight="1" x14ac:dyDescent="0.25">
      <c r="AI111" s="235"/>
      <c r="AJ111" s="235"/>
      <c r="AK111" s="235"/>
      <c r="AL111" s="235"/>
      <c r="AM111" s="235"/>
    </row>
    <row r="112" spans="35:39" ht="12.75" customHeight="1" x14ac:dyDescent="0.25">
      <c r="AI112" s="235"/>
      <c r="AJ112" s="235"/>
      <c r="AK112" s="235"/>
      <c r="AL112" s="235"/>
      <c r="AM112" s="235"/>
    </row>
    <row r="113" spans="35:39" ht="12.75" customHeight="1" x14ac:dyDescent="0.25">
      <c r="AI113" s="235"/>
      <c r="AJ113" s="235"/>
      <c r="AK113" s="235"/>
      <c r="AL113" s="235"/>
      <c r="AM113" s="235"/>
    </row>
  </sheetData>
  <mergeCells count="1">
    <mergeCell ref="B1:AH1"/>
  </mergeCells>
  <pageMargins left="0.7" right="0.7" top="0.75" bottom="0.75" header="0.3" footer="0.3"/>
  <legacy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
  <dimension ref="A1:BC80"/>
  <sheetViews>
    <sheetView zoomScale="90" zoomScaleNormal="90" workbookViewId="0">
      <selection activeCell="G34" sqref="G34:G40"/>
    </sheetView>
  </sheetViews>
  <sheetFormatPr defaultColWidth="18.7109375" defaultRowHeight="12.75" customHeight="1" x14ac:dyDescent="0.25"/>
  <cols>
    <col min="1" max="1" width="9.140625" customWidth="1"/>
    <col min="2" max="2" width="5" customWidth="1"/>
    <col min="3" max="3" width="32" bestFit="1" customWidth="1"/>
    <col min="4" max="4" width="16.28515625" bestFit="1" customWidth="1"/>
    <col min="5" max="5" width="5.5703125" customWidth="1"/>
    <col min="6" max="6" width="9.140625" customWidth="1"/>
    <col min="7" max="7" width="9.7109375" bestFit="1" customWidth="1"/>
    <col min="8" max="8" width="5.42578125" customWidth="1"/>
    <col min="9" max="9" width="3" style="1" bestFit="1" customWidth="1"/>
    <col min="10" max="10" width="11.28515625" style="1" bestFit="1" customWidth="1"/>
    <col min="11" max="11" width="9.140625" bestFit="1" customWidth="1"/>
    <col min="12" max="12" width="16.7109375" bestFit="1" customWidth="1"/>
    <col min="13" max="13" width="5.5703125" customWidth="1"/>
    <col min="14" max="14" width="31.42578125" customWidth="1"/>
    <col min="15" max="15" width="24.7109375" customWidth="1"/>
    <col min="16" max="16" width="12.7109375" customWidth="1"/>
    <col min="17" max="40" width="9.140625" customWidth="1"/>
    <col min="41" max="42" width="17.140625" customWidth="1"/>
    <col min="43" max="49" width="9.140625" customWidth="1"/>
    <col min="50" max="50" width="11.28515625" customWidth="1"/>
    <col min="51" max="51" width="12.85546875" customWidth="1"/>
    <col min="52" max="53" width="9.140625" customWidth="1"/>
    <col min="54" max="55" width="10.7109375" customWidth="1"/>
  </cols>
  <sheetData>
    <row r="1" spans="2:55" ht="15" x14ac:dyDescent="0.25">
      <c r="B1" s="338" t="s">
        <v>20</v>
      </c>
      <c r="C1" s="338"/>
      <c r="D1" s="338"/>
      <c r="F1" s="338" t="s">
        <v>21</v>
      </c>
      <c r="G1" s="338"/>
      <c r="I1" s="338" t="s">
        <v>24</v>
      </c>
      <c r="J1" s="338"/>
      <c r="K1" s="338"/>
      <c r="L1" s="338"/>
      <c r="N1" s="338" t="s">
        <v>40</v>
      </c>
      <c r="O1" s="338"/>
      <c r="P1" s="13"/>
      <c r="R1" s="340" t="s">
        <v>156</v>
      </c>
      <c r="S1" s="340"/>
      <c r="X1">
        <v>2</v>
      </c>
      <c r="Y1" t="s">
        <v>3</v>
      </c>
    </row>
    <row r="2" spans="2:55" ht="15.75" thickBot="1" x14ac:dyDescent="0.3">
      <c r="B2" s="9" t="s">
        <v>0</v>
      </c>
      <c r="C2" s="9" t="s">
        <v>1</v>
      </c>
      <c r="D2" s="9" t="s">
        <v>2</v>
      </c>
      <c r="E2">
        <f>COUNTA(C3:C30)</f>
        <v>19</v>
      </c>
      <c r="F2" s="9" t="s">
        <v>0</v>
      </c>
      <c r="G2" s="9" t="s">
        <v>19</v>
      </c>
      <c r="I2" s="9" t="s">
        <v>0</v>
      </c>
      <c r="J2" s="9" t="s">
        <v>26</v>
      </c>
      <c r="K2" s="9" t="s">
        <v>25</v>
      </c>
      <c r="L2" s="9" t="s">
        <v>27</v>
      </c>
      <c r="N2" s="12" t="s">
        <v>42</v>
      </c>
      <c r="O2" s="13"/>
      <c r="P2" s="13"/>
      <c r="R2" s="129" t="s">
        <v>157</v>
      </c>
      <c r="S2" s="129" t="s">
        <v>158</v>
      </c>
      <c r="X2">
        <v>3</v>
      </c>
      <c r="Y2" t="s">
        <v>4</v>
      </c>
    </row>
    <row r="3" spans="2:55" ht="15.75" thickBot="1" x14ac:dyDescent="0.3">
      <c r="B3" s="8">
        <v>1</v>
      </c>
      <c r="C3" s="4" t="s">
        <v>3</v>
      </c>
      <c r="D3" s="4" t="s">
        <v>12</v>
      </c>
      <c r="F3" s="12" t="s">
        <v>53</v>
      </c>
      <c r="G3" s="6" t="s">
        <v>53</v>
      </c>
      <c r="I3" s="7">
        <v>1</v>
      </c>
      <c r="J3" s="6" t="s">
        <v>28</v>
      </c>
      <c r="K3" s="6">
        <v>2009</v>
      </c>
      <c r="L3" s="6"/>
      <c r="N3" s="9" t="s">
        <v>51</v>
      </c>
      <c r="O3" s="9" t="s">
        <v>41</v>
      </c>
      <c r="P3" s="9" t="s">
        <v>244</v>
      </c>
      <c r="R3" s="130">
        <v>50</v>
      </c>
      <c r="S3" s="131">
        <v>100</v>
      </c>
      <c r="X3">
        <v>4</v>
      </c>
      <c r="Y3" t="s">
        <v>5</v>
      </c>
    </row>
    <row r="4" spans="2:55" ht="15" x14ac:dyDescent="0.25">
      <c r="B4" s="8">
        <v>2</v>
      </c>
      <c r="C4" s="4" t="s">
        <v>4</v>
      </c>
      <c r="D4" s="4" t="s">
        <v>13</v>
      </c>
      <c r="F4" s="12" t="s">
        <v>54</v>
      </c>
      <c r="G4" s="6" t="s">
        <v>54</v>
      </c>
      <c r="I4" s="7">
        <v>2</v>
      </c>
      <c r="J4" s="6" t="s">
        <v>29</v>
      </c>
      <c r="K4" s="6">
        <v>2010</v>
      </c>
      <c r="L4" s="6">
        <v>60</v>
      </c>
      <c r="N4" s="4" t="s">
        <v>3</v>
      </c>
      <c r="O4" s="4" t="s">
        <v>43</v>
      </c>
      <c r="P4" s="112">
        <v>2</v>
      </c>
      <c r="R4" s="340" t="s">
        <v>187</v>
      </c>
      <c r="S4" s="340"/>
      <c r="X4">
        <v>5</v>
      </c>
      <c r="Y4" t="s">
        <v>6</v>
      </c>
      <c r="AZ4">
        <v>2</v>
      </c>
    </row>
    <row r="5" spans="2:55" ht="15.75" thickBot="1" x14ac:dyDescent="0.3">
      <c r="B5" s="8">
        <v>3</v>
      </c>
      <c r="C5" s="4" t="s">
        <v>5</v>
      </c>
      <c r="D5" s="4" t="s">
        <v>22</v>
      </c>
      <c r="F5" s="12" t="s">
        <v>55</v>
      </c>
      <c r="G5" s="6" t="s">
        <v>55</v>
      </c>
      <c r="I5" s="7">
        <v>3</v>
      </c>
      <c r="J5" s="6" t="s">
        <v>30</v>
      </c>
      <c r="K5" s="6">
        <v>2011</v>
      </c>
      <c r="L5" s="6">
        <v>61</v>
      </c>
      <c r="N5" s="4" t="s">
        <v>4</v>
      </c>
      <c r="O5" s="4" t="s">
        <v>44</v>
      </c>
      <c r="P5" s="112">
        <v>3</v>
      </c>
      <c r="R5" s="170" t="s">
        <v>157</v>
      </c>
      <c r="S5" s="170" t="s">
        <v>158</v>
      </c>
      <c r="X5">
        <v>6</v>
      </c>
      <c r="Y5" t="s">
        <v>7</v>
      </c>
      <c r="AD5" s="339" t="s">
        <v>57</v>
      </c>
      <c r="AE5" s="339"/>
      <c r="AF5" s="339"/>
      <c r="AG5" s="339"/>
      <c r="AH5" s="339"/>
      <c r="AI5" s="339"/>
      <c r="AK5" s="337" t="s">
        <v>67</v>
      </c>
      <c r="AL5" s="337"/>
      <c r="AO5" s="337" t="s">
        <v>194</v>
      </c>
      <c r="AP5" s="337"/>
      <c r="AX5" s="337" t="s">
        <v>107</v>
      </c>
      <c r="AY5" s="337"/>
      <c r="AZ5" s="337"/>
      <c r="BB5" t="s">
        <v>245</v>
      </c>
      <c r="BC5" t="s">
        <v>246</v>
      </c>
    </row>
    <row r="6" spans="2:55" ht="15.75" thickBot="1" x14ac:dyDescent="0.3">
      <c r="B6" s="8">
        <v>4</v>
      </c>
      <c r="C6" s="4" t="s">
        <v>6</v>
      </c>
      <c r="D6" s="4" t="s">
        <v>14</v>
      </c>
      <c r="F6" s="7">
        <v>1</v>
      </c>
      <c r="G6" s="6">
        <v>1981</v>
      </c>
      <c r="I6" s="7">
        <v>4</v>
      </c>
      <c r="J6" s="6" t="s">
        <v>31</v>
      </c>
      <c r="K6" s="6">
        <v>2012</v>
      </c>
      <c r="L6" s="6">
        <v>62</v>
      </c>
      <c r="N6" s="4" t="s">
        <v>5</v>
      </c>
      <c r="O6" s="4" t="s">
        <v>45</v>
      </c>
      <c r="P6" s="112">
        <v>4</v>
      </c>
      <c r="R6" s="171">
        <v>35</v>
      </c>
      <c r="S6" s="172">
        <f>Comparison!$C$3</f>
        <v>65</v>
      </c>
      <c r="X6">
        <v>7</v>
      </c>
      <c r="Y6" t="s">
        <v>9</v>
      </c>
      <c r="AD6" s="46"/>
      <c r="AE6" s="47"/>
      <c r="AF6" s="47" t="s">
        <v>58</v>
      </c>
      <c r="AG6" s="47" t="s">
        <v>59</v>
      </c>
      <c r="AH6" s="47" t="s">
        <v>60</v>
      </c>
      <c r="AI6" s="48" t="s">
        <v>61</v>
      </c>
      <c r="AK6" s="336" t="s">
        <v>68</v>
      </c>
      <c r="AL6" s="336"/>
      <c r="AO6" s="336" t="s">
        <v>195</v>
      </c>
      <c r="AP6" s="336"/>
      <c r="AX6" s="111">
        <v>1</v>
      </c>
      <c r="AY6" s="111" t="s">
        <v>28</v>
      </c>
      <c r="AZ6" s="111">
        <f>IF($AZ$4=1,24,60)</f>
        <v>60</v>
      </c>
      <c r="BB6">
        <v>24</v>
      </c>
      <c r="BC6">
        <v>60</v>
      </c>
    </row>
    <row r="7" spans="2:55" ht="15" x14ac:dyDescent="0.25">
      <c r="B7" s="8">
        <v>5</v>
      </c>
      <c r="C7" s="4" t="s">
        <v>7</v>
      </c>
      <c r="D7" s="4" t="s">
        <v>15</v>
      </c>
      <c r="F7" s="7">
        <v>2</v>
      </c>
      <c r="G7" s="6">
        <v>1982</v>
      </c>
      <c r="I7" s="7">
        <v>5</v>
      </c>
      <c r="J7" s="6" t="s">
        <v>32</v>
      </c>
      <c r="K7" s="6">
        <v>2013</v>
      </c>
      <c r="L7" s="6">
        <v>63</v>
      </c>
      <c r="N7" s="4" t="s">
        <v>6</v>
      </c>
      <c r="O7" s="4" t="s">
        <v>46</v>
      </c>
      <c r="P7" s="112">
        <v>5</v>
      </c>
      <c r="X7">
        <v>8</v>
      </c>
      <c r="Y7" t="s">
        <v>10</v>
      </c>
      <c r="AD7" s="49">
        <v>1981</v>
      </c>
      <c r="AE7" s="69"/>
      <c r="AF7" s="50">
        <v>179</v>
      </c>
      <c r="AG7" s="50">
        <v>254</v>
      </c>
      <c r="AH7" s="50">
        <v>122</v>
      </c>
      <c r="AI7" s="51">
        <v>1</v>
      </c>
      <c r="AK7" s="336" t="s">
        <v>69</v>
      </c>
      <c r="AL7" s="336"/>
      <c r="AO7" s="336" t="s">
        <v>196</v>
      </c>
      <c r="AP7" s="336"/>
      <c r="AX7" s="111">
        <v>2</v>
      </c>
      <c r="AY7" s="111" t="s">
        <v>29</v>
      </c>
      <c r="AZ7" s="111">
        <f>IF($AZ$4=1,32,68)</f>
        <v>68</v>
      </c>
      <c r="BB7">
        <v>32</v>
      </c>
      <c r="BC7">
        <v>68</v>
      </c>
    </row>
    <row r="8" spans="2:55" ht="15" x14ac:dyDescent="0.25">
      <c r="B8" s="8">
        <v>6</v>
      </c>
      <c r="C8" s="4" t="s">
        <v>9</v>
      </c>
      <c r="D8" s="4" t="s">
        <v>23</v>
      </c>
      <c r="F8" s="7">
        <v>3</v>
      </c>
      <c r="G8" s="6">
        <v>1983</v>
      </c>
      <c r="I8" s="7">
        <v>6</v>
      </c>
      <c r="J8" s="6" t="s">
        <v>33</v>
      </c>
      <c r="K8" s="6">
        <v>2014</v>
      </c>
      <c r="L8" s="6">
        <v>64</v>
      </c>
      <c r="N8" s="4" t="s">
        <v>7</v>
      </c>
      <c r="O8" s="4" t="s">
        <v>47</v>
      </c>
      <c r="P8" s="112">
        <v>6</v>
      </c>
      <c r="X8">
        <v>9</v>
      </c>
      <c r="Y8" t="s">
        <v>11</v>
      </c>
      <c r="AD8" s="49">
        <v>1982</v>
      </c>
      <c r="AE8" s="70"/>
      <c r="AF8" s="50">
        <v>137</v>
      </c>
      <c r="AG8" s="50">
        <v>231</v>
      </c>
      <c r="AH8" s="50">
        <v>137</v>
      </c>
      <c r="AI8" s="51">
        <v>2</v>
      </c>
      <c r="AK8" s="336" t="s">
        <v>70</v>
      </c>
      <c r="AL8" s="336"/>
      <c r="AO8" s="336" t="s">
        <v>197</v>
      </c>
      <c r="AP8" s="336"/>
      <c r="AX8" s="111">
        <v>3</v>
      </c>
      <c r="AY8" s="111" t="s">
        <v>30</v>
      </c>
      <c r="AZ8" s="111">
        <f>IF($AZ$4=1,31,67)</f>
        <v>67</v>
      </c>
      <c r="BB8">
        <v>31</v>
      </c>
      <c r="BC8">
        <v>67</v>
      </c>
    </row>
    <row r="9" spans="2:55" ht="15" x14ac:dyDescent="0.25">
      <c r="B9" s="8">
        <v>7</v>
      </c>
      <c r="C9" s="4" t="s">
        <v>10</v>
      </c>
      <c r="D9" s="4" t="s">
        <v>17</v>
      </c>
      <c r="F9" s="7">
        <v>4</v>
      </c>
      <c r="G9" s="6">
        <v>1984</v>
      </c>
      <c r="I9" s="7">
        <v>7</v>
      </c>
      <c r="J9" s="6" t="s">
        <v>34</v>
      </c>
      <c r="K9" s="6">
        <v>2015</v>
      </c>
      <c r="L9" s="6">
        <v>65</v>
      </c>
      <c r="N9" s="4" t="s">
        <v>9</v>
      </c>
      <c r="O9" s="4" t="s">
        <v>48</v>
      </c>
      <c r="P9" s="112">
        <v>7</v>
      </c>
      <c r="X9">
        <v>10</v>
      </c>
      <c r="Y9" t="s">
        <v>8</v>
      </c>
      <c r="AD9" s="49">
        <v>1983</v>
      </c>
      <c r="AE9" s="71"/>
      <c r="AF9" s="50">
        <v>224</v>
      </c>
      <c r="AG9" s="50">
        <v>252</v>
      </c>
      <c r="AH9" s="50">
        <v>216</v>
      </c>
      <c r="AI9" s="51">
        <v>3</v>
      </c>
      <c r="AO9" s="336" t="s">
        <v>226</v>
      </c>
      <c r="AP9" s="336"/>
      <c r="AX9" s="111">
        <v>4</v>
      </c>
      <c r="AY9" s="111" t="s">
        <v>31</v>
      </c>
      <c r="AZ9" s="111">
        <f>IF($AZ$4=1,30,66)</f>
        <v>66</v>
      </c>
      <c r="BB9">
        <v>30</v>
      </c>
      <c r="BC9" s="180">
        <v>66</v>
      </c>
    </row>
    <row r="10" spans="2:55" ht="15" x14ac:dyDescent="0.25">
      <c r="B10" s="8">
        <v>8</v>
      </c>
      <c r="C10" s="4" t="s">
        <v>11</v>
      </c>
      <c r="D10" s="4" t="s">
        <v>18</v>
      </c>
      <c r="F10" s="7">
        <v>5</v>
      </c>
      <c r="G10" s="6">
        <v>1985</v>
      </c>
      <c r="I10" s="7">
        <v>8</v>
      </c>
      <c r="J10" s="6" t="s">
        <v>35</v>
      </c>
      <c r="K10" s="6">
        <v>2016</v>
      </c>
      <c r="L10" s="6">
        <v>66</v>
      </c>
      <c r="N10" s="4" t="s">
        <v>10</v>
      </c>
      <c r="O10" s="4" t="s">
        <v>203</v>
      </c>
      <c r="P10" s="112">
        <v>8</v>
      </c>
      <c r="X10">
        <v>11</v>
      </c>
      <c r="Y10" t="s">
        <v>104</v>
      </c>
      <c r="AD10" s="49">
        <v>1984</v>
      </c>
      <c r="AE10" s="52"/>
      <c r="AF10" s="50">
        <v>137</v>
      </c>
      <c r="AG10" s="50">
        <v>189</v>
      </c>
      <c r="AH10" s="50">
        <v>138</v>
      </c>
      <c r="AI10" s="51">
        <v>8</v>
      </c>
      <c r="AO10" s="336" t="s">
        <v>198</v>
      </c>
      <c r="AP10" s="336"/>
      <c r="AX10" s="111">
        <v>5</v>
      </c>
      <c r="AY10" s="111" t="s">
        <v>32</v>
      </c>
      <c r="AZ10" s="111">
        <f>IF($AZ$4=1,29,65)</f>
        <v>65</v>
      </c>
      <c r="BB10">
        <v>29</v>
      </c>
      <c r="BC10" s="180">
        <v>65</v>
      </c>
    </row>
    <row r="11" spans="2:55" ht="15" x14ac:dyDescent="0.25">
      <c r="B11" s="8">
        <v>9</v>
      </c>
      <c r="C11" s="4" t="s">
        <v>8</v>
      </c>
      <c r="D11" s="4" t="s">
        <v>16</v>
      </c>
      <c r="F11" s="7">
        <v>6</v>
      </c>
      <c r="G11" s="6">
        <v>1986</v>
      </c>
      <c r="I11" s="7">
        <v>9</v>
      </c>
      <c r="J11" s="6" t="s">
        <v>36</v>
      </c>
      <c r="K11" s="6">
        <v>2017</v>
      </c>
      <c r="L11" s="6">
        <v>67</v>
      </c>
      <c r="N11" s="4" t="s">
        <v>11</v>
      </c>
      <c r="O11" s="4" t="s">
        <v>49</v>
      </c>
      <c r="P11" s="112">
        <v>9</v>
      </c>
      <c r="X11">
        <v>12</v>
      </c>
      <c r="Y11" t="s">
        <v>112</v>
      </c>
      <c r="AD11" s="49">
        <v>1985</v>
      </c>
      <c r="AE11" s="53"/>
      <c r="AF11" s="50">
        <v>96</v>
      </c>
      <c r="AG11" s="50">
        <v>200</v>
      </c>
      <c r="AH11" s="50">
        <v>98</v>
      </c>
      <c r="AI11" s="51">
        <v>1</v>
      </c>
      <c r="AO11" s="336" t="s">
        <v>199</v>
      </c>
      <c r="AP11" s="336"/>
      <c r="AX11" s="111">
        <v>6</v>
      </c>
      <c r="AY11" s="111" t="s">
        <v>33</v>
      </c>
      <c r="AZ11" s="180">
        <f>IF($AZ$4=1,28,64)</f>
        <v>64</v>
      </c>
      <c r="BB11">
        <v>28</v>
      </c>
      <c r="BC11" s="180">
        <v>64</v>
      </c>
    </row>
    <row r="12" spans="2:55" ht="15" x14ac:dyDescent="0.25">
      <c r="B12" s="8">
        <v>10</v>
      </c>
      <c r="C12" s="4" t="s">
        <v>104</v>
      </c>
      <c r="D12" s="4" t="s">
        <v>105</v>
      </c>
      <c r="F12" s="7">
        <v>7</v>
      </c>
      <c r="G12" s="6">
        <v>1987</v>
      </c>
      <c r="I12" s="7">
        <v>10</v>
      </c>
      <c r="J12" s="6" t="s">
        <v>37</v>
      </c>
      <c r="K12" s="6">
        <v>2018</v>
      </c>
      <c r="L12" s="6">
        <v>68</v>
      </c>
      <c r="N12" s="4" t="s">
        <v>8</v>
      </c>
      <c r="O12" s="4" t="s">
        <v>50</v>
      </c>
      <c r="P12" s="112">
        <v>10</v>
      </c>
      <c r="X12">
        <v>13</v>
      </c>
      <c r="Y12" t="s">
        <v>232</v>
      </c>
      <c r="AD12" s="49">
        <v>1986</v>
      </c>
      <c r="AE12" s="54"/>
      <c r="AF12" s="50">
        <v>69</v>
      </c>
      <c r="AG12" s="50">
        <v>223</v>
      </c>
      <c r="AH12" s="50">
        <v>131</v>
      </c>
      <c r="AI12" s="51">
        <v>2</v>
      </c>
      <c r="AO12" s="336" t="s">
        <v>200</v>
      </c>
      <c r="AP12" s="336"/>
      <c r="AX12" s="111">
        <v>7</v>
      </c>
      <c r="AY12" s="111" t="s">
        <v>34</v>
      </c>
      <c r="AZ12" s="111">
        <f>IF($AZ$4=1,27,63)</f>
        <v>63</v>
      </c>
      <c r="BB12">
        <v>27</v>
      </c>
      <c r="BC12" s="180">
        <v>63</v>
      </c>
    </row>
    <row r="13" spans="2:55" ht="15" x14ac:dyDescent="0.25">
      <c r="B13" s="8">
        <v>11</v>
      </c>
      <c r="C13" s="112" t="s">
        <v>112</v>
      </c>
      <c r="D13" s="112" t="s">
        <v>113</v>
      </c>
      <c r="F13" s="7">
        <v>8</v>
      </c>
      <c r="G13" s="6">
        <v>1988</v>
      </c>
      <c r="I13" s="7">
        <v>11</v>
      </c>
      <c r="J13" s="6" t="s">
        <v>38</v>
      </c>
      <c r="K13" s="6">
        <v>2019</v>
      </c>
      <c r="L13" s="6">
        <v>33</v>
      </c>
      <c r="N13" s="4" t="s">
        <v>104</v>
      </c>
      <c r="O13" s="4" t="s">
        <v>106</v>
      </c>
      <c r="P13" s="112">
        <v>11</v>
      </c>
      <c r="X13">
        <v>14</v>
      </c>
      <c r="Y13" t="s">
        <v>110</v>
      </c>
      <c r="AD13" s="49">
        <v>1987</v>
      </c>
      <c r="AE13" s="72"/>
      <c r="AF13" s="50">
        <v>203</v>
      </c>
      <c r="AG13" s="50">
        <v>250</v>
      </c>
      <c r="AH13" s="50">
        <v>190</v>
      </c>
      <c r="AI13" s="51">
        <v>3</v>
      </c>
      <c r="AO13" s="336" t="s">
        <v>201</v>
      </c>
      <c r="AP13" s="336"/>
      <c r="AX13" s="111">
        <v>8</v>
      </c>
      <c r="AY13" s="111" t="s">
        <v>35</v>
      </c>
      <c r="AZ13" s="111">
        <f>IF($AZ$4=1,26,62)</f>
        <v>62</v>
      </c>
      <c r="BB13">
        <v>26</v>
      </c>
      <c r="BC13" s="180">
        <v>62</v>
      </c>
    </row>
    <row r="14" spans="2:55" ht="15" x14ac:dyDescent="0.25">
      <c r="B14" s="8">
        <v>12</v>
      </c>
      <c r="C14" s="112" t="s">
        <v>232</v>
      </c>
      <c r="D14" s="112" t="s">
        <v>161</v>
      </c>
      <c r="F14" s="7">
        <v>9</v>
      </c>
      <c r="G14" s="6">
        <v>1989</v>
      </c>
      <c r="I14" s="7">
        <v>12</v>
      </c>
      <c r="J14" s="6" t="s">
        <v>39</v>
      </c>
      <c r="K14" s="6">
        <v>2020</v>
      </c>
      <c r="L14" s="6">
        <v>34</v>
      </c>
      <c r="N14" s="4" t="s">
        <v>112</v>
      </c>
      <c r="O14" s="4" t="s">
        <v>162</v>
      </c>
      <c r="P14" s="112">
        <v>12</v>
      </c>
      <c r="X14">
        <v>15</v>
      </c>
      <c r="Y14" t="s">
        <v>111</v>
      </c>
      <c r="AD14" s="49">
        <v>1988</v>
      </c>
      <c r="AE14" s="73"/>
      <c r="AF14" s="50">
        <v>127</v>
      </c>
      <c r="AG14" s="50">
        <v>238</v>
      </c>
      <c r="AH14" s="50">
        <v>118</v>
      </c>
      <c r="AI14" s="51">
        <v>8</v>
      </c>
      <c r="AO14" s="336" t="s">
        <v>202</v>
      </c>
      <c r="AP14" s="336"/>
      <c r="AX14" s="111">
        <v>9</v>
      </c>
      <c r="AY14" s="111" t="s">
        <v>36</v>
      </c>
      <c r="AZ14" s="111">
        <f>IF($AZ$4=1,25,61)</f>
        <v>61</v>
      </c>
      <c r="BB14">
        <v>25</v>
      </c>
      <c r="BC14" s="180">
        <v>61</v>
      </c>
    </row>
    <row r="15" spans="2:55" ht="15" x14ac:dyDescent="0.25">
      <c r="B15" s="8">
        <v>13</v>
      </c>
      <c r="C15" s="4" t="s">
        <v>110</v>
      </c>
      <c r="D15" s="4" t="s">
        <v>108</v>
      </c>
      <c r="F15" s="7">
        <v>10</v>
      </c>
      <c r="G15" s="6">
        <v>1990</v>
      </c>
      <c r="I15" s="7">
        <v>13</v>
      </c>
      <c r="J15" s="6"/>
      <c r="K15" s="6">
        <v>2021</v>
      </c>
      <c r="L15" s="6">
        <v>35</v>
      </c>
      <c r="N15" s="4" t="s">
        <v>232</v>
      </c>
      <c r="O15" s="4" t="s">
        <v>230</v>
      </c>
      <c r="P15" s="112">
        <v>13</v>
      </c>
      <c r="X15">
        <v>16</v>
      </c>
      <c r="Y15" t="s">
        <v>159</v>
      </c>
      <c r="AD15" s="49">
        <v>1989</v>
      </c>
      <c r="AE15" s="74"/>
      <c r="AF15" s="50">
        <v>217</v>
      </c>
      <c r="AG15" s="50">
        <v>255</v>
      </c>
      <c r="AH15" s="50">
        <v>217</v>
      </c>
      <c r="AI15" s="51">
        <v>1</v>
      </c>
      <c r="AO15" s="336" t="s">
        <v>208</v>
      </c>
      <c r="AP15" s="336"/>
      <c r="AX15" s="111">
        <v>10</v>
      </c>
      <c r="AY15" s="111" t="s">
        <v>37</v>
      </c>
      <c r="AZ15" s="111">
        <f>IF($AZ$4=1,24,60)</f>
        <v>60</v>
      </c>
      <c r="BB15">
        <v>24</v>
      </c>
      <c r="BC15" s="180">
        <v>60</v>
      </c>
    </row>
    <row r="16" spans="2:55" ht="15" x14ac:dyDescent="0.25">
      <c r="B16" s="8">
        <v>14</v>
      </c>
      <c r="C16" s="112" t="s">
        <v>111</v>
      </c>
      <c r="D16" s="112" t="s">
        <v>109</v>
      </c>
      <c r="F16" s="7">
        <v>11</v>
      </c>
      <c r="G16" s="6">
        <v>1991</v>
      </c>
      <c r="I16" s="7">
        <v>14</v>
      </c>
      <c r="J16" s="6"/>
      <c r="K16" s="6">
        <v>2022</v>
      </c>
      <c r="L16" s="6">
        <v>36</v>
      </c>
      <c r="N16" s="4" t="s">
        <v>110</v>
      </c>
      <c r="O16" s="4" t="s">
        <v>108</v>
      </c>
      <c r="P16" s="112">
        <v>14</v>
      </c>
      <c r="X16">
        <v>17</v>
      </c>
      <c r="Y16" t="s">
        <v>227</v>
      </c>
      <c r="AD16" s="49">
        <v>1990</v>
      </c>
      <c r="AE16" s="55"/>
      <c r="AF16" s="50">
        <v>198</v>
      </c>
      <c r="AG16" s="50">
        <v>190</v>
      </c>
      <c r="AH16" s="50">
        <v>254</v>
      </c>
      <c r="AI16" s="51">
        <v>2</v>
      </c>
      <c r="AO16" s="336" t="s">
        <v>205</v>
      </c>
      <c r="AP16" s="336"/>
      <c r="AX16" s="111">
        <v>11</v>
      </c>
      <c r="AY16" s="111" t="s">
        <v>38</v>
      </c>
      <c r="AZ16" s="111">
        <f>IF($AZ$4=1,24,60)</f>
        <v>60</v>
      </c>
      <c r="BB16">
        <v>24</v>
      </c>
      <c r="BC16" s="180">
        <v>60</v>
      </c>
    </row>
    <row r="17" spans="2:55" ht="15" x14ac:dyDescent="0.25">
      <c r="B17" s="8">
        <v>15</v>
      </c>
      <c r="C17" s="5" t="s">
        <v>159</v>
      </c>
      <c r="D17" s="112" t="s">
        <v>160</v>
      </c>
      <c r="F17" s="7">
        <v>12</v>
      </c>
      <c r="G17" s="6">
        <v>1992</v>
      </c>
      <c r="I17" s="7">
        <v>15</v>
      </c>
      <c r="J17" s="6"/>
      <c r="K17" s="6">
        <v>2023</v>
      </c>
      <c r="L17" s="6">
        <v>37</v>
      </c>
      <c r="N17" s="4" t="s">
        <v>111</v>
      </c>
      <c r="O17" s="4" t="s">
        <v>109</v>
      </c>
      <c r="P17" s="112">
        <v>15</v>
      </c>
      <c r="X17">
        <v>18</v>
      </c>
      <c r="Y17" t="s">
        <v>236</v>
      </c>
      <c r="AD17" s="49">
        <v>1991</v>
      </c>
      <c r="AE17" s="56"/>
      <c r="AF17" s="50">
        <v>117</v>
      </c>
      <c r="AG17" s="50">
        <v>99</v>
      </c>
      <c r="AH17" s="50">
        <v>253</v>
      </c>
      <c r="AI17" s="51">
        <v>3</v>
      </c>
      <c r="AO17" s="336" t="s">
        <v>207</v>
      </c>
      <c r="AP17" s="336"/>
      <c r="AX17" s="111">
        <v>12</v>
      </c>
      <c r="AY17" s="111" t="s">
        <v>39</v>
      </c>
      <c r="AZ17" s="111">
        <f>IF($AZ$4=1,24,60)</f>
        <v>60</v>
      </c>
      <c r="BB17">
        <v>24</v>
      </c>
      <c r="BC17" s="180">
        <v>60</v>
      </c>
    </row>
    <row r="18" spans="2:55" ht="15" x14ac:dyDescent="0.25">
      <c r="B18" s="134">
        <v>16</v>
      </c>
      <c r="C18" s="112" t="s">
        <v>227</v>
      </c>
      <c r="D18" s="112" t="s">
        <v>222</v>
      </c>
      <c r="F18" s="7">
        <v>13</v>
      </c>
      <c r="G18" s="6">
        <v>1993</v>
      </c>
      <c r="I18" s="7">
        <v>16</v>
      </c>
      <c r="J18" s="6"/>
      <c r="K18" s="6">
        <v>2024</v>
      </c>
      <c r="L18" s="6">
        <v>38</v>
      </c>
      <c r="N18" s="4" t="s">
        <v>159</v>
      </c>
      <c r="O18" s="4" t="s">
        <v>160</v>
      </c>
      <c r="P18" s="112">
        <v>16</v>
      </c>
      <c r="X18">
        <v>19</v>
      </c>
      <c r="Y18" t="s">
        <v>228</v>
      </c>
      <c r="AD18" s="49">
        <v>1992</v>
      </c>
      <c r="AE18" s="75"/>
      <c r="AF18" s="50">
        <v>203</v>
      </c>
      <c r="AG18" s="50">
        <v>247</v>
      </c>
      <c r="AH18" s="50">
        <v>253</v>
      </c>
      <c r="AI18" s="51">
        <v>8</v>
      </c>
      <c r="AO18" s="336" t="s">
        <v>206</v>
      </c>
      <c r="AP18" s="336"/>
    </row>
    <row r="19" spans="2:55" ht="15" x14ac:dyDescent="0.25">
      <c r="B19" s="174">
        <v>17</v>
      </c>
      <c r="C19" s="112" t="s">
        <v>236</v>
      </c>
      <c r="D19" s="112" t="s">
        <v>223</v>
      </c>
      <c r="F19" s="7">
        <v>14</v>
      </c>
      <c r="G19" s="6">
        <v>1994</v>
      </c>
      <c r="I19" s="7">
        <v>17</v>
      </c>
      <c r="J19" s="6"/>
      <c r="K19" s="6">
        <v>2025</v>
      </c>
      <c r="L19" s="6">
        <v>39</v>
      </c>
      <c r="N19" s="112" t="s">
        <v>227</v>
      </c>
      <c r="O19" s="112" t="s">
        <v>222</v>
      </c>
      <c r="P19" s="112">
        <v>17</v>
      </c>
      <c r="X19">
        <v>20</v>
      </c>
      <c r="Y19" t="s">
        <v>237</v>
      </c>
      <c r="AD19" s="49">
        <v>1993</v>
      </c>
      <c r="AE19" s="76"/>
      <c r="AF19" s="50">
        <v>178</v>
      </c>
      <c r="AG19" s="50">
        <v>168</v>
      </c>
      <c r="AH19" s="50">
        <v>254</v>
      </c>
      <c r="AI19" s="51">
        <v>1</v>
      </c>
      <c r="AO19" s="336" t="s">
        <v>209</v>
      </c>
      <c r="AP19" s="336"/>
    </row>
    <row r="20" spans="2:55" ht="15" x14ac:dyDescent="0.25">
      <c r="B20" s="174">
        <v>18</v>
      </c>
      <c r="C20" s="112" t="s">
        <v>228</v>
      </c>
      <c r="D20" s="112" t="s">
        <v>224</v>
      </c>
      <c r="F20" s="7">
        <v>15</v>
      </c>
      <c r="G20" s="6">
        <v>1995</v>
      </c>
      <c r="I20" s="7">
        <v>18</v>
      </c>
      <c r="J20" s="6"/>
      <c r="K20" s="6">
        <v>2026</v>
      </c>
      <c r="L20" s="6">
        <v>40</v>
      </c>
      <c r="N20" s="112" t="s">
        <v>236</v>
      </c>
      <c r="O20" s="112" t="s">
        <v>223</v>
      </c>
      <c r="P20" s="112">
        <v>18</v>
      </c>
      <c r="X20">
        <v>24</v>
      </c>
      <c r="Y20" t="s">
        <v>201</v>
      </c>
      <c r="AD20" s="49">
        <v>1994</v>
      </c>
      <c r="AE20" s="77"/>
      <c r="AF20" s="50">
        <v>146</v>
      </c>
      <c r="AG20" s="50">
        <v>131</v>
      </c>
      <c r="AH20" s="50">
        <v>253</v>
      </c>
      <c r="AI20" s="51">
        <v>2</v>
      </c>
      <c r="AO20" s="336"/>
      <c r="AP20" s="336"/>
    </row>
    <row r="21" spans="2:55" ht="15" x14ac:dyDescent="0.25">
      <c r="B21" s="174">
        <v>19</v>
      </c>
      <c r="C21" s="112" t="s">
        <v>237</v>
      </c>
      <c r="D21" s="112" t="s">
        <v>225</v>
      </c>
      <c r="F21" s="7">
        <v>16</v>
      </c>
      <c r="G21" s="6">
        <v>1996</v>
      </c>
      <c r="I21" s="7">
        <v>19</v>
      </c>
      <c r="J21" s="6"/>
      <c r="K21" s="6">
        <v>2027</v>
      </c>
      <c r="L21" s="6">
        <v>41</v>
      </c>
      <c r="N21" s="112" t="s">
        <v>228</v>
      </c>
      <c r="O21" s="112" t="s">
        <v>224</v>
      </c>
      <c r="P21" s="112">
        <v>19</v>
      </c>
      <c r="AD21" s="49">
        <v>1995</v>
      </c>
      <c r="AE21" s="57"/>
      <c r="AF21" s="50">
        <v>194</v>
      </c>
      <c r="AG21" s="50">
        <v>217</v>
      </c>
      <c r="AH21" s="50">
        <v>228</v>
      </c>
      <c r="AI21" s="51">
        <v>3</v>
      </c>
    </row>
    <row r="22" spans="2:55" ht="15" x14ac:dyDescent="0.25">
      <c r="F22" s="7">
        <v>17</v>
      </c>
      <c r="G22" s="6">
        <v>1997</v>
      </c>
      <c r="I22" s="7">
        <v>20</v>
      </c>
      <c r="J22" s="6"/>
      <c r="K22" s="6">
        <v>2028</v>
      </c>
      <c r="L22" s="6">
        <v>42</v>
      </c>
      <c r="N22" s="112" t="s">
        <v>237</v>
      </c>
      <c r="O22" s="112" t="s">
        <v>225</v>
      </c>
      <c r="P22" s="112">
        <v>20</v>
      </c>
      <c r="AD22" s="49">
        <v>1996</v>
      </c>
      <c r="AE22" s="58"/>
      <c r="AF22" s="50">
        <v>127</v>
      </c>
      <c r="AG22" s="50">
        <v>177</v>
      </c>
      <c r="AH22" s="50">
        <v>199</v>
      </c>
      <c r="AI22" s="51">
        <v>8</v>
      </c>
    </row>
    <row r="23" spans="2:55" ht="15" x14ac:dyDescent="0.25">
      <c r="F23" s="7">
        <v>18</v>
      </c>
      <c r="G23" s="6">
        <v>1998</v>
      </c>
      <c r="I23" s="7">
        <v>21</v>
      </c>
      <c r="J23" s="6"/>
      <c r="K23" s="6">
        <v>2029</v>
      </c>
      <c r="L23" s="6">
        <v>43</v>
      </c>
      <c r="N23" s="4" t="s">
        <v>201</v>
      </c>
      <c r="O23" s="4" t="s">
        <v>204</v>
      </c>
      <c r="P23" s="112">
        <v>24</v>
      </c>
      <c r="AD23" s="49">
        <v>1997</v>
      </c>
      <c r="AE23" s="59"/>
      <c r="AF23" s="50">
        <v>68</v>
      </c>
      <c r="AG23" s="50">
        <v>130</v>
      </c>
      <c r="AH23" s="50">
        <v>158</v>
      </c>
      <c r="AI23" s="51">
        <v>1</v>
      </c>
    </row>
    <row r="24" spans="2:55" ht="15" x14ac:dyDescent="0.25">
      <c r="F24" s="7">
        <v>19</v>
      </c>
      <c r="G24" s="6">
        <v>1999</v>
      </c>
      <c r="I24" s="7">
        <v>22</v>
      </c>
      <c r="J24" s="6"/>
      <c r="K24" s="6">
        <v>2030</v>
      </c>
      <c r="L24" s="6">
        <v>44</v>
      </c>
      <c r="N24" s="4" t="s">
        <v>249</v>
      </c>
      <c r="O24" s="4" t="s">
        <v>248</v>
      </c>
      <c r="P24" s="112">
        <v>25</v>
      </c>
      <c r="AD24" s="49">
        <v>1998</v>
      </c>
      <c r="AE24" s="78"/>
      <c r="AF24" s="50">
        <v>151</v>
      </c>
      <c r="AG24" s="50">
        <v>191</v>
      </c>
      <c r="AH24" s="50">
        <v>209</v>
      </c>
      <c r="AI24" s="51">
        <v>2</v>
      </c>
    </row>
    <row r="25" spans="2:55" ht="15" x14ac:dyDescent="0.25">
      <c r="F25" s="7">
        <v>20</v>
      </c>
      <c r="G25" s="6">
        <v>2000</v>
      </c>
      <c r="I25" s="7">
        <v>23</v>
      </c>
      <c r="J25" s="6"/>
      <c r="K25" s="6"/>
      <c r="L25" s="6">
        <v>45</v>
      </c>
      <c r="AD25" s="49">
        <v>1999</v>
      </c>
      <c r="AE25" s="60"/>
      <c r="AF25" s="50">
        <v>76</v>
      </c>
      <c r="AG25" s="50">
        <v>70</v>
      </c>
      <c r="AH25" s="50">
        <v>160</v>
      </c>
      <c r="AI25" s="51">
        <v>3</v>
      </c>
    </row>
    <row r="26" spans="2:55" ht="15" x14ac:dyDescent="0.25">
      <c r="F26" s="7">
        <v>21</v>
      </c>
      <c r="G26" s="6">
        <v>2001</v>
      </c>
      <c r="I26" s="7">
        <v>24</v>
      </c>
      <c r="J26" s="6"/>
      <c r="K26" s="6"/>
      <c r="L26" s="6">
        <v>46</v>
      </c>
      <c r="AD26" s="49">
        <v>2000</v>
      </c>
      <c r="AE26" s="79"/>
      <c r="AF26" s="50">
        <v>232</v>
      </c>
      <c r="AG26" s="50">
        <v>190</v>
      </c>
      <c r="AH26" s="50">
        <v>232</v>
      </c>
      <c r="AI26" s="51">
        <v>8</v>
      </c>
    </row>
    <row r="27" spans="2:55" ht="15" x14ac:dyDescent="0.25">
      <c r="F27" s="7">
        <v>22</v>
      </c>
      <c r="G27" s="6">
        <v>2002</v>
      </c>
      <c r="I27" s="7">
        <v>25</v>
      </c>
      <c r="J27" s="6"/>
      <c r="K27" s="6"/>
      <c r="L27" s="6">
        <v>47</v>
      </c>
      <c r="AD27" s="49">
        <v>2001</v>
      </c>
      <c r="AE27" s="61"/>
      <c r="AF27" s="50">
        <v>210</v>
      </c>
      <c r="AG27" s="50">
        <v>132</v>
      </c>
      <c r="AH27" s="50">
        <v>210</v>
      </c>
      <c r="AI27" s="51">
        <v>1</v>
      </c>
    </row>
    <row r="28" spans="2:55" ht="15" x14ac:dyDescent="0.25">
      <c r="F28" s="7">
        <v>23</v>
      </c>
      <c r="G28" s="6">
        <v>2003</v>
      </c>
      <c r="I28" s="7">
        <v>26</v>
      </c>
      <c r="J28" s="6"/>
      <c r="K28" s="6"/>
      <c r="L28" s="6">
        <v>48</v>
      </c>
      <c r="AD28" s="49">
        <v>2002</v>
      </c>
      <c r="AE28" s="62"/>
      <c r="AF28" s="50">
        <v>229</v>
      </c>
      <c r="AG28" s="50">
        <v>105</v>
      </c>
      <c r="AH28" s="50">
        <v>210</v>
      </c>
      <c r="AI28" s="51">
        <v>2</v>
      </c>
    </row>
    <row r="29" spans="2:55" ht="15" x14ac:dyDescent="0.25">
      <c r="F29" s="7">
        <v>24</v>
      </c>
      <c r="G29" s="6">
        <v>2004</v>
      </c>
      <c r="I29" s="7">
        <v>27</v>
      </c>
      <c r="J29" s="6"/>
      <c r="K29" s="6"/>
      <c r="L29" s="6">
        <v>49</v>
      </c>
      <c r="AD29" s="49">
        <v>2003</v>
      </c>
      <c r="AE29" s="80"/>
      <c r="AF29" s="50">
        <v>245</v>
      </c>
      <c r="AG29" s="50">
        <v>199</v>
      </c>
      <c r="AH29" s="50">
        <v>238</v>
      </c>
      <c r="AI29" s="51">
        <v>3</v>
      </c>
    </row>
    <row r="30" spans="2:55" ht="15" x14ac:dyDescent="0.25">
      <c r="F30" s="7">
        <v>25</v>
      </c>
      <c r="G30" s="6">
        <v>2005</v>
      </c>
      <c r="I30" s="7">
        <v>28</v>
      </c>
      <c r="J30" s="6"/>
      <c r="K30" s="6"/>
      <c r="L30" s="6">
        <v>50</v>
      </c>
      <c r="AD30" s="49">
        <v>2004</v>
      </c>
      <c r="AE30" s="63"/>
      <c r="AF30" s="50">
        <v>243</v>
      </c>
      <c r="AG30" s="50">
        <v>103</v>
      </c>
      <c r="AH30" s="50">
        <v>133</v>
      </c>
      <c r="AI30" s="51">
        <v>8</v>
      </c>
    </row>
    <row r="31" spans="2:55" ht="15" x14ac:dyDescent="0.25">
      <c r="F31" s="7">
        <v>26</v>
      </c>
      <c r="G31" s="6">
        <v>2006</v>
      </c>
      <c r="I31" s="7">
        <v>29</v>
      </c>
      <c r="J31" s="6"/>
      <c r="K31" s="6"/>
      <c r="L31" s="6">
        <v>51</v>
      </c>
      <c r="AD31" s="49">
        <v>2005</v>
      </c>
      <c r="AE31" s="81"/>
      <c r="AF31" s="50">
        <v>246</v>
      </c>
      <c r="AG31" s="50">
        <v>134</v>
      </c>
      <c r="AH31" s="50">
        <v>158</v>
      </c>
      <c r="AI31" s="51">
        <v>1</v>
      </c>
    </row>
    <row r="32" spans="2:55" ht="15" x14ac:dyDescent="0.25">
      <c r="F32" s="7">
        <v>27</v>
      </c>
      <c r="G32" s="6">
        <v>2007</v>
      </c>
      <c r="I32" s="7">
        <v>30</v>
      </c>
      <c r="J32" s="5"/>
      <c r="K32" s="5"/>
      <c r="L32" s="6">
        <v>52</v>
      </c>
      <c r="AD32" s="49">
        <v>2006</v>
      </c>
      <c r="AE32" s="63"/>
      <c r="AF32" s="50">
        <v>243</v>
      </c>
      <c r="AG32" s="50">
        <v>103</v>
      </c>
      <c r="AH32" s="50">
        <v>133</v>
      </c>
      <c r="AI32" s="51">
        <v>2</v>
      </c>
    </row>
    <row r="33" spans="6:35" ht="15" x14ac:dyDescent="0.25">
      <c r="F33" s="7">
        <v>28</v>
      </c>
      <c r="G33" s="6">
        <v>2008</v>
      </c>
      <c r="I33" s="7">
        <v>31</v>
      </c>
      <c r="J33" s="5"/>
      <c r="K33" s="5"/>
      <c r="L33" s="6">
        <v>53</v>
      </c>
      <c r="AD33" s="49">
        <v>2007</v>
      </c>
      <c r="AE33" s="84"/>
      <c r="AF33" s="50">
        <v>241</v>
      </c>
      <c r="AG33" s="50">
        <v>133</v>
      </c>
      <c r="AH33" s="50">
        <v>115</v>
      </c>
      <c r="AI33" s="51">
        <v>3</v>
      </c>
    </row>
    <row r="34" spans="6:35" ht="15" x14ac:dyDescent="0.25">
      <c r="F34" s="7">
        <v>29</v>
      </c>
      <c r="G34" s="6">
        <v>2009</v>
      </c>
      <c r="I34" s="7">
        <v>32</v>
      </c>
      <c r="J34" s="5"/>
      <c r="K34" s="5"/>
      <c r="L34" s="6">
        <v>54</v>
      </c>
      <c r="AD34" s="49">
        <v>2008</v>
      </c>
      <c r="AE34" s="85"/>
      <c r="AF34" s="50">
        <v>251</v>
      </c>
      <c r="AG34" s="50">
        <v>182</v>
      </c>
      <c r="AH34" s="50">
        <v>125</v>
      </c>
      <c r="AI34" s="51">
        <v>8</v>
      </c>
    </row>
    <row r="35" spans="6:35" ht="15" x14ac:dyDescent="0.25">
      <c r="F35" s="7">
        <v>30</v>
      </c>
      <c r="G35" s="6">
        <v>2010</v>
      </c>
      <c r="I35" s="7">
        <v>33</v>
      </c>
      <c r="J35" s="5"/>
      <c r="K35" s="5"/>
      <c r="L35" s="6">
        <v>55</v>
      </c>
      <c r="AD35" s="49">
        <v>2009</v>
      </c>
      <c r="AE35" s="82"/>
      <c r="AF35" s="50">
        <v>255</v>
      </c>
      <c r="AG35" s="50">
        <v>225</v>
      </c>
      <c r="AH35" s="50">
        <v>225</v>
      </c>
      <c r="AI35" s="51">
        <v>1</v>
      </c>
    </row>
    <row r="36" spans="6:35" ht="15" x14ac:dyDescent="0.25">
      <c r="F36" s="7">
        <v>31</v>
      </c>
      <c r="G36" s="112">
        <v>2011</v>
      </c>
      <c r="I36" s="7">
        <v>34</v>
      </c>
      <c r="J36" s="5"/>
      <c r="K36" s="5"/>
      <c r="L36" s="6">
        <v>56</v>
      </c>
      <c r="AD36" s="49">
        <v>2010</v>
      </c>
      <c r="AE36" s="83"/>
      <c r="AF36" s="50">
        <v>254</v>
      </c>
      <c r="AG36" s="50">
        <v>197</v>
      </c>
      <c r="AH36" s="50">
        <v>140</v>
      </c>
      <c r="AI36" s="51">
        <v>2</v>
      </c>
    </row>
    <row r="37" spans="6:35" ht="15" x14ac:dyDescent="0.25">
      <c r="F37" s="7">
        <v>32</v>
      </c>
      <c r="G37" s="112">
        <v>2012</v>
      </c>
      <c r="I37" s="7">
        <v>35</v>
      </c>
      <c r="J37" s="5"/>
      <c r="K37" s="5"/>
      <c r="L37" s="6">
        <v>57</v>
      </c>
      <c r="AD37" s="49" t="s">
        <v>53</v>
      </c>
      <c r="AE37" s="64"/>
      <c r="AF37" s="50">
        <v>0</v>
      </c>
      <c r="AG37" s="50">
        <v>0</v>
      </c>
      <c r="AH37" s="50">
        <v>0</v>
      </c>
      <c r="AI37" s="51">
        <v>-4142</v>
      </c>
    </row>
    <row r="38" spans="6:35" ht="15" x14ac:dyDescent="0.25">
      <c r="F38" s="7">
        <v>33</v>
      </c>
      <c r="G38" s="112">
        <v>2013</v>
      </c>
      <c r="I38" s="7">
        <v>36</v>
      </c>
      <c r="J38" s="5"/>
      <c r="K38" s="5"/>
      <c r="L38" s="6">
        <v>58</v>
      </c>
      <c r="AD38" s="49" t="s">
        <v>54</v>
      </c>
      <c r="AE38" s="64"/>
      <c r="AF38" s="50">
        <v>0</v>
      </c>
      <c r="AG38" s="50">
        <v>0</v>
      </c>
      <c r="AH38" s="50">
        <v>0</v>
      </c>
      <c r="AI38" s="51">
        <v>-4142</v>
      </c>
    </row>
    <row r="39" spans="6:35" ht="15.75" thickBot="1" x14ac:dyDescent="0.3">
      <c r="F39" s="7">
        <v>34</v>
      </c>
      <c r="G39" s="112">
        <v>2014</v>
      </c>
      <c r="I39" s="7">
        <v>37</v>
      </c>
      <c r="J39" s="5"/>
      <c r="K39" s="5"/>
      <c r="L39" s="6">
        <v>59</v>
      </c>
      <c r="AD39" s="65" t="s">
        <v>55</v>
      </c>
      <c r="AE39" s="66"/>
      <c r="AF39" s="67">
        <v>0</v>
      </c>
      <c r="AG39" s="67">
        <v>0</v>
      </c>
      <c r="AH39" s="67">
        <v>0</v>
      </c>
      <c r="AI39" s="68">
        <v>-4142</v>
      </c>
    </row>
    <row r="40" spans="6:35" ht="15" x14ac:dyDescent="0.25">
      <c r="F40" s="7">
        <v>35</v>
      </c>
      <c r="G40" s="112">
        <v>2015</v>
      </c>
      <c r="I40" s="7">
        <v>38</v>
      </c>
      <c r="J40" s="5"/>
      <c r="K40" s="5"/>
      <c r="L40" s="6">
        <v>60</v>
      </c>
    </row>
    <row r="41" spans="6:35" ht="15" x14ac:dyDescent="0.25">
      <c r="F41" s="7">
        <v>36</v>
      </c>
      <c r="G41" s="5"/>
      <c r="I41" s="7">
        <v>39</v>
      </c>
      <c r="J41" s="5"/>
      <c r="K41" s="5"/>
      <c r="L41" s="5"/>
    </row>
    <row r="42" spans="6:35" ht="15" x14ac:dyDescent="0.25">
      <c r="F42" s="7">
        <v>37</v>
      </c>
      <c r="G42" s="5"/>
      <c r="I42" s="7">
        <v>40</v>
      </c>
      <c r="J42" s="5"/>
      <c r="K42" s="5"/>
      <c r="L42" s="5"/>
    </row>
    <row r="43" spans="6:35" ht="15" x14ac:dyDescent="0.25">
      <c r="F43" s="7">
        <v>38</v>
      </c>
      <c r="G43" s="5"/>
      <c r="I43" s="7">
        <v>41</v>
      </c>
      <c r="J43" s="5"/>
      <c r="K43" s="5"/>
      <c r="L43" s="5"/>
    </row>
    <row r="44" spans="6:35" ht="15" x14ac:dyDescent="0.25">
      <c r="F44" s="7">
        <v>39</v>
      </c>
      <c r="G44" s="5"/>
      <c r="I44" s="7">
        <v>42</v>
      </c>
      <c r="J44" s="5"/>
      <c r="K44" s="5"/>
      <c r="L44" s="5"/>
    </row>
    <row r="45" spans="6:35" ht="15" x14ac:dyDescent="0.25">
      <c r="F45" s="7">
        <v>40</v>
      </c>
      <c r="G45" s="5"/>
      <c r="I45" s="7">
        <v>43</v>
      </c>
      <c r="J45" s="5"/>
      <c r="K45" s="5"/>
      <c r="L45" s="5"/>
    </row>
    <row r="46" spans="6:35" ht="15" x14ac:dyDescent="0.25">
      <c r="F46" s="7">
        <v>41</v>
      </c>
      <c r="G46" s="5"/>
      <c r="I46" s="7">
        <v>44</v>
      </c>
      <c r="J46" s="5"/>
      <c r="K46" s="5"/>
      <c r="L46" s="5"/>
    </row>
    <row r="47" spans="6:35" ht="15" x14ac:dyDescent="0.25">
      <c r="F47" s="7">
        <v>42</v>
      </c>
      <c r="G47" s="5"/>
      <c r="I47" s="7">
        <v>45</v>
      </c>
      <c r="J47" s="5"/>
      <c r="K47" s="5"/>
      <c r="L47" s="5"/>
    </row>
    <row r="48" spans="6:35" ht="15" x14ac:dyDescent="0.25">
      <c r="F48" s="7">
        <v>43</v>
      </c>
      <c r="G48" s="5"/>
      <c r="I48" s="7">
        <v>46</v>
      </c>
      <c r="J48" s="5"/>
      <c r="K48" s="5"/>
      <c r="L48" s="5"/>
    </row>
    <row r="49" spans="1:38" ht="15" x14ac:dyDescent="0.25">
      <c r="F49" s="7">
        <v>44</v>
      </c>
      <c r="G49" s="5"/>
      <c r="I49" s="7">
        <v>47</v>
      </c>
      <c r="J49" s="5"/>
      <c r="K49" s="5"/>
      <c r="L49" s="5"/>
    </row>
    <row r="50" spans="1:38" ht="15" x14ac:dyDescent="0.25">
      <c r="F50" s="7">
        <v>45</v>
      </c>
      <c r="G50" s="5"/>
      <c r="I50" s="7">
        <v>48</v>
      </c>
      <c r="J50" s="5"/>
      <c r="K50" s="5"/>
      <c r="L50" s="5"/>
    </row>
    <row r="51" spans="1:38" ht="15" x14ac:dyDescent="0.25">
      <c r="F51" s="7">
        <v>46</v>
      </c>
      <c r="G51" s="5"/>
      <c r="I51" s="7">
        <v>49</v>
      </c>
      <c r="J51" s="5"/>
      <c r="K51" s="5"/>
      <c r="L51" s="5"/>
    </row>
    <row r="52" spans="1:38" ht="15" x14ac:dyDescent="0.25">
      <c r="F52" s="7">
        <v>47</v>
      </c>
      <c r="G52" s="5"/>
      <c r="I52" s="7">
        <v>50</v>
      </c>
      <c r="J52" s="5"/>
      <c r="K52" s="5"/>
      <c r="L52" s="5"/>
    </row>
    <row r="53" spans="1:38" ht="15" x14ac:dyDescent="0.25">
      <c r="F53" s="7">
        <v>48</v>
      </c>
      <c r="G53" s="5"/>
    </row>
    <row r="54" spans="1:38" ht="15" x14ac:dyDescent="0.25">
      <c r="F54" s="7">
        <v>49</v>
      </c>
      <c r="G54" s="5"/>
    </row>
    <row r="55" spans="1:38" ht="15" x14ac:dyDescent="0.25">
      <c r="F55" s="7">
        <v>50</v>
      </c>
      <c r="G55" s="5"/>
    </row>
    <row r="56" spans="1:38" ht="15" x14ac:dyDescent="0.25"/>
    <row r="57" spans="1:38" ht="15" x14ac:dyDescent="0.25"/>
    <row r="58" spans="1:38" ht="15" x14ac:dyDescent="0.25"/>
    <row r="59" spans="1:38" ht="15" x14ac:dyDescent="0.25"/>
    <row r="60" spans="1:38" ht="15" x14ac:dyDescent="0.25">
      <c r="D60" s="45"/>
      <c r="E60" s="45"/>
      <c r="F60" s="45"/>
      <c r="G60" s="45"/>
      <c r="H60" s="45"/>
      <c r="I60" s="45"/>
      <c r="J60" s="45"/>
      <c r="K60" s="45"/>
      <c r="L60" s="45"/>
      <c r="M60" s="45"/>
      <c r="N60" s="45"/>
      <c r="O60" s="45"/>
      <c r="P60" s="45"/>
      <c r="Q60" s="45"/>
      <c r="R60" s="45"/>
      <c r="S60" s="45"/>
      <c r="T60" s="45"/>
      <c r="U60" s="45"/>
      <c r="V60" s="45"/>
      <c r="W60" s="45"/>
      <c r="X60" s="45"/>
      <c r="Y60" s="45"/>
      <c r="Z60" s="45"/>
      <c r="AA60" s="45"/>
      <c r="AB60" s="45"/>
      <c r="AC60" s="45"/>
      <c r="AD60" s="45"/>
      <c r="AE60" s="45"/>
      <c r="AF60" s="45"/>
      <c r="AG60" s="45"/>
      <c r="AH60" s="45"/>
      <c r="AI60" s="45"/>
      <c r="AJ60" s="45"/>
      <c r="AK60" s="45"/>
      <c r="AL60" s="45"/>
    </row>
    <row r="61" spans="1:38" ht="12.75" customHeight="1" x14ac:dyDescent="0.25">
      <c r="A61" s="180"/>
    </row>
    <row r="62" spans="1:38" ht="12.75" customHeight="1" x14ac:dyDescent="0.25">
      <c r="A62" s="180"/>
    </row>
    <row r="63" spans="1:38" ht="12.75" customHeight="1" x14ac:dyDescent="0.25">
      <c r="A63" s="180"/>
    </row>
    <row r="64" spans="1:38" ht="12.75" customHeight="1" x14ac:dyDescent="0.25">
      <c r="A64" s="180"/>
    </row>
    <row r="65" spans="1:1" ht="12.75" customHeight="1" x14ac:dyDescent="0.25">
      <c r="A65" s="180"/>
    </row>
    <row r="66" spans="1:1" ht="12.75" customHeight="1" x14ac:dyDescent="0.25">
      <c r="A66" s="180"/>
    </row>
    <row r="67" spans="1:1" ht="12.75" customHeight="1" x14ac:dyDescent="0.25">
      <c r="A67" s="180"/>
    </row>
    <row r="68" spans="1:1" ht="12.75" customHeight="1" x14ac:dyDescent="0.25">
      <c r="A68" s="180"/>
    </row>
    <row r="69" spans="1:1" ht="12.75" customHeight="1" x14ac:dyDescent="0.25">
      <c r="A69" s="180"/>
    </row>
    <row r="70" spans="1:1" ht="12.75" customHeight="1" x14ac:dyDescent="0.25">
      <c r="A70" s="180"/>
    </row>
    <row r="71" spans="1:1" ht="12.75" customHeight="1" x14ac:dyDescent="0.25">
      <c r="A71" s="180"/>
    </row>
    <row r="72" spans="1:1" ht="12.75" customHeight="1" x14ac:dyDescent="0.25">
      <c r="A72" s="180"/>
    </row>
    <row r="73" spans="1:1" ht="12.75" customHeight="1" x14ac:dyDescent="0.25">
      <c r="A73" s="180"/>
    </row>
    <row r="74" spans="1:1" ht="12.75" customHeight="1" x14ac:dyDescent="0.25">
      <c r="A74" s="180"/>
    </row>
    <row r="75" spans="1:1" ht="12.75" customHeight="1" x14ac:dyDescent="0.25">
      <c r="A75" s="180"/>
    </row>
    <row r="76" spans="1:1" ht="12.75" customHeight="1" x14ac:dyDescent="0.25">
      <c r="A76" s="180"/>
    </row>
    <row r="77" spans="1:1" ht="12.75" customHeight="1" x14ac:dyDescent="0.25">
      <c r="A77" s="180"/>
    </row>
    <row r="78" spans="1:1" ht="12.75" customHeight="1" x14ac:dyDescent="0.25">
      <c r="A78" s="180"/>
    </row>
    <row r="79" spans="1:1" ht="12.75" customHeight="1" x14ac:dyDescent="0.25">
      <c r="A79" s="180"/>
    </row>
    <row r="80" spans="1:1" ht="12.75" customHeight="1" x14ac:dyDescent="0.25">
      <c r="A80" s="180"/>
    </row>
  </sheetData>
  <mergeCells count="28">
    <mergeCell ref="AO11:AP11"/>
    <mergeCell ref="AO12:AP12"/>
    <mergeCell ref="AO13:AP13"/>
    <mergeCell ref="AO16:AP16"/>
    <mergeCell ref="B1:D1"/>
    <mergeCell ref="F1:G1"/>
    <mergeCell ref="I1:L1"/>
    <mergeCell ref="N1:O1"/>
    <mergeCell ref="AD5:AI5"/>
    <mergeCell ref="R1:S1"/>
    <mergeCell ref="R4:S4"/>
    <mergeCell ref="AO14:AP14"/>
    <mergeCell ref="AO20:AP20"/>
    <mergeCell ref="AX5:AZ5"/>
    <mergeCell ref="AK5:AL5"/>
    <mergeCell ref="AK8:AL8"/>
    <mergeCell ref="AK7:AL7"/>
    <mergeCell ref="AK6:AL6"/>
    <mergeCell ref="AO5:AP5"/>
    <mergeCell ref="AO6:AP6"/>
    <mergeCell ref="AO7:AP7"/>
    <mergeCell ref="AO8:AP8"/>
    <mergeCell ref="AO17:AP17"/>
    <mergeCell ref="AO18:AP18"/>
    <mergeCell ref="AO19:AP19"/>
    <mergeCell ref="AO15:AP15"/>
    <mergeCell ref="AO9:AP9"/>
    <mergeCell ref="AO10:AP10"/>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1" r:id="rId4" name="Option Button 1">
              <controlPr defaultSize="0" autoFill="0" autoLine="0" autoPict="0">
                <anchor moveWithCells="1">
                  <from>
                    <xdr:col>49</xdr:col>
                    <xdr:colOff>57150</xdr:colOff>
                    <xdr:row>2</xdr:row>
                    <xdr:rowOff>9525</xdr:rowOff>
                  </from>
                  <to>
                    <xdr:col>50</xdr:col>
                    <xdr:colOff>85725</xdr:colOff>
                    <xdr:row>2</xdr:row>
                    <xdr:rowOff>190500</xdr:rowOff>
                  </to>
                </anchor>
              </controlPr>
            </control>
          </mc:Choice>
        </mc:AlternateContent>
        <mc:AlternateContent xmlns:mc="http://schemas.openxmlformats.org/markup-compatibility/2006">
          <mc:Choice Requires="x14">
            <control shapeId="51202" r:id="rId5" name="Option Button 2">
              <controlPr defaultSize="0" autoFill="0" autoLine="0" autoPict="0">
                <anchor moveWithCells="1">
                  <from>
                    <xdr:col>50</xdr:col>
                    <xdr:colOff>114300</xdr:colOff>
                    <xdr:row>1</xdr:row>
                    <xdr:rowOff>190500</xdr:rowOff>
                  </from>
                  <to>
                    <xdr:col>51</xdr:col>
                    <xdr:colOff>219075</xdr:colOff>
                    <xdr:row>3</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8"/>
  <dimension ref="A1:AE65"/>
  <sheetViews>
    <sheetView topLeftCell="A34" workbookViewId="0">
      <selection activeCell="A4" sqref="A4:AE64"/>
    </sheetView>
  </sheetViews>
  <sheetFormatPr defaultColWidth="18.7109375" defaultRowHeight="12.75" customHeight="1" x14ac:dyDescent="0.25"/>
  <cols>
    <col min="1" max="1" width="8.42578125" style="1" bestFit="1" customWidth="1"/>
    <col min="2" max="31" width="8" style="1" bestFit="1" customWidth="1"/>
    <col min="32" max="36" width="8" bestFit="1" customWidth="1"/>
  </cols>
  <sheetData>
    <row r="1" spans="1:1" ht="15" x14ac:dyDescent="0.25"/>
    <row r="2" spans="1:1" ht="15" x14ac:dyDescent="0.25"/>
    <row r="3" spans="1:1" ht="15" x14ac:dyDescent="0.25"/>
    <row r="4" spans="1:1" ht="15" x14ac:dyDescent="0.25"/>
    <row r="5" spans="1:1" ht="15" x14ac:dyDescent="0.25">
      <c r="A5" s="36"/>
    </row>
    <row r="6" spans="1:1" ht="15" x14ac:dyDescent="0.25">
      <c r="A6" s="36"/>
    </row>
    <row r="7" spans="1:1" ht="15" x14ac:dyDescent="0.25">
      <c r="A7" s="36"/>
    </row>
    <row r="8" spans="1:1" ht="15" x14ac:dyDescent="0.25">
      <c r="A8" s="36"/>
    </row>
    <row r="9" spans="1:1" ht="15" x14ac:dyDescent="0.25">
      <c r="A9" s="36"/>
    </row>
    <row r="10" spans="1:1" ht="15" x14ac:dyDescent="0.25">
      <c r="A10" s="36"/>
    </row>
    <row r="11" spans="1:1" ht="15" x14ac:dyDescent="0.25">
      <c r="A11" s="36"/>
    </row>
    <row r="12" spans="1:1" ht="15" x14ac:dyDescent="0.25">
      <c r="A12" s="36"/>
    </row>
    <row r="13" spans="1:1" ht="15" x14ac:dyDescent="0.25">
      <c r="A13" s="36"/>
    </row>
    <row r="14" spans="1:1" ht="15" x14ac:dyDescent="0.25">
      <c r="A14" s="36"/>
    </row>
    <row r="15" spans="1:1" ht="15" x14ac:dyDescent="0.25">
      <c r="A15" s="36"/>
    </row>
    <row r="16" spans="1:1" ht="15" x14ac:dyDescent="0.25">
      <c r="A16" s="36"/>
    </row>
    <row r="17" spans="1:1" ht="15" x14ac:dyDescent="0.25">
      <c r="A17" s="36"/>
    </row>
    <row r="18" spans="1:1" ht="15" x14ac:dyDescent="0.25">
      <c r="A18" s="36"/>
    </row>
    <row r="19" spans="1:1" ht="15" x14ac:dyDescent="0.25">
      <c r="A19" s="36"/>
    </row>
    <row r="20" spans="1:1" ht="15" x14ac:dyDescent="0.25">
      <c r="A20" s="36"/>
    </row>
    <row r="21" spans="1:1" ht="15" x14ac:dyDescent="0.25">
      <c r="A21" s="36"/>
    </row>
    <row r="22" spans="1:1" ht="15" x14ac:dyDescent="0.25">
      <c r="A22" s="36"/>
    </row>
    <row r="23" spans="1:1" ht="15" x14ac:dyDescent="0.25">
      <c r="A23" s="36"/>
    </row>
    <row r="24" spans="1:1" ht="15" x14ac:dyDescent="0.25">
      <c r="A24" s="36"/>
    </row>
    <row r="25" spans="1:1" ht="15" x14ac:dyDescent="0.25">
      <c r="A25" s="36"/>
    </row>
    <row r="26" spans="1:1" ht="15" x14ac:dyDescent="0.25">
      <c r="A26" s="36"/>
    </row>
    <row r="27" spans="1:1" ht="15" x14ac:dyDescent="0.25">
      <c r="A27" s="36"/>
    </row>
    <row r="28" spans="1:1" ht="15" x14ac:dyDescent="0.25">
      <c r="A28" s="36"/>
    </row>
    <row r="29" spans="1:1" ht="15" x14ac:dyDescent="0.25">
      <c r="A29" s="36"/>
    </row>
    <row r="30" spans="1:1" ht="15" x14ac:dyDescent="0.25">
      <c r="A30" s="36"/>
    </row>
    <row r="31" spans="1:1" ht="15" x14ac:dyDescent="0.25">
      <c r="A31" s="36"/>
    </row>
    <row r="32" spans="1:1" ht="15" x14ac:dyDescent="0.25">
      <c r="A32" s="36"/>
    </row>
    <row r="33" spans="1:1" ht="15" x14ac:dyDescent="0.25">
      <c r="A33" s="36"/>
    </row>
    <row r="34" spans="1:1" ht="15" x14ac:dyDescent="0.25">
      <c r="A34" s="36"/>
    </row>
    <row r="35" spans="1:1" ht="15" x14ac:dyDescent="0.25">
      <c r="A35" s="36"/>
    </row>
    <row r="36" spans="1:1" ht="15" x14ac:dyDescent="0.25">
      <c r="A36" s="36"/>
    </row>
    <row r="37" spans="1:1" ht="15" x14ac:dyDescent="0.25">
      <c r="A37" s="36"/>
    </row>
    <row r="38" spans="1:1" ht="15" x14ac:dyDescent="0.25">
      <c r="A38" s="36"/>
    </row>
    <row r="39" spans="1:1" ht="15" x14ac:dyDescent="0.25">
      <c r="A39" s="36"/>
    </row>
    <row r="40" spans="1:1" ht="15" x14ac:dyDescent="0.25">
      <c r="A40" s="36"/>
    </row>
    <row r="41" spans="1:1" ht="15" x14ac:dyDescent="0.25">
      <c r="A41" s="36"/>
    </row>
    <row r="42" spans="1:1" ht="15" x14ac:dyDescent="0.25">
      <c r="A42" s="36"/>
    </row>
    <row r="43" spans="1:1" ht="15" x14ac:dyDescent="0.25">
      <c r="A43" s="36"/>
    </row>
    <row r="44" spans="1:1" ht="15" x14ac:dyDescent="0.25">
      <c r="A44" s="36"/>
    </row>
    <row r="45" spans="1:1" ht="15" x14ac:dyDescent="0.25">
      <c r="A45" s="36"/>
    </row>
    <row r="46" spans="1:1" ht="15" x14ac:dyDescent="0.25">
      <c r="A46" s="36"/>
    </row>
    <row r="47" spans="1:1" ht="15" x14ac:dyDescent="0.25">
      <c r="A47" s="36"/>
    </row>
    <row r="48" spans="1:1" ht="15" x14ac:dyDescent="0.25">
      <c r="A48" s="36"/>
    </row>
    <row r="49" spans="1:1" ht="15" x14ac:dyDescent="0.25">
      <c r="A49" s="36"/>
    </row>
    <row r="50" spans="1:1" ht="15" x14ac:dyDescent="0.25">
      <c r="A50" s="36"/>
    </row>
    <row r="51" spans="1:1" ht="15" x14ac:dyDescent="0.25">
      <c r="A51" s="36"/>
    </row>
    <row r="52" spans="1:1" ht="15" x14ac:dyDescent="0.25">
      <c r="A52" s="36"/>
    </row>
    <row r="53" spans="1:1" ht="15" x14ac:dyDescent="0.25">
      <c r="A53" s="36"/>
    </row>
    <row r="54" spans="1:1" ht="15" x14ac:dyDescent="0.25">
      <c r="A54" s="36"/>
    </row>
    <row r="55" spans="1:1" ht="15" x14ac:dyDescent="0.25">
      <c r="A55" s="36"/>
    </row>
    <row r="56" spans="1:1" ht="15" x14ac:dyDescent="0.25">
      <c r="A56" s="36"/>
    </row>
    <row r="57" spans="1:1" ht="15" x14ac:dyDescent="0.25">
      <c r="A57" s="36"/>
    </row>
    <row r="58" spans="1:1" ht="15" x14ac:dyDescent="0.25">
      <c r="A58" s="36"/>
    </row>
    <row r="59" spans="1:1" ht="15" x14ac:dyDescent="0.25">
      <c r="A59" s="36"/>
    </row>
    <row r="60" spans="1:1" ht="15" x14ac:dyDescent="0.25">
      <c r="A60" s="36"/>
    </row>
    <row r="61" spans="1:1" ht="15" x14ac:dyDescent="0.25">
      <c r="A61" s="36"/>
    </row>
    <row r="62" spans="1:1" ht="15" x14ac:dyDescent="0.25">
      <c r="A62" s="36"/>
    </row>
    <row r="63" spans="1:1" ht="15" x14ac:dyDescent="0.25">
      <c r="A63" s="36"/>
    </row>
    <row r="64" spans="1:1" ht="15" x14ac:dyDescent="0.25">
      <c r="A64" s="36"/>
    </row>
    <row r="65" spans="1:1" ht="15" x14ac:dyDescent="0.25">
      <c r="A65" s="36"/>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9"/>
  <dimension ref="A1:T116"/>
  <sheetViews>
    <sheetView topLeftCell="A94" workbookViewId="0">
      <selection activeCell="B85" sqref="B85:P113 Q85:T116 N114:O116"/>
    </sheetView>
  </sheetViews>
  <sheetFormatPr defaultColWidth="18.7109375" defaultRowHeight="12.75" customHeight="1" x14ac:dyDescent="0.25"/>
  <cols>
    <col min="1" max="1" width="14" customWidth="1"/>
    <col min="2" max="3" width="12.7109375" customWidth="1"/>
    <col min="4" max="4" width="15.28515625" bestFit="1" customWidth="1"/>
    <col min="5" max="13" width="12.7109375" customWidth="1"/>
    <col min="14" max="14" width="22.5703125" style="114" bestFit="1" customWidth="1"/>
    <col min="15" max="15" width="22.85546875" style="163" bestFit="1" customWidth="1"/>
    <col min="16" max="16" width="19.140625" style="163" bestFit="1" customWidth="1"/>
    <col min="17" max="17" width="26.28515625" bestFit="1" customWidth="1"/>
    <col min="18" max="18" width="25.7109375" bestFit="1" customWidth="1"/>
    <col min="19" max="19" width="26" bestFit="1" customWidth="1"/>
    <col min="20" max="20" width="12.7109375" customWidth="1"/>
  </cols>
  <sheetData>
    <row r="1" spans="1:20" ht="15" x14ac:dyDescent="0.25"/>
    <row r="2" spans="1:20" ht="15" x14ac:dyDescent="0.25"/>
    <row r="3" spans="1:20" ht="15" x14ac:dyDescent="0.25">
      <c r="A3" s="45" t="s">
        <v>62</v>
      </c>
      <c r="B3" s="117"/>
    </row>
    <row r="4" spans="1:20" ht="15" x14ac:dyDescent="0.25">
      <c r="A4" s="45" t="s">
        <v>63</v>
      </c>
    </row>
    <row r="5" spans="1:20" ht="15" x14ac:dyDescent="0.25">
      <c r="A5" s="45" t="s">
        <v>64</v>
      </c>
      <c r="B5">
        <v>3118</v>
      </c>
    </row>
    <row r="6" spans="1:20" ht="15" x14ac:dyDescent="0.25"/>
    <row r="7" spans="1:20" ht="15" x14ac:dyDescent="0.25">
      <c r="A7" s="45" t="s">
        <v>65</v>
      </c>
      <c r="B7" s="36">
        <f>MIN(BlueMesaInflow.Unregulated!A4:'BlueMesaInflow.Unregulated'!A35)</f>
        <v>43952</v>
      </c>
    </row>
    <row r="8" spans="1:20" ht="15" x14ac:dyDescent="0.25">
      <c r="A8" s="45" t="s">
        <v>66</v>
      </c>
      <c r="B8" s="36">
        <f>MAX(BlueMesaInflow.Unregulated!A4:'BlueMesaInflow.Unregulated'!A35)</f>
        <v>44896</v>
      </c>
    </row>
    <row r="9" spans="1:20" ht="15" x14ac:dyDescent="0.25">
      <c r="B9">
        <v>1000</v>
      </c>
    </row>
    <row r="10" spans="1:20" ht="15" x14ac:dyDescent="0.25">
      <c r="B10" t="s">
        <v>251</v>
      </c>
      <c r="C10" s="180" t="s">
        <v>251</v>
      </c>
      <c r="D10" s="180" t="s">
        <v>251</v>
      </c>
      <c r="E10" s="180" t="s">
        <v>251</v>
      </c>
      <c r="F10" s="180" t="s">
        <v>251</v>
      </c>
      <c r="G10" s="180" t="s">
        <v>251</v>
      </c>
      <c r="H10" s="180" t="s">
        <v>251</v>
      </c>
      <c r="I10" s="180" t="s">
        <v>251</v>
      </c>
      <c r="J10" s="180" t="s">
        <v>251</v>
      </c>
      <c r="K10" s="180" t="s">
        <v>251</v>
      </c>
      <c r="L10" s="180" t="s">
        <v>251</v>
      </c>
      <c r="M10" s="180" t="s">
        <v>251</v>
      </c>
      <c r="N10" s="114" t="s">
        <v>250</v>
      </c>
      <c r="O10" s="163" t="s">
        <v>250</v>
      </c>
      <c r="P10" s="163" t="s">
        <v>251</v>
      </c>
      <c r="Q10" t="s">
        <v>250</v>
      </c>
      <c r="R10" t="s">
        <v>250</v>
      </c>
      <c r="S10" s="180" t="s">
        <v>250</v>
      </c>
      <c r="T10" s="180" t="s">
        <v>250</v>
      </c>
    </row>
    <row r="11" spans="1:20" ht="15" x14ac:dyDescent="0.25">
      <c r="A11" s="45" t="s">
        <v>53</v>
      </c>
      <c r="B11" s="311">
        <v>1852</v>
      </c>
      <c r="C11" s="311">
        <v>1854</v>
      </c>
      <c r="D11" s="311">
        <v>1838</v>
      </c>
      <c r="E11" s="311">
        <v>1856</v>
      </c>
      <c r="F11" s="311">
        <v>1855</v>
      </c>
      <c r="G11" s="311">
        <v>1853</v>
      </c>
      <c r="H11" s="311">
        <v>2388</v>
      </c>
      <c r="I11" s="311">
        <v>1834</v>
      </c>
      <c r="J11" s="311">
        <v>2255</v>
      </c>
      <c r="K11" s="311">
        <v>23054</v>
      </c>
      <c r="L11" s="311">
        <v>1591</v>
      </c>
      <c r="M11" s="311">
        <v>23409</v>
      </c>
      <c r="N11" s="311">
        <v>21327</v>
      </c>
      <c r="O11" s="311">
        <v>21323</v>
      </c>
      <c r="P11" s="311">
        <v>21884</v>
      </c>
      <c r="Q11" s="311">
        <v>23316</v>
      </c>
      <c r="R11" s="311">
        <v>2094</v>
      </c>
      <c r="S11" s="311">
        <v>23317</v>
      </c>
      <c r="T11" s="311">
        <v>2095</v>
      </c>
    </row>
    <row r="12" spans="1:20" ht="15" x14ac:dyDescent="0.25">
      <c r="A12" t="s">
        <v>154</v>
      </c>
      <c r="B12" s="45" t="s">
        <v>114</v>
      </c>
      <c r="C12" s="45" t="s">
        <v>115</v>
      </c>
      <c r="D12" s="45" t="s">
        <v>116</v>
      </c>
      <c r="E12" s="45" t="s">
        <v>117</v>
      </c>
      <c r="F12" s="45" t="s">
        <v>118</v>
      </c>
      <c r="G12" s="45" t="s">
        <v>119</v>
      </c>
      <c r="H12" s="45" t="s">
        <v>120</v>
      </c>
      <c r="I12" s="45" t="s">
        <v>121</v>
      </c>
      <c r="J12" s="45" t="s">
        <v>122</v>
      </c>
      <c r="K12" s="45" t="s">
        <v>123</v>
      </c>
      <c r="L12" s="114" t="s">
        <v>126</v>
      </c>
      <c r="M12" s="180" t="s">
        <v>235</v>
      </c>
      <c r="N12" s="45" t="s">
        <v>124</v>
      </c>
      <c r="O12" t="s">
        <v>125</v>
      </c>
      <c r="P12" s="163" t="s">
        <v>165</v>
      </c>
      <c r="Q12" s="180" t="s">
        <v>210</v>
      </c>
      <c r="R12" s="180" t="s">
        <v>211</v>
      </c>
      <c r="S12" s="180" t="s">
        <v>212</v>
      </c>
      <c r="T12" s="180" t="s">
        <v>213</v>
      </c>
    </row>
    <row r="13" spans="1:20" ht="15" x14ac:dyDescent="0.25">
      <c r="A13" s="310"/>
      <c r="B13" s="182"/>
      <c r="C13" s="182"/>
      <c r="D13" s="182"/>
      <c r="E13" s="182"/>
      <c r="F13" s="182"/>
      <c r="G13" s="182"/>
      <c r="H13" s="182"/>
      <c r="I13" s="182"/>
      <c r="J13" s="182"/>
      <c r="K13" s="182"/>
      <c r="L13" s="182"/>
      <c r="M13" s="182"/>
      <c r="N13" s="182"/>
      <c r="O13" s="182"/>
      <c r="P13" s="182"/>
      <c r="Q13" s="182"/>
      <c r="R13" s="182"/>
      <c r="S13" s="182"/>
      <c r="T13" s="182"/>
    </row>
    <row r="14" spans="1:20" ht="15" x14ac:dyDescent="0.25">
      <c r="A14" s="310"/>
      <c r="B14" s="182"/>
      <c r="C14" s="182"/>
      <c r="D14" s="182"/>
      <c r="E14" s="182"/>
      <c r="F14" s="182"/>
      <c r="G14" s="182"/>
      <c r="H14" s="182"/>
      <c r="I14" s="182"/>
      <c r="J14" s="182"/>
      <c r="K14" s="182"/>
      <c r="L14" s="182"/>
      <c r="M14" s="182"/>
      <c r="N14" s="182"/>
      <c r="O14" s="182"/>
      <c r="P14" s="182"/>
      <c r="Q14" s="182"/>
      <c r="R14" s="182"/>
      <c r="S14" s="182"/>
      <c r="T14" s="182"/>
    </row>
    <row r="15" spans="1:20" ht="15" x14ac:dyDescent="0.25">
      <c r="A15" s="310"/>
      <c r="B15" s="182"/>
      <c r="C15" s="182"/>
      <c r="D15" s="182"/>
      <c r="E15" s="182"/>
      <c r="F15" s="182"/>
      <c r="G15" s="182"/>
      <c r="H15" s="182"/>
      <c r="I15" s="182"/>
      <c r="J15" s="182"/>
      <c r="K15" s="182"/>
      <c r="L15" s="182"/>
      <c r="M15" s="182"/>
      <c r="N15" s="182"/>
      <c r="O15" s="182"/>
      <c r="P15" s="182"/>
      <c r="Q15" s="182"/>
      <c r="R15" s="182"/>
      <c r="S15" s="182"/>
      <c r="T15" s="182"/>
    </row>
    <row r="16" spans="1:20" ht="15" x14ac:dyDescent="0.25">
      <c r="A16" s="310"/>
      <c r="B16" s="182"/>
      <c r="C16" s="182"/>
      <c r="D16" s="182"/>
      <c r="E16" s="182"/>
      <c r="F16" s="182"/>
      <c r="G16" s="182"/>
      <c r="H16" s="182"/>
      <c r="I16" s="182"/>
      <c r="J16" s="182"/>
      <c r="K16" s="182"/>
      <c r="L16" s="182"/>
      <c r="M16" s="182"/>
      <c r="N16" s="182"/>
      <c r="O16" s="182"/>
      <c r="P16" s="182"/>
      <c r="Q16" s="182"/>
      <c r="R16" s="182"/>
      <c r="S16" s="182"/>
      <c r="T16" s="182"/>
    </row>
    <row r="17" spans="1:20" ht="15" x14ac:dyDescent="0.25">
      <c r="A17" s="310"/>
      <c r="B17" s="182"/>
      <c r="C17" s="182"/>
      <c r="D17" s="182"/>
      <c r="E17" s="182"/>
      <c r="F17" s="182"/>
      <c r="G17" s="182"/>
      <c r="H17" s="182"/>
      <c r="I17" s="182"/>
      <c r="J17" s="182"/>
      <c r="K17" s="182"/>
      <c r="L17" s="182"/>
      <c r="M17" s="182"/>
      <c r="N17" s="182"/>
      <c r="O17" s="182"/>
      <c r="P17" s="182"/>
      <c r="Q17" s="182"/>
      <c r="R17" s="182"/>
      <c r="S17" s="182"/>
      <c r="T17" s="182"/>
    </row>
    <row r="18" spans="1:20" ht="15" x14ac:dyDescent="0.25">
      <c r="A18" s="310"/>
      <c r="B18" s="182"/>
      <c r="C18" s="182"/>
      <c r="D18" s="182"/>
      <c r="E18" s="182"/>
      <c r="F18" s="182"/>
      <c r="G18" s="182"/>
      <c r="H18" s="182"/>
      <c r="I18" s="182"/>
      <c r="J18" s="182"/>
      <c r="K18" s="182"/>
      <c r="L18" s="182"/>
      <c r="M18" s="182"/>
      <c r="N18" s="182"/>
      <c r="O18" s="182"/>
      <c r="P18" s="182"/>
      <c r="Q18" s="182"/>
      <c r="R18" s="182"/>
      <c r="S18" s="182"/>
      <c r="T18" s="182"/>
    </row>
    <row r="19" spans="1:20" ht="15" x14ac:dyDescent="0.25">
      <c r="A19" s="310"/>
      <c r="B19" s="182"/>
      <c r="C19" s="182"/>
      <c r="D19" s="182"/>
      <c r="E19" s="182"/>
      <c r="F19" s="182"/>
      <c r="G19" s="182"/>
      <c r="H19" s="182"/>
      <c r="I19" s="182"/>
      <c r="J19" s="182"/>
      <c r="K19" s="182"/>
      <c r="L19" s="182"/>
      <c r="M19" s="182"/>
      <c r="N19" s="182"/>
      <c r="O19" s="182"/>
      <c r="P19" s="182"/>
      <c r="Q19" s="182"/>
      <c r="R19" s="182"/>
      <c r="S19" s="182"/>
      <c r="T19" s="182"/>
    </row>
    <row r="20" spans="1:20" ht="15" x14ac:dyDescent="0.25">
      <c r="A20" s="310"/>
      <c r="B20" s="182"/>
      <c r="C20" s="182"/>
      <c r="D20" s="182"/>
      <c r="E20" s="182"/>
      <c r="F20" s="182"/>
      <c r="G20" s="182"/>
      <c r="H20" s="182"/>
      <c r="I20" s="182"/>
      <c r="J20" s="182"/>
      <c r="K20" s="182"/>
      <c r="L20" s="182"/>
      <c r="M20" s="182"/>
      <c r="N20" s="182"/>
      <c r="O20" s="182"/>
      <c r="P20" s="182"/>
      <c r="Q20" s="182"/>
      <c r="R20" s="182"/>
      <c r="S20" s="182"/>
      <c r="T20" s="182"/>
    </row>
    <row r="21" spans="1:20" ht="15" x14ac:dyDescent="0.25">
      <c r="A21" s="310"/>
      <c r="B21" s="182"/>
      <c r="C21" s="182"/>
      <c r="D21" s="182"/>
      <c r="E21" s="182"/>
      <c r="F21" s="182"/>
      <c r="G21" s="182"/>
      <c r="H21" s="182"/>
      <c r="I21" s="182"/>
      <c r="J21" s="182"/>
      <c r="K21" s="182"/>
      <c r="L21" s="182"/>
      <c r="M21" s="182"/>
      <c r="N21" s="182"/>
      <c r="O21" s="182"/>
      <c r="P21" s="182"/>
      <c r="Q21" s="182"/>
      <c r="R21" s="182"/>
      <c r="S21" s="182"/>
      <c r="T21" s="182"/>
    </row>
    <row r="22" spans="1:20" ht="15" x14ac:dyDescent="0.25">
      <c r="A22" s="310"/>
      <c r="B22" s="182"/>
      <c r="C22" s="182"/>
      <c r="D22" s="182"/>
      <c r="E22" s="182"/>
      <c r="F22" s="182"/>
      <c r="G22" s="182"/>
      <c r="H22" s="182"/>
      <c r="I22" s="182"/>
      <c r="J22" s="182"/>
      <c r="K22" s="182"/>
      <c r="L22" s="182"/>
      <c r="M22" s="182"/>
      <c r="N22" s="182"/>
      <c r="O22" s="182"/>
      <c r="P22" s="182"/>
      <c r="Q22" s="182"/>
      <c r="R22" s="182"/>
      <c r="S22" s="182"/>
      <c r="T22" s="182"/>
    </row>
    <row r="23" spans="1:20" ht="15" x14ac:dyDescent="0.25">
      <c r="A23" s="310"/>
      <c r="B23" s="182"/>
      <c r="C23" s="182"/>
      <c r="D23" s="182"/>
      <c r="E23" s="182"/>
      <c r="F23" s="182"/>
      <c r="G23" s="182"/>
      <c r="H23" s="182"/>
      <c r="I23" s="182"/>
      <c r="J23" s="182"/>
      <c r="K23" s="182"/>
      <c r="L23" s="182"/>
      <c r="M23" s="182"/>
      <c r="N23" s="182"/>
      <c r="O23" s="182"/>
      <c r="P23" s="182"/>
      <c r="Q23" s="182"/>
      <c r="R23" s="182"/>
      <c r="S23" s="182"/>
      <c r="T23" s="182"/>
    </row>
    <row r="24" spans="1:20" ht="15" x14ac:dyDescent="0.25">
      <c r="A24" s="310"/>
      <c r="B24" s="182"/>
      <c r="C24" s="182"/>
      <c r="D24" s="182"/>
      <c r="E24" s="182"/>
      <c r="F24" s="182"/>
      <c r="G24" s="182"/>
      <c r="H24" s="182"/>
      <c r="I24" s="182"/>
      <c r="J24" s="182"/>
      <c r="K24" s="182"/>
      <c r="L24" s="182"/>
      <c r="M24" s="182"/>
      <c r="N24" s="182"/>
      <c r="O24" s="182"/>
      <c r="P24" s="182"/>
      <c r="Q24" s="182"/>
      <c r="R24" s="182"/>
      <c r="S24" s="182"/>
      <c r="T24" s="182"/>
    </row>
    <row r="25" spans="1:20" ht="15" x14ac:dyDescent="0.25">
      <c r="A25" s="310"/>
      <c r="B25" s="182"/>
      <c r="C25" s="182"/>
      <c r="D25" s="182"/>
      <c r="E25" s="182"/>
      <c r="F25" s="182"/>
      <c r="G25" s="182"/>
      <c r="H25" s="182"/>
      <c r="I25" s="182"/>
      <c r="J25" s="182"/>
      <c r="K25" s="182"/>
      <c r="L25" s="182"/>
      <c r="M25" s="182"/>
      <c r="N25" s="182"/>
      <c r="O25" s="182"/>
      <c r="P25" s="182"/>
      <c r="Q25" s="182"/>
      <c r="R25" s="182"/>
      <c r="S25" s="182"/>
      <c r="T25" s="182"/>
    </row>
    <row r="26" spans="1:20" ht="15" x14ac:dyDescent="0.25">
      <c r="A26" s="310"/>
      <c r="B26" s="182"/>
      <c r="C26" s="182"/>
      <c r="D26" s="182"/>
      <c r="E26" s="182"/>
      <c r="F26" s="182"/>
      <c r="G26" s="182"/>
      <c r="H26" s="182"/>
      <c r="I26" s="182"/>
      <c r="J26" s="182"/>
      <c r="K26" s="182"/>
      <c r="L26" s="182"/>
      <c r="M26" s="182"/>
      <c r="N26" s="182"/>
      <c r="O26" s="182"/>
      <c r="P26" s="182"/>
      <c r="Q26" s="182"/>
      <c r="R26" s="182"/>
      <c r="S26" s="182"/>
      <c r="T26" s="182"/>
    </row>
    <row r="27" spans="1:20" ht="15" x14ac:dyDescent="0.25">
      <c r="A27" s="310"/>
      <c r="B27" s="182"/>
      <c r="C27" s="182"/>
      <c r="D27" s="182"/>
      <c r="E27" s="182"/>
      <c r="F27" s="182"/>
      <c r="G27" s="182"/>
      <c r="H27" s="182"/>
      <c r="I27" s="182"/>
      <c r="J27" s="182"/>
      <c r="K27" s="182"/>
      <c r="L27" s="182"/>
      <c r="M27" s="182"/>
      <c r="N27" s="182"/>
      <c r="O27" s="182"/>
      <c r="P27" s="182"/>
      <c r="Q27" s="182"/>
      <c r="R27" s="182"/>
      <c r="S27" s="182"/>
      <c r="T27" s="182"/>
    </row>
    <row r="28" spans="1:20" ht="15" x14ac:dyDescent="0.25">
      <c r="A28" s="310"/>
      <c r="B28" s="182"/>
      <c r="C28" s="182"/>
      <c r="D28" s="182"/>
      <c r="E28" s="182"/>
      <c r="F28" s="182"/>
      <c r="G28" s="182"/>
      <c r="H28" s="182"/>
      <c r="I28" s="182"/>
      <c r="J28" s="182"/>
      <c r="K28" s="182"/>
      <c r="L28" s="182"/>
      <c r="M28" s="182"/>
      <c r="N28" s="182"/>
      <c r="O28" s="182"/>
      <c r="P28" s="182"/>
      <c r="Q28" s="182"/>
      <c r="R28" s="182"/>
      <c r="S28" s="182"/>
      <c r="T28" s="182"/>
    </row>
    <row r="29" spans="1:20" ht="15" x14ac:dyDescent="0.25">
      <c r="A29" s="310"/>
      <c r="B29" s="182"/>
      <c r="C29" s="182"/>
      <c r="D29" s="182"/>
      <c r="E29" s="182"/>
      <c r="F29" s="182"/>
      <c r="G29" s="182"/>
      <c r="H29" s="182"/>
      <c r="I29" s="182"/>
      <c r="J29" s="182"/>
      <c r="K29" s="182"/>
      <c r="L29" s="182"/>
      <c r="M29" s="182"/>
      <c r="N29" s="182"/>
      <c r="O29" s="182"/>
      <c r="P29" s="182"/>
      <c r="Q29" s="182"/>
      <c r="R29" s="182"/>
      <c r="S29" s="182"/>
      <c r="T29" s="182"/>
    </row>
    <row r="30" spans="1:20" ht="15" x14ac:dyDescent="0.25">
      <c r="A30" s="310"/>
      <c r="B30" s="182"/>
      <c r="C30" s="182"/>
      <c r="D30" s="182"/>
      <c r="E30" s="182"/>
      <c r="F30" s="182"/>
      <c r="G30" s="182"/>
      <c r="H30" s="182"/>
      <c r="I30" s="182"/>
      <c r="J30" s="182"/>
      <c r="K30" s="182"/>
      <c r="L30" s="182"/>
      <c r="M30" s="182"/>
      <c r="N30" s="182"/>
      <c r="O30" s="182"/>
      <c r="P30" s="182"/>
      <c r="Q30" s="182"/>
      <c r="R30" s="182"/>
      <c r="S30" s="182"/>
      <c r="T30" s="182"/>
    </row>
    <row r="31" spans="1:20" ht="15" x14ac:dyDescent="0.25">
      <c r="A31" s="310"/>
      <c r="B31" s="182"/>
      <c r="C31" s="182"/>
      <c r="D31" s="182"/>
      <c r="E31" s="182"/>
      <c r="F31" s="182"/>
      <c r="G31" s="182"/>
      <c r="H31" s="182"/>
      <c r="I31" s="182"/>
      <c r="J31" s="182"/>
      <c r="K31" s="182"/>
      <c r="L31" s="182"/>
      <c r="M31" s="182"/>
      <c r="N31" s="182"/>
      <c r="O31" s="182"/>
      <c r="P31" s="182"/>
      <c r="Q31" s="182"/>
      <c r="R31" s="182"/>
      <c r="S31" s="182"/>
      <c r="T31" s="182"/>
    </row>
    <row r="32" spans="1:20" ht="15" x14ac:dyDescent="0.25">
      <c r="A32" s="310"/>
      <c r="B32" s="182"/>
      <c r="C32" s="182"/>
      <c r="D32" s="182"/>
      <c r="E32" s="182"/>
      <c r="F32" s="182"/>
      <c r="G32" s="182"/>
      <c r="H32" s="182"/>
      <c r="I32" s="182"/>
      <c r="J32" s="182"/>
      <c r="K32" s="182"/>
      <c r="L32" s="182"/>
      <c r="M32" s="182"/>
      <c r="N32" s="182"/>
      <c r="O32" s="182"/>
      <c r="P32" s="182"/>
      <c r="Q32" s="182"/>
      <c r="R32" s="182"/>
      <c r="S32" s="182"/>
      <c r="T32" s="182"/>
    </row>
    <row r="33" spans="1:20" ht="15" x14ac:dyDescent="0.25">
      <c r="A33" s="310"/>
      <c r="B33" s="182"/>
      <c r="C33" s="182"/>
      <c r="D33" s="182"/>
      <c r="E33" s="182"/>
      <c r="F33" s="182"/>
      <c r="G33" s="182"/>
      <c r="H33" s="182"/>
      <c r="I33" s="182"/>
      <c r="J33" s="182"/>
      <c r="K33" s="182"/>
      <c r="L33" s="182"/>
      <c r="M33" s="182"/>
      <c r="N33" s="182"/>
      <c r="O33" s="182"/>
      <c r="P33" s="182"/>
      <c r="Q33" s="182"/>
      <c r="R33" s="182"/>
      <c r="S33" s="182"/>
      <c r="T33" s="182"/>
    </row>
    <row r="34" spans="1:20" ht="15" x14ac:dyDescent="0.25">
      <c r="A34" s="310"/>
      <c r="B34" s="182"/>
      <c r="C34" s="182"/>
      <c r="D34" s="182"/>
      <c r="E34" s="182"/>
      <c r="F34" s="182"/>
      <c r="G34" s="182"/>
      <c r="H34" s="182"/>
      <c r="I34" s="182"/>
      <c r="J34" s="182"/>
      <c r="K34" s="182"/>
      <c r="L34" s="182"/>
      <c r="M34" s="182"/>
      <c r="N34" s="182"/>
      <c r="O34" s="182"/>
      <c r="P34" s="182"/>
      <c r="Q34" s="182"/>
      <c r="R34" s="182"/>
      <c r="S34" s="182"/>
      <c r="T34" s="182"/>
    </row>
    <row r="35" spans="1:20" ht="15" x14ac:dyDescent="0.25">
      <c r="A35" s="310"/>
      <c r="B35" s="182"/>
      <c r="C35" s="182"/>
      <c r="D35" s="182"/>
      <c r="E35" s="182"/>
      <c r="F35" s="182"/>
      <c r="G35" s="182"/>
      <c r="H35" s="182"/>
      <c r="I35" s="182"/>
      <c r="J35" s="182"/>
      <c r="K35" s="182"/>
      <c r="L35" s="182"/>
      <c r="M35" s="182"/>
      <c r="N35" s="182"/>
      <c r="O35" s="182"/>
      <c r="P35" s="182"/>
      <c r="Q35" s="182"/>
      <c r="R35" s="182"/>
      <c r="S35" s="182"/>
      <c r="T35" s="182"/>
    </row>
    <row r="36" spans="1:20" ht="15" x14ac:dyDescent="0.25">
      <c r="A36" s="310"/>
      <c r="B36" s="182"/>
      <c r="C36" s="182"/>
      <c r="D36" s="182"/>
      <c r="E36" s="182"/>
      <c r="F36" s="182"/>
      <c r="G36" s="182"/>
      <c r="H36" s="182"/>
      <c r="I36" s="182"/>
      <c r="J36" s="182"/>
      <c r="K36" s="182"/>
      <c r="L36" s="182"/>
      <c r="M36" s="182"/>
      <c r="N36" s="182"/>
      <c r="O36" s="182"/>
      <c r="P36" s="182"/>
      <c r="Q36" s="182"/>
      <c r="R36" s="182"/>
      <c r="S36" s="182"/>
      <c r="T36" s="182"/>
    </row>
    <row r="37" spans="1:20" ht="15" x14ac:dyDescent="0.25">
      <c r="A37" s="88"/>
      <c r="B37" s="118"/>
      <c r="C37" s="118"/>
      <c r="D37" s="118"/>
      <c r="E37" s="118"/>
      <c r="F37" s="118"/>
      <c r="G37" s="118"/>
      <c r="H37" s="118"/>
      <c r="I37" s="118"/>
      <c r="J37" s="118"/>
      <c r="K37" s="118"/>
      <c r="L37" s="118"/>
      <c r="M37" s="122"/>
      <c r="N37" s="118"/>
      <c r="O37" s="118"/>
      <c r="P37" s="122"/>
      <c r="Q37" s="181"/>
      <c r="R37" s="181"/>
      <c r="S37" s="181"/>
      <c r="T37" s="181"/>
    </row>
    <row r="38" spans="1:20" ht="15" x14ac:dyDescent="0.25">
      <c r="A38" s="88"/>
      <c r="B38" s="118"/>
      <c r="C38" s="118"/>
      <c r="D38" s="118"/>
      <c r="E38" s="118"/>
      <c r="F38" s="118"/>
      <c r="G38" s="118"/>
      <c r="H38" s="118"/>
      <c r="I38" s="118"/>
      <c r="J38" s="118"/>
      <c r="K38" s="118"/>
      <c r="L38" s="118"/>
      <c r="M38" s="122"/>
      <c r="N38" s="118"/>
      <c r="O38" s="118"/>
      <c r="P38" s="122"/>
      <c r="Q38" s="181"/>
      <c r="R38" s="181"/>
      <c r="S38" s="181"/>
      <c r="T38" s="181"/>
    </row>
    <row r="39" spans="1:20" ht="15" x14ac:dyDescent="0.25">
      <c r="A39" s="88"/>
      <c r="B39" s="118"/>
      <c r="C39" s="118"/>
      <c r="D39" s="118"/>
      <c r="E39" s="118"/>
      <c r="F39" s="118"/>
      <c r="G39" s="118"/>
      <c r="H39" s="118"/>
      <c r="I39" s="118"/>
      <c r="J39" s="118"/>
      <c r="K39" s="118"/>
      <c r="L39" s="118"/>
      <c r="M39" s="122"/>
      <c r="N39" s="118"/>
      <c r="O39" s="118"/>
      <c r="P39" s="122"/>
      <c r="Q39" s="181"/>
      <c r="R39" s="181"/>
      <c r="S39" s="181"/>
      <c r="T39" s="181"/>
    </row>
    <row r="40" spans="1:20" ht="15" x14ac:dyDescent="0.25">
      <c r="A40" s="87"/>
      <c r="B40" s="119"/>
      <c r="C40" s="119"/>
      <c r="D40" s="119"/>
      <c r="E40" s="119"/>
      <c r="F40" s="119"/>
      <c r="G40" s="119"/>
      <c r="H40" s="119"/>
      <c r="I40" s="119"/>
      <c r="J40" s="119"/>
      <c r="K40" s="119"/>
      <c r="L40" s="119"/>
      <c r="M40" s="123"/>
      <c r="N40" s="119"/>
      <c r="O40" s="119"/>
      <c r="P40" s="123"/>
      <c r="Q40" s="182"/>
      <c r="R40" s="182"/>
      <c r="S40" s="182"/>
      <c r="T40" s="182"/>
    </row>
    <row r="41" spans="1:20" ht="15" x14ac:dyDescent="0.25">
      <c r="A41" s="88"/>
      <c r="B41" s="118"/>
      <c r="C41" s="118"/>
      <c r="D41" s="118"/>
      <c r="E41" s="118"/>
      <c r="F41" s="118"/>
      <c r="G41" s="118"/>
      <c r="H41" s="118"/>
      <c r="I41" s="118"/>
      <c r="J41" s="118"/>
      <c r="K41" s="118"/>
      <c r="L41" s="118"/>
      <c r="M41" s="122"/>
      <c r="N41" s="118"/>
      <c r="O41" s="118"/>
      <c r="P41" s="122"/>
      <c r="Q41" s="181"/>
      <c r="R41" s="181"/>
      <c r="S41" s="181"/>
      <c r="T41" s="181"/>
    </row>
    <row r="42" spans="1:20" ht="15" x14ac:dyDescent="0.25">
      <c r="A42" s="88"/>
      <c r="B42" s="118"/>
      <c r="C42" s="118"/>
      <c r="D42" s="118"/>
      <c r="E42" s="118"/>
      <c r="F42" s="118"/>
      <c r="G42" s="118"/>
      <c r="H42" s="118"/>
      <c r="I42" s="118"/>
      <c r="J42" s="118"/>
      <c r="K42" s="118"/>
      <c r="L42" s="118"/>
      <c r="M42" s="122"/>
      <c r="N42" s="118"/>
      <c r="O42" s="118"/>
      <c r="P42" s="122"/>
      <c r="Q42" s="181"/>
      <c r="R42" s="181"/>
      <c r="S42" s="181"/>
      <c r="T42" s="181"/>
    </row>
    <row r="43" spans="1:20" ht="15" x14ac:dyDescent="0.25">
      <c r="A43" s="87"/>
      <c r="B43" s="119"/>
      <c r="C43" s="119"/>
      <c r="D43" s="119"/>
      <c r="E43" s="119"/>
      <c r="F43" s="119"/>
      <c r="G43" s="119"/>
      <c r="H43" s="119"/>
      <c r="I43" s="119"/>
      <c r="J43" s="119"/>
      <c r="K43" s="119"/>
      <c r="L43" s="119"/>
      <c r="M43" s="123"/>
      <c r="N43" s="119"/>
      <c r="O43" s="119"/>
      <c r="P43" s="123"/>
      <c r="Q43" s="182"/>
      <c r="R43" s="182"/>
      <c r="S43" s="182"/>
      <c r="T43" s="182"/>
    </row>
    <row r="44" spans="1:20" ht="15" x14ac:dyDescent="0.25">
      <c r="A44" s="88"/>
      <c r="B44" s="118"/>
      <c r="C44" s="118"/>
      <c r="D44" s="118"/>
      <c r="E44" s="118"/>
      <c r="F44" s="118"/>
      <c r="G44" s="118"/>
      <c r="H44" s="118"/>
      <c r="I44" s="118"/>
      <c r="J44" s="118"/>
      <c r="K44" s="118"/>
      <c r="L44" s="118"/>
      <c r="M44" s="122"/>
      <c r="N44" s="118"/>
      <c r="O44" s="118"/>
      <c r="P44" s="122"/>
      <c r="Q44" s="181"/>
      <c r="R44" s="181"/>
      <c r="S44" s="181"/>
      <c r="T44" s="181"/>
    </row>
    <row r="45" spans="1:20" ht="15" x14ac:dyDescent="0.25">
      <c r="A45" s="309">
        <v>44075</v>
      </c>
      <c r="K45" s="45"/>
      <c r="L45" s="114"/>
      <c r="M45" s="163"/>
      <c r="N45"/>
      <c r="O45"/>
      <c r="Q45" s="180"/>
      <c r="R45" s="180"/>
      <c r="S45" s="180"/>
      <c r="T45" s="180"/>
    </row>
    <row r="46" spans="1:20" ht="15" x14ac:dyDescent="0.25">
      <c r="B46" s="311" t="s">
        <v>251</v>
      </c>
      <c r="C46" s="180" t="s">
        <v>251</v>
      </c>
      <c r="D46" s="180" t="s">
        <v>251</v>
      </c>
      <c r="E46" s="180" t="s">
        <v>251</v>
      </c>
      <c r="F46" s="180" t="s">
        <v>251</v>
      </c>
      <c r="G46" s="180" t="s">
        <v>251</v>
      </c>
      <c r="H46" s="180" t="s">
        <v>251</v>
      </c>
      <c r="I46" s="180" t="s">
        <v>251</v>
      </c>
      <c r="J46" s="180" t="s">
        <v>251</v>
      </c>
      <c r="K46" s="180" t="s">
        <v>251</v>
      </c>
      <c r="L46" s="180" t="s">
        <v>251</v>
      </c>
      <c r="M46" s="180" t="s">
        <v>251</v>
      </c>
      <c r="N46" s="180" t="s">
        <v>250</v>
      </c>
      <c r="O46" s="180" t="s">
        <v>250</v>
      </c>
      <c r="P46" s="180" t="s">
        <v>251</v>
      </c>
      <c r="Q46" s="180" t="s">
        <v>250</v>
      </c>
      <c r="R46" s="180" t="s">
        <v>250</v>
      </c>
      <c r="S46" s="180" t="s">
        <v>250</v>
      </c>
      <c r="T46" s="180" t="s">
        <v>250</v>
      </c>
    </row>
    <row r="47" spans="1:20" ht="15" x14ac:dyDescent="0.25">
      <c r="A47" s="45" t="s">
        <v>54</v>
      </c>
      <c r="B47" s="311">
        <f t="shared" ref="B47:P47" si="0">B11</f>
        <v>1852</v>
      </c>
      <c r="C47" s="311">
        <f t="shared" si="0"/>
        <v>1854</v>
      </c>
      <c r="D47" s="311">
        <f t="shared" si="0"/>
        <v>1838</v>
      </c>
      <c r="E47" s="311">
        <f t="shared" si="0"/>
        <v>1856</v>
      </c>
      <c r="F47" s="311">
        <f t="shared" si="0"/>
        <v>1855</v>
      </c>
      <c r="G47" s="311">
        <f t="shared" si="0"/>
        <v>1853</v>
      </c>
      <c r="H47" s="311">
        <f t="shared" si="0"/>
        <v>2388</v>
      </c>
      <c r="I47" s="311">
        <f t="shared" si="0"/>
        <v>1834</v>
      </c>
      <c r="J47" s="311">
        <f t="shared" si="0"/>
        <v>2255</v>
      </c>
      <c r="K47" s="311">
        <f t="shared" si="0"/>
        <v>23054</v>
      </c>
      <c r="L47" s="311">
        <f t="shared" si="0"/>
        <v>1591</v>
      </c>
      <c r="M47" s="311">
        <f t="shared" si="0"/>
        <v>23409</v>
      </c>
      <c r="N47" s="311">
        <f t="shared" si="0"/>
        <v>21327</v>
      </c>
      <c r="O47" s="311">
        <f t="shared" si="0"/>
        <v>21323</v>
      </c>
      <c r="P47" s="311">
        <f t="shared" si="0"/>
        <v>21884</v>
      </c>
      <c r="Q47" s="311">
        <f t="shared" ref="Q47" si="1">Q11</f>
        <v>23316</v>
      </c>
      <c r="R47" s="311">
        <f>R11</f>
        <v>2094</v>
      </c>
      <c r="S47" s="311">
        <f>S11</f>
        <v>23317</v>
      </c>
      <c r="T47" s="311">
        <f>T11</f>
        <v>2095</v>
      </c>
    </row>
    <row r="48" spans="1:20" ht="15" x14ac:dyDescent="0.25">
      <c r="A48" s="45" t="s">
        <v>127</v>
      </c>
      <c r="B48" s="311" t="s">
        <v>114</v>
      </c>
      <c r="C48" s="45" t="s">
        <v>128</v>
      </c>
      <c r="D48" s="45" t="s">
        <v>129</v>
      </c>
      <c r="E48" s="45" t="s">
        <v>130</v>
      </c>
      <c r="F48" s="45" t="s">
        <v>131</v>
      </c>
      <c r="G48" s="45" t="s">
        <v>132</v>
      </c>
      <c r="H48" s="45" t="s">
        <v>133</v>
      </c>
      <c r="I48" s="45" t="s">
        <v>134</v>
      </c>
      <c r="J48" s="45" t="s">
        <v>135</v>
      </c>
      <c r="K48" s="45" t="s">
        <v>136</v>
      </c>
      <c r="L48" s="114" t="s">
        <v>139</v>
      </c>
      <c r="M48" s="180" t="s">
        <v>234</v>
      </c>
      <c r="N48" s="45" t="s">
        <v>137</v>
      </c>
      <c r="O48" t="s">
        <v>138</v>
      </c>
      <c r="P48" s="163" t="s">
        <v>166</v>
      </c>
      <c r="Q48" s="180" t="s">
        <v>214</v>
      </c>
      <c r="R48" s="180" t="s">
        <v>215</v>
      </c>
      <c r="S48" s="180" t="s">
        <v>216</v>
      </c>
      <c r="T48" s="180" t="s">
        <v>217</v>
      </c>
    </row>
    <row r="49" spans="1:20" ht="15" x14ac:dyDescent="0.25">
      <c r="A49" s="312"/>
      <c r="B49" s="120"/>
      <c r="C49" s="120"/>
      <c r="D49" s="120"/>
      <c r="E49" s="120"/>
      <c r="F49" s="120"/>
      <c r="G49" s="120"/>
      <c r="H49" s="120"/>
      <c r="I49" s="120"/>
      <c r="J49" s="120"/>
      <c r="K49" s="120"/>
      <c r="L49" s="120"/>
      <c r="M49" s="122"/>
      <c r="N49" s="120"/>
      <c r="O49" s="120"/>
      <c r="P49" s="122"/>
      <c r="Q49" s="181"/>
      <c r="R49" s="181"/>
      <c r="S49" s="181"/>
      <c r="T49" s="181"/>
    </row>
    <row r="50" spans="1:20" ht="15" x14ac:dyDescent="0.25">
      <c r="A50" s="312"/>
      <c r="B50" s="120"/>
      <c r="C50" s="120"/>
      <c r="D50" s="120"/>
      <c r="E50" s="120"/>
      <c r="F50" s="120"/>
      <c r="G50" s="120"/>
      <c r="H50" s="120"/>
      <c r="I50" s="120"/>
      <c r="J50" s="120"/>
      <c r="K50" s="120"/>
      <c r="L50" s="120"/>
      <c r="M50" s="122"/>
      <c r="N50" s="120"/>
      <c r="O50" s="120"/>
      <c r="P50" s="122"/>
      <c r="Q50" s="181"/>
      <c r="R50" s="181"/>
      <c r="S50" s="181"/>
      <c r="T50" s="181"/>
    </row>
    <row r="51" spans="1:20" ht="15" x14ac:dyDescent="0.25">
      <c r="A51" s="312"/>
      <c r="B51" s="120"/>
      <c r="C51" s="120"/>
      <c r="D51" s="120"/>
      <c r="E51" s="120"/>
      <c r="F51" s="120"/>
      <c r="G51" s="120"/>
      <c r="H51" s="120"/>
      <c r="I51" s="120"/>
      <c r="J51" s="120"/>
      <c r="K51" s="120"/>
      <c r="L51" s="120"/>
      <c r="M51" s="122"/>
      <c r="N51" s="120"/>
      <c r="O51" s="120"/>
      <c r="P51" s="122"/>
      <c r="Q51" s="181"/>
      <c r="R51" s="181"/>
      <c r="S51" s="181"/>
      <c r="T51" s="181"/>
    </row>
    <row r="52" spans="1:20" ht="15" x14ac:dyDescent="0.25">
      <c r="A52" s="312"/>
      <c r="B52" s="120"/>
      <c r="C52" s="120"/>
      <c r="D52" s="120"/>
      <c r="E52" s="120"/>
      <c r="F52" s="120"/>
      <c r="G52" s="120"/>
      <c r="H52" s="120"/>
      <c r="I52" s="120"/>
      <c r="J52" s="120"/>
      <c r="K52" s="120"/>
      <c r="L52" s="120"/>
      <c r="M52" s="122"/>
      <c r="N52" s="120"/>
      <c r="O52" s="120"/>
      <c r="P52" s="122"/>
      <c r="Q52" s="181"/>
      <c r="R52" s="181"/>
      <c r="S52" s="181"/>
      <c r="T52" s="181"/>
    </row>
    <row r="53" spans="1:20" ht="15" x14ac:dyDescent="0.25">
      <c r="A53" s="312"/>
      <c r="B53" s="120"/>
      <c r="C53" s="120"/>
      <c r="D53" s="120"/>
      <c r="E53" s="120"/>
      <c r="F53" s="120"/>
      <c r="G53" s="120"/>
      <c r="H53" s="120"/>
      <c r="I53" s="120"/>
      <c r="J53" s="120"/>
      <c r="K53" s="120"/>
      <c r="L53" s="120"/>
      <c r="M53" s="122"/>
      <c r="N53" s="120"/>
      <c r="O53" s="120"/>
      <c r="P53" s="122"/>
      <c r="Q53" s="181"/>
      <c r="R53" s="181"/>
      <c r="S53" s="181"/>
      <c r="T53" s="181"/>
    </row>
    <row r="54" spans="1:20" ht="15" x14ac:dyDescent="0.25">
      <c r="A54" s="312"/>
      <c r="B54" s="120"/>
      <c r="C54" s="120"/>
      <c r="D54" s="120"/>
      <c r="E54" s="120"/>
      <c r="F54" s="120"/>
      <c r="G54" s="120"/>
      <c r="H54" s="120"/>
      <c r="I54" s="120"/>
      <c r="J54" s="120"/>
      <c r="K54" s="120"/>
      <c r="L54" s="120"/>
      <c r="M54" s="122"/>
      <c r="N54" s="120"/>
      <c r="O54" s="120"/>
      <c r="P54" s="122"/>
      <c r="Q54" s="181"/>
      <c r="R54" s="181"/>
      <c r="S54" s="181"/>
      <c r="T54" s="181"/>
    </row>
    <row r="55" spans="1:20" ht="15" x14ac:dyDescent="0.25">
      <c r="A55" s="312"/>
      <c r="B55" s="120"/>
      <c r="C55" s="120"/>
      <c r="D55" s="120"/>
      <c r="E55" s="120"/>
      <c r="F55" s="120"/>
      <c r="G55" s="120"/>
      <c r="H55" s="120"/>
      <c r="I55" s="120"/>
      <c r="J55" s="120"/>
      <c r="K55" s="120"/>
      <c r="L55" s="120"/>
      <c r="M55" s="122"/>
      <c r="N55" s="120"/>
      <c r="O55" s="120"/>
      <c r="P55" s="122"/>
      <c r="Q55" s="181"/>
      <c r="R55" s="181"/>
      <c r="S55" s="181"/>
      <c r="T55" s="181"/>
    </row>
    <row r="56" spans="1:20" ht="15" x14ac:dyDescent="0.25">
      <c r="A56" s="312"/>
      <c r="B56" s="120"/>
      <c r="C56" s="120"/>
      <c r="D56" s="120"/>
      <c r="E56" s="120"/>
      <c r="F56" s="120"/>
      <c r="G56" s="120"/>
      <c r="H56" s="120"/>
      <c r="I56" s="120"/>
      <c r="J56" s="120"/>
      <c r="K56" s="120"/>
      <c r="L56" s="120"/>
      <c r="M56" s="122"/>
      <c r="N56" s="120"/>
      <c r="O56" s="120"/>
      <c r="P56" s="122"/>
      <c r="Q56" s="181"/>
      <c r="R56" s="181"/>
      <c r="S56" s="181"/>
      <c r="T56" s="181"/>
    </row>
    <row r="57" spans="1:20" ht="15" x14ac:dyDescent="0.25">
      <c r="A57" s="312"/>
      <c r="B57" s="120"/>
      <c r="C57" s="120"/>
      <c r="D57" s="120"/>
      <c r="E57" s="120"/>
      <c r="F57" s="120"/>
      <c r="G57" s="120"/>
      <c r="H57" s="120"/>
      <c r="I57" s="120"/>
      <c r="J57" s="120"/>
      <c r="K57" s="120"/>
      <c r="L57" s="120"/>
      <c r="M57" s="122"/>
      <c r="N57" s="120"/>
      <c r="O57" s="120"/>
      <c r="P57" s="122"/>
      <c r="Q57" s="181"/>
      <c r="R57" s="181"/>
      <c r="S57" s="181"/>
      <c r="T57" s="181"/>
    </row>
    <row r="58" spans="1:20" ht="15" x14ac:dyDescent="0.25">
      <c r="A58" s="312"/>
      <c r="B58" s="120"/>
      <c r="C58" s="120"/>
      <c r="D58" s="120"/>
      <c r="E58" s="120"/>
      <c r="F58" s="120"/>
      <c r="G58" s="120"/>
      <c r="H58" s="120"/>
      <c r="I58" s="120"/>
      <c r="J58" s="120"/>
      <c r="K58" s="120"/>
      <c r="L58" s="120"/>
      <c r="M58" s="122"/>
      <c r="N58" s="120"/>
      <c r="O58" s="120"/>
      <c r="P58" s="122"/>
      <c r="Q58" s="181"/>
      <c r="R58" s="181"/>
      <c r="S58" s="181"/>
      <c r="T58" s="181"/>
    </row>
    <row r="59" spans="1:20" ht="15" x14ac:dyDescent="0.25">
      <c r="A59" s="312"/>
      <c r="B59" s="120"/>
      <c r="C59" s="120"/>
      <c r="D59" s="120"/>
      <c r="E59" s="120"/>
      <c r="F59" s="120"/>
      <c r="G59" s="120"/>
      <c r="H59" s="120"/>
      <c r="I59" s="120"/>
      <c r="J59" s="120"/>
      <c r="K59" s="120"/>
      <c r="L59" s="120"/>
      <c r="M59" s="122"/>
      <c r="N59" s="120"/>
      <c r="O59" s="120"/>
      <c r="P59" s="122"/>
      <c r="Q59" s="181"/>
      <c r="R59" s="181"/>
      <c r="S59" s="181"/>
      <c r="T59" s="181"/>
    </row>
    <row r="60" spans="1:20" ht="15" x14ac:dyDescent="0.25">
      <c r="A60" s="312"/>
      <c r="B60" s="120"/>
      <c r="C60" s="120"/>
      <c r="D60" s="120"/>
      <c r="E60" s="120"/>
      <c r="F60" s="120"/>
      <c r="G60" s="120"/>
      <c r="H60" s="120"/>
      <c r="I60" s="120"/>
      <c r="J60" s="120"/>
      <c r="K60" s="120"/>
      <c r="L60" s="120"/>
      <c r="M60" s="122"/>
      <c r="N60" s="120"/>
      <c r="O60" s="120"/>
      <c r="P60" s="122"/>
      <c r="Q60" s="181"/>
      <c r="R60" s="181"/>
      <c r="S60" s="181"/>
      <c r="T60" s="181"/>
    </row>
    <row r="61" spans="1:20" ht="15" x14ac:dyDescent="0.25">
      <c r="A61" s="312"/>
      <c r="B61" s="120"/>
      <c r="C61" s="120"/>
      <c r="D61" s="120"/>
      <c r="E61" s="120"/>
      <c r="F61" s="120"/>
      <c r="G61" s="120"/>
      <c r="H61" s="120"/>
      <c r="I61" s="120"/>
      <c r="J61" s="120"/>
      <c r="K61" s="120"/>
      <c r="L61" s="120"/>
      <c r="M61" s="122"/>
      <c r="N61" s="120"/>
      <c r="O61" s="120"/>
      <c r="P61" s="122"/>
      <c r="Q61" s="181"/>
      <c r="R61" s="181"/>
      <c r="S61" s="181"/>
      <c r="T61" s="181"/>
    </row>
    <row r="62" spans="1:20" ht="15" x14ac:dyDescent="0.25">
      <c r="A62" s="312"/>
      <c r="B62" s="120"/>
      <c r="C62" s="120"/>
      <c r="D62" s="120"/>
      <c r="E62" s="120"/>
      <c r="F62" s="120"/>
      <c r="G62" s="120"/>
      <c r="H62" s="120"/>
      <c r="I62" s="120"/>
      <c r="J62" s="120"/>
      <c r="K62" s="120"/>
      <c r="L62" s="120"/>
      <c r="M62" s="122"/>
      <c r="N62" s="120"/>
      <c r="O62" s="120"/>
      <c r="P62" s="122"/>
      <c r="Q62" s="181"/>
      <c r="R62" s="181"/>
      <c r="S62" s="181"/>
      <c r="T62" s="181"/>
    </row>
    <row r="63" spans="1:20" ht="15" x14ac:dyDescent="0.25">
      <c r="A63" s="312"/>
      <c r="B63" s="120"/>
      <c r="C63" s="120"/>
      <c r="D63" s="120"/>
      <c r="E63" s="120"/>
      <c r="F63" s="120"/>
      <c r="G63" s="120"/>
      <c r="H63" s="120"/>
      <c r="I63" s="120"/>
      <c r="J63" s="120"/>
      <c r="K63" s="120"/>
      <c r="L63" s="120"/>
      <c r="M63" s="122"/>
      <c r="N63" s="120"/>
      <c r="O63" s="120"/>
      <c r="P63" s="122"/>
      <c r="Q63" s="181"/>
      <c r="R63" s="181"/>
      <c r="S63" s="181"/>
      <c r="T63" s="181"/>
    </row>
    <row r="64" spans="1:20" ht="15" x14ac:dyDescent="0.25">
      <c r="A64" s="312"/>
      <c r="B64" s="120"/>
      <c r="C64" s="120"/>
      <c r="D64" s="120"/>
      <c r="E64" s="120"/>
      <c r="F64" s="120"/>
      <c r="G64" s="120"/>
      <c r="H64" s="120"/>
      <c r="I64" s="120"/>
      <c r="J64" s="120"/>
      <c r="K64" s="120"/>
      <c r="L64" s="120"/>
      <c r="M64" s="122"/>
      <c r="N64" s="120"/>
      <c r="O64" s="120"/>
      <c r="P64" s="122"/>
      <c r="Q64" s="181"/>
      <c r="R64" s="181"/>
      <c r="S64" s="181"/>
      <c r="T64" s="181"/>
    </row>
    <row r="65" spans="1:20" ht="15" x14ac:dyDescent="0.25">
      <c r="A65" s="312"/>
      <c r="B65" s="120"/>
      <c r="C65" s="120"/>
      <c r="D65" s="120"/>
      <c r="E65" s="120"/>
      <c r="F65" s="120"/>
      <c r="G65" s="120"/>
      <c r="H65" s="120"/>
      <c r="I65" s="120"/>
      <c r="J65" s="120"/>
      <c r="K65" s="120"/>
      <c r="L65" s="120"/>
      <c r="M65" s="122"/>
      <c r="N65" s="120"/>
      <c r="O65" s="120"/>
      <c r="P65" s="122"/>
      <c r="Q65" s="181"/>
      <c r="R65" s="181"/>
      <c r="S65" s="181"/>
      <c r="T65" s="181"/>
    </row>
    <row r="66" spans="1:20" ht="15" x14ac:dyDescent="0.25">
      <c r="A66" s="312"/>
      <c r="B66" s="120"/>
      <c r="C66" s="120"/>
      <c r="D66" s="120"/>
      <c r="E66" s="120"/>
      <c r="F66" s="120"/>
      <c r="G66" s="120"/>
      <c r="H66" s="120"/>
      <c r="I66" s="120"/>
      <c r="J66" s="120"/>
      <c r="K66" s="120"/>
      <c r="L66" s="120"/>
      <c r="M66" s="122"/>
      <c r="N66" s="120"/>
      <c r="O66" s="120"/>
      <c r="P66" s="122"/>
      <c r="Q66" s="181"/>
      <c r="R66" s="181"/>
      <c r="S66" s="181"/>
      <c r="T66" s="181"/>
    </row>
    <row r="67" spans="1:20" ht="15" x14ac:dyDescent="0.25">
      <c r="A67" s="312"/>
      <c r="B67" s="120"/>
      <c r="C67" s="120"/>
      <c r="D67" s="120"/>
      <c r="E67" s="120"/>
      <c r="F67" s="120"/>
      <c r="G67" s="120"/>
      <c r="H67" s="120"/>
      <c r="I67" s="120"/>
      <c r="J67" s="120"/>
      <c r="K67" s="120"/>
      <c r="L67" s="120"/>
      <c r="M67" s="122"/>
      <c r="N67" s="120"/>
      <c r="O67" s="120"/>
      <c r="P67" s="122"/>
      <c r="Q67" s="181"/>
      <c r="R67" s="181"/>
      <c r="S67" s="181"/>
      <c r="T67" s="181"/>
    </row>
    <row r="68" spans="1:20" ht="15" x14ac:dyDescent="0.25">
      <c r="A68" s="312"/>
      <c r="B68" s="120"/>
      <c r="C68" s="120"/>
      <c r="D68" s="120"/>
      <c r="E68" s="120"/>
      <c r="F68" s="120"/>
      <c r="G68" s="120"/>
      <c r="H68" s="120"/>
      <c r="I68" s="120"/>
      <c r="J68" s="120"/>
      <c r="K68" s="120"/>
      <c r="L68" s="120"/>
      <c r="M68" s="122"/>
      <c r="N68" s="120"/>
      <c r="O68" s="120"/>
      <c r="P68" s="122"/>
      <c r="Q68" s="181"/>
      <c r="R68" s="181"/>
      <c r="S68" s="181"/>
      <c r="T68" s="181"/>
    </row>
    <row r="69" spans="1:20" ht="15" x14ac:dyDescent="0.25">
      <c r="A69" s="312"/>
      <c r="B69" s="120"/>
      <c r="C69" s="120"/>
      <c r="D69" s="120"/>
      <c r="E69" s="120"/>
      <c r="F69" s="120"/>
      <c r="G69" s="120"/>
      <c r="H69" s="120"/>
      <c r="I69" s="120"/>
      <c r="J69" s="120"/>
      <c r="K69" s="120"/>
      <c r="L69" s="120"/>
      <c r="M69" s="122"/>
      <c r="N69" s="120"/>
      <c r="O69" s="120"/>
      <c r="P69" s="122"/>
      <c r="Q69" s="181"/>
      <c r="R69" s="181"/>
      <c r="S69" s="181"/>
      <c r="T69" s="181"/>
    </row>
    <row r="70" spans="1:20" ht="15" x14ac:dyDescent="0.25">
      <c r="A70" s="312"/>
      <c r="B70" s="120"/>
      <c r="C70" s="120"/>
      <c r="D70" s="120"/>
      <c r="E70" s="120"/>
      <c r="F70" s="120"/>
      <c r="G70" s="120"/>
      <c r="H70" s="120"/>
      <c r="I70" s="120"/>
      <c r="J70" s="120"/>
      <c r="K70" s="120"/>
      <c r="L70" s="120"/>
      <c r="M70" s="122"/>
      <c r="N70" s="120"/>
      <c r="O70" s="120"/>
      <c r="P70" s="122"/>
      <c r="Q70" s="181"/>
      <c r="R70" s="181"/>
      <c r="S70" s="181"/>
      <c r="T70" s="181"/>
    </row>
    <row r="71" spans="1:20" ht="15" x14ac:dyDescent="0.25">
      <c r="A71" s="312"/>
      <c r="B71" s="120"/>
      <c r="C71" s="120"/>
      <c r="D71" s="120"/>
      <c r="E71" s="120"/>
      <c r="F71" s="120"/>
      <c r="G71" s="120"/>
      <c r="H71" s="120"/>
      <c r="I71" s="120"/>
      <c r="J71" s="120"/>
      <c r="K71" s="120"/>
      <c r="L71" s="120"/>
      <c r="M71" s="122"/>
      <c r="N71" s="120"/>
      <c r="O71" s="120"/>
      <c r="P71" s="122"/>
      <c r="Q71" s="181"/>
      <c r="R71" s="181"/>
      <c r="S71" s="181"/>
      <c r="T71" s="181"/>
    </row>
    <row r="72" spans="1:20" ht="15" x14ac:dyDescent="0.25">
      <c r="A72" s="312"/>
      <c r="B72" s="120"/>
      <c r="C72" s="120"/>
      <c r="D72" s="120"/>
      <c r="E72" s="120"/>
      <c r="F72" s="120"/>
      <c r="G72" s="120"/>
      <c r="H72" s="120"/>
      <c r="I72" s="120"/>
      <c r="J72" s="120"/>
      <c r="K72" s="120"/>
      <c r="L72" s="120"/>
      <c r="M72" s="122"/>
      <c r="N72" s="120"/>
      <c r="O72" s="120"/>
      <c r="P72" s="122"/>
      <c r="Q72" s="181"/>
      <c r="R72" s="181"/>
      <c r="S72" s="181"/>
      <c r="T72" s="181"/>
    </row>
    <row r="73" spans="1:20" ht="15" x14ac:dyDescent="0.25">
      <c r="A73" s="88"/>
      <c r="B73" s="120"/>
      <c r="C73" s="120"/>
      <c r="D73" s="120"/>
      <c r="E73" s="120"/>
      <c r="F73" s="120"/>
      <c r="G73" s="120"/>
      <c r="H73" s="120"/>
      <c r="I73" s="120"/>
      <c r="J73" s="120"/>
      <c r="K73" s="120"/>
      <c r="L73" s="120"/>
      <c r="M73" s="122"/>
      <c r="N73" s="120"/>
      <c r="O73" s="120"/>
      <c r="P73" s="122"/>
      <c r="Q73" s="181"/>
      <c r="R73" s="181"/>
      <c r="S73" s="181"/>
      <c r="T73" s="181"/>
    </row>
    <row r="74" spans="1:20" ht="15" x14ac:dyDescent="0.25">
      <c r="A74" s="88"/>
      <c r="B74" s="120"/>
      <c r="C74" s="120"/>
      <c r="D74" s="120"/>
      <c r="E74" s="120"/>
      <c r="F74" s="120"/>
      <c r="G74" s="120"/>
      <c r="H74" s="120"/>
      <c r="I74" s="120"/>
      <c r="J74" s="120"/>
      <c r="K74" s="120"/>
      <c r="L74" s="120"/>
      <c r="M74" s="122"/>
      <c r="N74" s="120"/>
      <c r="O74" s="120"/>
      <c r="P74" s="122"/>
      <c r="Q74" s="181"/>
      <c r="R74" s="181"/>
      <c r="S74" s="181"/>
      <c r="T74" s="181"/>
    </row>
    <row r="75" spans="1:20" ht="15" x14ac:dyDescent="0.25">
      <c r="A75" s="88"/>
      <c r="B75" s="120"/>
      <c r="C75" s="120"/>
      <c r="D75" s="120"/>
      <c r="E75" s="120"/>
      <c r="F75" s="120"/>
      <c r="G75" s="120"/>
      <c r="H75" s="120"/>
      <c r="I75" s="120"/>
      <c r="J75" s="120"/>
      <c r="K75" s="120"/>
      <c r="L75" s="120"/>
      <c r="M75" s="122"/>
      <c r="N75" s="120"/>
      <c r="O75" s="120"/>
      <c r="P75" s="122"/>
      <c r="Q75" s="181"/>
      <c r="R75" s="181"/>
      <c r="S75" s="181"/>
      <c r="T75" s="181"/>
    </row>
    <row r="76" spans="1:20" ht="15" x14ac:dyDescent="0.25">
      <c r="A76" s="87"/>
      <c r="B76" s="121"/>
      <c r="C76" s="121"/>
      <c r="D76" s="121"/>
      <c r="E76" s="121"/>
      <c r="F76" s="121"/>
      <c r="G76" s="121"/>
      <c r="H76" s="121"/>
      <c r="I76" s="121"/>
      <c r="J76" s="121"/>
      <c r="K76" s="121"/>
      <c r="L76" s="121"/>
      <c r="M76" s="123"/>
      <c r="N76" s="121"/>
      <c r="O76" s="121"/>
      <c r="P76" s="123"/>
      <c r="Q76" s="182"/>
      <c r="R76" s="182"/>
      <c r="S76" s="182"/>
      <c r="T76" s="182"/>
    </row>
    <row r="77" spans="1:20" ht="15" x14ac:dyDescent="0.25">
      <c r="A77" s="88"/>
      <c r="B77" s="120"/>
      <c r="C77" s="120"/>
      <c r="D77" s="120"/>
      <c r="E77" s="120"/>
      <c r="F77" s="120"/>
      <c r="G77" s="120"/>
      <c r="H77" s="120"/>
      <c r="I77" s="120"/>
      <c r="J77" s="120"/>
      <c r="K77" s="120"/>
      <c r="L77" s="120"/>
      <c r="M77" s="122"/>
      <c r="N77" s="120"/>
      <c r="O77" s="120"/>
      <c r="P77" s="122"/>
      <c r="Q77" s="181"/>
      <c r="R77" s="181"/>
      <c r="S77" s="181"/>
      <c r="T77" s="181"/>
    </row>
    <row r="78" spans="1:20" ht="15" x14ac:dyDescent="0.25">
      <c r="A78" s="88"/>
      <c r="B78" s="120"/>
      <c r="C78" s="120"/>
      <c r="D78" s="120"/>
      <c r="E78" s="120"/>
      <c r="F78" s="120"/>
      <c r="G78" s="120"/>
      <c r="H78" s="120"/>
      <c r="I78" s="120"/>
      <c r="J78" s="120"/>
      <c r="K78" s="120"/>
      <c r="L78" s="120"/>
      <c r="M78" s="122"/>
      <c r="N78" s="120"/>
      <c r="O78" s="120"/>
      <c r="P78" s="122"/>
      <c r="Q78" s="181"/>
      <c r="R78" s="181"/>
      <c r="S78" s="181"/>
      <c r="T78" s="181"/>
    </row>
    <row r="79" spans="1:20" ht="15" x14ac:dyDescent="0.25">
      <c r="A79" s="87"/>
      <c r="B79" s="121"/>
      <c r="C79" s="121"/>
      <c r="D79" s="121"/>
      <c r="E79" s="121"/>
      <c r="F79" s="121"/>
      <c r="G79" s="121"/>
      <c r="H79" s="121"/>
      <c r="I79" s="121"/>
      <c r="J79" s="121"/>
      <c r="K79" s="121"/>
      <c r="L79" s="121"/>
      <c r="M79" s="123"/>
      <c r="N79" s="121"/>
      <c r="O79" s="121"/>
      <c r="P79" s="123"/>
      <c r="Q79" s="182"/>
      <c r="R79" s="182"/>
      <c r="S79" s="182"/>
      <c r="T79" s="182"/>
    </row>
    <row r="80" spans="1:20" ht="15" x14ac:dyDescent="0.25">
      <c r="A80" s="88"/>
      <c r="B80" s="120"/>
      <c r="C80" s="120"/>
      <c r="D80" s="120"/>
      <c r="E80" s="120"/>
      <c r="F80" s="120"/>
      <c r="G80" s="120"/>
      <c r="H80" s="120"/>
      <c r="I80" s="120"/>
      <c r="J80" s="120"/>
      <c r="K80" s="120"/>
      <c r="L80" s="120"/>
      <c r="M80" s="122"/>
      <c r="N80" s="120"/>
      <c r="O80" s="120"/>
      <c r="P80" s="122"/>
      <c r="Q80" s="181"/>
      <c r="R80" s="181"/>
      <c r="S80" s="181"/>
      <c r="T80" s="181"/>
    </row>
    <row r="81" spans="1:20" ht="15" x14ac:dyDescent="0.25">
      <c r="K81" s="45"/>
      <c r="L81" s="114"/>
      <c r="M81" s="163"/>
      <c r="N81"/>
      <c r="O81"/>
      <c r="Q81" s="180"/>
      <c r="R81" s="180"/>
      <c r="S81" s="180"/>
      <c r="T81" s="180"/>
    </row>
    <row r="82" spans="1:20" ht="15" x14ac:dyDescent="0.25">
      <c r="B82" s="180" t="s">
        <v>251</v>
      </c>
      <c r="C82" s="180" t="s">
        <v>251</v>
      </c>
      <c r="D82" s="180" t="s">
        <v>251</v>
      </c>
      <c r="E82" s="180" t="s">
        <v>251</v>
      </c>
      <c r="F82" s="180" t="s">
        <v>251</v>
      </c>
      <c r="G82" s="180" t="s">
        <v>251</v>
      </c>
      <c r="H82" s="180" t="s">
        <v>251</v>
      </c>
      <c r="I82" s="180" t="s">
        <v>251</v>
      </c>
      <c r="J82" s="180" t="s">
        <v>251</v>
      </c>
      <c r="K82" s="180" t="s">
        <v>251</v>
      </c>
      <c r="L82" s="180" t="s">
        <v>251</v>
      </c>
      <c r="M82" s="180" t="s">
        <v>251</v>
      </c>
      <c r="N82" s="180" t="s">
        <v>250</v>
      </c>
      <c r="O82" s="180" t="s">
        <v>250</v>
      </c>
      <c r="P82" s="180" t="s">
        <v>251</v>
      </c>
      <c r="Q82" s="180" t="s">
        <v>250</v>
      </c>
      <c r="R82" s="180" t="s">
        <v>250</v>
      </c>
      <c r="S82" s="180" t="s">
        <v>250</v>
      </c>
      <c r="T82" s="180" t="s">
        <v>250</v>
      </c>
    </row>
    <row r="83" spans="1:20" ht="15" x14ac:dyDescent="0.25">
      <c r="A83" s="45" t="s">
        <v>55</v>
      </c>
      <c r="B83" s="311">
        <f t="shared" ref="B83:P83" si="2">B47</f>
        <v>1852</v>
      </c>
      <c r="C83" s="311">
        <f t="shared" si="2"/>
        <v>1854</v>
      </c>
      <c r="D83" s="311">
        <f t="shared" si="2"/>
        <v>1838</v>
      </c>
      <c r="E83" s="311">
        <f t="shared" si="2"/>
        <v>1856</v>
      </c>
      <c r="F83" s="311">
        <f t="shared" si="2"/>
        <v>1855</v>
      </c>
      <c r="G83" s="311">
        <f t="shared" si="2"/>
        <v>1853</v>
      </c>
      <c r="H83" s="311">
        <f t="shared" si="2"/>
        <v>2388</v>
      </c>
      <c r="I83" s="311">
        <f t="shared" si="2"/>
        <v>1834</v>
      </c>
      <c r="J83" s="311">
        <f t="shared" si="2"/>
        <v>2255</v>
      </c>
      <c r="K83" s="311">
        <f t="shared" si="2"/>
        <v>23054</v>
      </c>
      <c r="L83" s="311">
        <f t="shared" si="2"/>
        <v>1591</v>
      </c>
      <c r="M83" s="311">
        <f t="shared" si="2"/>
        <v>23409</v>
      </c>
      <c r="N83" s="311">
        <f t="shared" si="2"/>
        <v>21327</v>
      </c>
      <c r="O83" s="311">
        <f t="shared" si="2"/>
        <v>21323</v>
      </c>
      <c r="P83" s="311">
        <f t="shared" si="2"/>
        <v>21884</v>
      </c>
      <c r="Q83" s="311">
        <f t="shared" ref="Q83" si="3">Q47</f>
        <v>23316</v>
      </c>
      <c r="R83" s="311">
        <f>R47</f>
        <v>2094</v>
      </c>
      <c r="S83" s="311">
        <f>S47</f>
        <v>23317</v>
      </c>
      <c r="T83" s="311">
        <f>T47</f>
        <v>2095</v>
      </c>
    </row>
    <row r="84" spans="1:20" ht="15" x14ac:dyDescent="0.25">
      <c r="A84" s="45" t="s">
        <v>140</v>
      </c>
      <c r="B84" s="45" t="s">
        <v>141</v>
      </c>
      <c r="C84" s="45" t="s">
        <v>142</v>
      </c>
      <c r="D84" s="45" t="s">
        <v>143</v>
      </c>
      <c r="E84" s="45" t="s">
        <v>144</v>
      </c>
      <c r="F84" s="45" t="s">
        <v>145</v>
      </c>
      <c r="G84" s="45" t="s">
        <v>146</v>
      </c>
      <c r="H84" s="45" t="s">
        <v>147</v>
      </c>
      <c r="I84" s="45" t="s">
        <v>148</v>
      </c>
      <c r="J84" s="45" t="s">
        <v>149</v>
      </c>
      <c r="K84" s="45" t="s">
        <v>150</v>
      </c>
      <c r="L84" s="114" t="s">
        <v>153</v>
      </c>
      <c r="M84" s="163" t="s">
        <v>233</v>
      </c>
      <c r="N84" t="s">
        <v>151</v>
      </c>
      <c r="O84" t="s">
        <v>152</v>
      </c>
      <c r="P84" s="163" t="s">
        <v>167</v>
      </c>
      <c r="Q84" s="180" t="s">
        <v>218</v>
      </c>
      <c r="R84" s="180" t="s">
        <v>219</v>
      </c>
      <c r="S84" s="180" t="s">
        <v>220</v>
      </c>
      <c r="T84" s="180" t="s">
        <v>221</v>
      </c>
    </row>
    <row r="85" spans="1:20" ht="15" x14ac:dyDescent="0.25">
      <c r="A85" s="312">
        <v>43952</v>
      </c>
      <c r="B85" s="122">
        <v>175</v>
      </c>
      <c r="C85" s="122">
        <v>215</v>
      </c>
      <c r="D85" s="122">
        <v>175</v>
      </c>
      <c r="E85" s="122">
        <v>1850</v>
      </c>
      <c r="F85" s="122">
        <v>240</v>
      </c>
      <c r="G85" s="122">
        <v>195</v>
      </c>
      <c r="H85" s="122">
        <v>195</v>
      </c>
      <c r="I85" s="122">
        <v>27</v>
      </c>
      <c r="J85" s="122">
        <v>55</v>
      </c>
      <c r="K85" s="122">
        <v>580</v>
      </c>
      <c r="L85" s="122">
        <v>110</v>
      </c>
      <c r="M85" s="122">
        <v>125</v>
      </c>
      <c r="N85" s="122">
        <v>28.905000000000001</v>
      </c>
      <c r="O85" s="122">
        <v>3.4889999999999999</v>
      </c>
      <c r="P85" s="122">
        <v>16.297999999999998</v>
      </c>
      <c r="Q85" s="181">
        <v>0.56699999999999995</v>
      </c>
      <c r="R85" s="181">
        <v>-9.8019999999999996</v>
      </c>
      <c r="S85" s="181">
        <v>-22.001000000000001</v>
      </c>
      <c r="T85" s="181">
        <v>14.943</v>
      </c>
    </row>
    <row r="86" spans="1:20" ht="15" x14ac:dyDescent="0.25">
      <c r="A86" s="312">
        <v>43983</v>
      </c>
      <c r="B86" s="122">
        <v>167</v>
      </c>
      <c r="C86" s="122">
        <v>195</v>
      </c>
      <c r="D86" s="122">
        <v>265</v>
      </c>
      <c r="E86" s="122">
        <v>1800</v>
      </c>
      <c r="F86" s="122">
        <v>350</v>
      </c>
      <c r="G86" s="122">
        <v>175</v>
      </c>
      <c r="H86" s="122">
        <v>78</v>
      </c>
      <c r="I86" s="122">
        <v>28</v>
      </c>
      <c r="J86" s="122">
        <v>40</v>
      </c>
      <c r="K86" s="122">
        <v>400</v>
      </c>
      <c r="L86" s="122">
        <v>90</v>
      </c>
      <c r="M86" s="122">
        <v>65</v>
      </c>
      <c r="N86" s="122">
        <v>25.827000000000002</v>
      </c>
      <c r="O86" s="122">
        <v>-14.398</v>
      </c>
      <c r="P86" s="122">
        <v>17.035</v>
      </c>
      <c r="Q86" s="181">
        <v>-5.6970000000000001</v>
      </c>
      <c r="R86" s="181">
        <v>-14.728</v>
      </c>
      <c r="S86" s="181">
        <v>-44.996000000000002</v>
      </c>
      <c r="T86" s="181">
        <v>10.954000000000001</v>
      </c>
    </row>
    <row r="87" spans="1:20" ht="15" x14ac:dyDescent="0.25">
      <c r="A87" s="312">
        <v>44013</v>
      </c>
      <c r="B87" s="122">
        <v>58</v>
      </c>
      <c r="C87" s="122">
        <v>66</v>
      </c>
      <c r="D87" s="122">
        <v>147</v>
      </c>
      <c r="E87" s="122">
        <v>525</v>
      </c>
      <c r="F87" s="122">
        <v>176</v>
      </c>
      <c r="G87" s="122">
        <v>61</v>
      </c>
      <c r="H87" s="122">
        <v>12</v>
      </c>
      <c r="I87" s="122">
        <v>11</v>
      </c>
      <c r="J87" s="122">
        <v>15</v>
      </c>
      <c r="K87" s="122">
        <v>65</v>
      </c>
      <c r="L87" s="122">
        <v>33</v>
      </c>
      <c r="M87" s="122">
        <v>17</v>
      </c>
      <c r="N87" s="122">
        <v>32.69</v>
      </c>
      <c r="O87" s="122">
        <v>16.077999999999999</v>
      </c>
      <c r="P87" s="122">
        <v>24.206</v>
      </c>
      <c r="Q87" s="181">
        <v>-2.0230000000000001</v>
      </c>
      <c r="R87" s="181">
        <v>-11.792</v>
      </c>
      <c r="S87" s="181">
        <v>-30.271000000000001</v>
      </c>
      <c r="T87" s="181">
        <v>18.324000000000002</v>
      </c>
    </row>
    <row r="88" spans="1:20" ht="15" x14ac:dyDescent="0.25">
      <c r="A88" s="312">
        <v>44044</v>
      </c>
      <c r="B88" s="122">
        <v>40</v>
      </c>
      <c r="C88" s="122">
        <v>47</v>
      </c>
      <c r="D88" s="122">
        <v>60</v>
      </c>
      <c r="E88" s="122">
        <v>350</v>
      </c>
      <c r="F88" s="122">
        <v>70</v>
      </c>
      <c r="G88" s="122">
        <v>42</v>
      </c>
      <c r="H88" s="122">
        <v>16</v>
      </c>
      <c r="I88" s="122">
        <v>7</v>
      </c>
      <c r="J88" s="122">
        <v>12</v>
      </c>
      <c r="K88" s="122">
        <v>21</v>
      </c>
      <c r="L88" s="122">
        <v>21</v>
      </c>
      <c r="M88" s="122">
        <v>25</v>
      </c>
      <c r="N88" s="122">
        <v>36.578000000000003</v>
      </c>
      <c r="O88" s="122">
        <v>33.622999999999998</v>
      </c>
      <c r="P88" s="122">
        <v>20.309999999999999</v>
      </c>
      <c r="Q88" s="181">
        <v>-0.89700000000000002</v>
      </c>
      <c r="R88" s="181">
        <v>-12.022</v>
      </c>
      <c r="S88" s="181">
        <v>-27.927</v>
      </c>
      <c r="T88" s="181">
        <v>17.367000000000001</v>
      </c>
    </row>
    <row r="89" spans="1:20" ht="15" x14ac:dyDescent="0.25">
      <c r="A89" s="312">
        <v>44075</v>
      </c>
      <c r="B89" s="122">
        <v>30</v>
      </c>
      <c r="C89" s="122">
        <v>36</v>
      </c>
      <c r="D89" s="122">
        <v>45</v>
      </c>
      <c r="E89" s="122">
        <v>340</v>
      </c>
      <c r="F89" s="122">
        <v>50</v>
      </c>
      <c r="G89" s="122">
        <v>32</v>
      </c>
      <c r="H89" s="122">
        <v>23</v>
      </c>
      <c r="I89" s="122">
        <v>5</v>
      </c>
      <c r="J89" s="122">
        <v>11</v>
      </c>
      <c r="K89" s="122">
        <v>15</v>
      </c>
      <c r="L89" s="122">
        <v>20</v>
      </c>
      <c r="M89" s="122">
        <v>42</v>
      </c>
      <c r="N89" s="122">
        <v>34.392000000000003</v>
      </c>
      <c r="O89" s="122">
        <v>26.303999999999998</v>
      </c>
      <c r="P89" s="122">
        <v>13.837</v>
      </c>
      <c r="Q89" s="181">
        <v>-0.377</v>
      </c>
      <c r="R89" s="181">
        <v>-14.513</v>
      </c>
      <c r="S89" s="181">
        <v>-17.346</v>
      </c>
      <c r="T89" s="181">
        <v>16.686</v>
      </c>
    </row>
    <row r="90" spans="1:20" ht="15" x14ac:dyDescent="0.25">
      <c r="A90" s="312">
        <v>44105</v>
      </c>
      <c r="B90" s="122">
        <v>32.86</v>
      </c>
      <c r="C90" s="122">
        <v>39.67</v>
      </c>
      <c r="D90" s="122">
        <v>48.02</v>
      </c>
      <c r="E90" s="122">
        <v>455.19</v>
      </c>
      <c r="F90" s="122">
        <v>55.4</v>
      </c>
      <c r="G90" s="122">
        <v>34.97</v>
      </c>
      <c r="H90" s="122">
        <v>32.28</v>
      </c>
      <c r="I90" s="122">
        <v>5.23</v>
      </c>
      <c r="J90" s="122">
        <v>11.78</v>
      </c>
      <c r="K90" s="122">
        <v>27.88</v>
      </c>
      <c r="L90" s="122">
        <v>20.94</v>
      </c>
      <c r="M90" s="122">
        <v>58.22</v>
      </c>
      <c r="N90" s="122">
        <v>39.886000000000003</v>
      </c>
      <c r="O90" s="122">
        <v>26.123999999999999</v>
      </c>
      <c r="P90" s="122">
        <v>8.8109999999999999</v>
      </c>
      <c r="Q90" s="181">
        <v>2.484</v>
      </c>
      <c r="R90" s="181">
        <v>-10.351000000000001</v>
      </c>
      <c r="S90" s="181">
        <v>-13.618</v>
      </c>
      <c r="T90" s="181">
        <v>23.931000000000001</v>
      </c>
    </row>
    <row r="91" spans="1:20" ht="15" x14ac:dyDescent="0.25">
      <c r="A91" s="312">
        <v>44136</v>
      </c>
      <c r="B91" s="122">
        <v>28.93</v>
      </c>
      <c r="C91" s="122">
        <v>35.159999999999997</v>
      </c>
      <c r="D91" s="122">
        <v>41.83</v>
      </c>
      <c r="E91" s="122">
        <v>446.58</v>
      </c>
      <c r="F91" s="122">
        <v>49.55</v>
      </c>
      <c r="G91" s="122">
        <v>30.94</v>
      </c>
      <c r="H91" s="122">
        <v>28.29</v>
      </c>
      <c r="I91" s="122">
        <v>4.5599999999999996</v>
      </c>
      <c r="J91" s="122">
        <v>7.7</v>
      </c>
      <c r="K91" s="122">
        <v>29.46</v>
      </c>
      <c r="L91" s="122">
        <v>15.82</v>
      </c>
      <c r="M91" s="122">
        <v>46.86</v>
      </c>
      <c r="N91" s="122">
        <v>25.577000000000002</v>
      </c>
      <c r="O91" s="122">
        <v>40.941000000000003</v>
      </c>
      <c r="P91" s="122">
        <v>1.72</v>
      </c>
      <c r="Q91" s="181">
        <v>3.5089999999999999</v>
      </c>
      <c r="R91" s="181">
        <v>-18.545000000000002</v>
      </c>
      <c r="S91" s="181">
        <v>7.05</v>
      </c>
      <c r="T91" s="181">
        <v>16.309999999999999</v>
      </c>
    </row>
    <row r="92" spans="1:20" ht="15" x14ac:dyDescent="0.25">
      <c r="A92" s="312">
        <v>44166</v>
      </c>
      <c r="B92" s="122">
        <v>25.64</v>
      </c>
      <c r="C92" s="122">
        <v>32.43</v>
      </c>
      <c r="D92" s="122">
        <v>31.99</v>
      </c>
      <c r="E92" s="122">
        <v>362.53</v>
      </c>
      <c r="F92" s="122">
        <v>34.85</v>
      </c>
      <c r="G92" s="122">
        <v>27.74</v>
      </c>
      <c r="H92" s="122">
        <v>25.07</v>
      </c>
      <c r="I92" s="122">
        <v>4.68</v>
      </c>
      <c r="J92" s="122">
        <v>6.34</v>
      </c>
      <c r="K92" s="122">
        <v>25.27</v>
      </c>
      <c r="L92" s="122">
        <v>15.25</v>
      </c>
      <c r="M92" s="122">
        <v>43.02</v>
      </c>
      <c r="N92" s="122">
        <v>27.497</v>
      </c>
      <c r="O92" s="122">
        <v>31.451000000000001</v>
      </c>
      <c r="P92" s="122">
        <v>4.9169999999999998</v>
      </c>
      <c r="Q92" s="181">
        <v>11.791</v>
      </c>
      <c r="R92" s="181">
        <v>-12.076000000000001</v>
      </c>
      <c r="S92" s="181">
        <v>12.73</v>
      </c>
      <c r="T92" s="181">
        <v>21.713999999999999</v>
      </c>
    </row>
    <row r="93" spans="1:20" ht="15" x14ac:dyDescent="0.25">
      <c r="A93" s="312">
        <v>44197</v>
      </c>
      <c r="B93" s="122">
        <v>24.31</v>
      </c>
      <c r="C93" s="122">
        <v>31.25</v>
      </c>
      <c r="D93" s="122">
        <v>30.31</v>
      </c>
      <c r="E93" s="122">
        <v>361.18</v>
      </c>
      <c r="F93" s="122">
        <v>40.340000000000003</v>
      </c>
      <c r="G93" s="122">
        <v>26.51</v>
      </c>
      <c r="H93" s="122">
        <v>21.92</v>
      </c>
      <c r="I93" s="122">
        <v>4.3499999999999996</v>
      </c>
      <c r="J93" s="122">
        <v>5.39</v>
      </c>
      <c r="K93" s="122">
        <v>25.07</v>
      </c>
      <c r="L93" s="122">
        <v>13.58</v>
      </c>
      <c r="M93" s="122">
        <v>36.299999999999997</v>
      </c>
      <c r="N93" s="122">
        <v>35.625999999999998</v>
      </c>
      <c r="O93" s="122">
        <v>48.27</v>
      </c>
      <c r="P93" s="122">
        <v>10.901999999999999</v>
      </c>
      <c r="Q93" s="181">
        <v>10.228</v>
      </c>
      <c r="R93" s="181">
        <v>-20.931000000000001</v>
      </c>
      <c r="S93" s="181">
        <v>-18.364000000000001</v>
      </c>
      <c r="T93" s="181">
        <v>19.850999999999999</v>
      </c>
    </row>
    <row r="94" spans="1:20" ht="15" x14ac:dyDescent="0.25">
      <c r="A94" s="312">
        <v>44228</v>
      </c>
      <c r="B94" s="122">
        <v>22.39</v>
      </c>
      <c r="C94" s="122">
        <v>28.83</v>
      </c>
      <c r="D94" s="122">
        <v>27.66</v>
      </c>
      <c r="E94" s="122">
        <v>392.99</v>
      </c>
      <c r="F94" s="122">
        <v>44.54</v>
      </c>
      <c r="G94" s="122">
        <v>24.89</v>
      </c>
      <c r="H94" s="122">
        <v>30.25</v>
      </c>
      <c r="I94" s="122">
        <v>3.8</v>
      </c>
      <c r="J94" s="122">
        <v>4.74</v>
      </c>
      <c r="K94" s="122">
        <v>27.87</v>
      </c>
      <c r="L94" s="122">
        <v>12.38</v>
      </c>
      <c r="M94" s="122">
        <v>32.25</v>
      </c>
      <c r="N94" s="122">
        <v>47.545999999999999</v>
      </c>
      <c r="O94" s="122">
        <v>43.753999999999998</v>
      </c>
      <c r="P94" s="122">
        <v>10.103999999999999</v>
      </c>
      <c r="Q94" s="181">
        <v>-1.032</v>
      </c>
      <c r="R94" s="181">
        <v>-10.266</v>
      </c>
      <c r="S94" s="181">
        <v>-26.606999999999999</v>
      </c>
      <c r="T94" s="181">
        <v>9.7119999999999997</v>
      </c>
    </row>
    <row r="95" spans="1:20" ht="15" x14ac:dyDescent="0.25">
      <c r="A95" s="312">
        <v>44256</v>
      </c>
      <c r="B95" s="122">
        <v>36.020000000000003</v>
      </c>
      <c r="C95" s="122">
        <v>46.35</v>
      </c>
      <c r="D95" s="122">
        <v>52.6</v>
      </c>
      <c r="E95" s="122">
        <v>665.38</v>
      </c>
      <c r="F95" s="122">
        <v>102.32</v>
      </c>
      <c r="G95" s="122">
        <v>40.04</v>
      </c>
      <c r="H95" s="122">
        <v>92.34</v>
      </c>
      <c r="I95" s="122">
        <v>4.4400000000000004</v>
      </c>
      <c r="J95" s="122">
        <v>8.6</v>
      </c>
      <c r="K95" s="122">
        <v>76.75</v>
      </c>
      <c r="L95" s="122">
        <v>22.1</v>
      </c>
      <c r="M95" s="122">
        <v>52.65</v>
      </c>
      <c r="N95" s="122">
        <v>58.646000000000001</v>
      </c>
      <c r="O95" s="122">
        <v>18.689</v>
      </c>
      <c r="P95" s="122">
        <v>13.616</v>
      </c>
      <c r="Q95" s="181">
        <v>-3.0489999999999999</v>
      </c>
      <c r="R95" s="181">
        <v>-11.603</v>
      </c>
      <c r="S95" s="181">
        <v>-45.817999999999998</v>
      </c>
      <c r="T95" s="181">
        <v>4.819</v>
      </c>
    </row>
    <row r="96" spans="1:20" ht="15" x14ac:dyDescent="0.25">
      <c r="A96" s="312">
        <v>44287</v>
      </c>
      <c r="B96" s="122">
        <v>77.08</v>
      </c>
      <c r="C96" s="122">
        <v>100.63</v>
      </c>
      <c r="D96" s="122">
        <v>85.43</v>
      </c>
      <c r="E96" s="122">
        <v>1055.51</v>
      </c>
      <c r="F96" s="122">
        <v>133.5</v>
      </c>
      <c r="G96" s="122">
        <v>88.26</v>
      </c>
      <c r="H96" s="122">
        <v>170.42</v>
      </c>
      <c r="I96" s="122">
        <v>8.76</v>
      </c>
      <c r="J96" s="122">
        <v>23.32</v>
      </c>
      <c r="K96" s="122">
        <v>215.16</v>
      </c>
      <c r="L96" s="122">
        <v>52.61</v>
      </c>
      <c r="M96" s="122">
        <v>130.33000000000001</v>
      </c>
      <c r="N96" s="122">
        <v>32.994999999999997</v>
      </c>
      <c r="O96" s="122">
        <v>20.425000000000001</v>
      </c>
      <c r="P96" s="122">
        <v>15.79</v>
      </c>
      <c r="Q96" s="181">
        <v>-7.1550000000000002</v>
      </c>
      <c r="R96" s="181">
        <v>-12.46</v>
      </c>
      <c r="S96" s="181">
        <v>-32.718000000000004</v>
      </c>
      <c r="T96" s="181">
        <v>8.2040000000000006</v>
      </c>
    </row>
    <row r="97" spans="1:20" ht="15" x14ac:dyDescent="0.25">
      <c r="A97" s="312">
        <v>44317</v>
      </c>
      <c r="B97" s="122">
        <v>221.07</v>
      </c>
      <c r="C97" s="122">
        <v>281.23</v>
      </c>
      <c r="D97" s="122">
        <v>163.75</v>
      </c>
      <c r="E97" s="122">
        <v>2342.9899999999998</v>
      </c>
      <c r="F97" s="122">
        <v>245.16</v>
      </c>
      <c r="G97" s="122">
        <v>247.09</v>
      </c>
      <c r="H97" s="122">
        <v>277.11</v>
      </c>
      <c r="I97" s="122">
        <v>28.28</v>
      </c>
      <c r="J97" s="122">
        <v>71.430000000000007</v>
      </c>
      <c r="K97" s="122">
        <v>531.97</v>
      </c>
      <c r="L97" s="122">
        <v>146.12</v>
      </c>
      <c r="M97" s="122">
        <v>266.7</v>
      </c>
      <c r="N97" s="122">
        <v>28.905000000000001</v>
      </c>
      <c r="O97" s="122">
        <v>3.4889999999999999</v>
      </c>
      <c r="P97" s="122">
        <v>16.297999999999998</v>
      </c>
      <c r="Q97" s="181">
        <v>0.56699999999999995</v>
      </c>
      <c r="R97" s="181">
        <v>-9.8019999999999996</v>
      </c>
      <c r="S97" s="181">
        <v>-22.001000000000001</v>
      </c>
      <c r="T97" s="181">
        <v>14.943</v>
      </c>
    </row>
    <row r="98" spans="1:20" ht="15" x14ac:dyDescent="0.25">
      <c r="A98" s="312">
        <v>44348</v>
      </c>
      <c r="B98" s="122">
        <v>261.05</v>
      </c>
      <c r="C98" s="122">
        <v>314.85000000000002</v>
      </c>
      <c r="D98" s="122">
        <v>299.23</v>
      </c>
      <c r="E98" s="122">
        <v>2666.05</v>
      </c>
      <c r="F98" s="122">
        <v>389.71</v>
      </c>
      <c r="G98" s="122">
        <v>281.04000000000002</v>
      </c>
      <c r="H98" s="122">
        <v>223.57</v>
      </c>
      <c r="I98" s="122">
        <v>41.72</v>
      </c>
      <c r="J98" s="122">
        <v>70.349999999999994</v>
      </c>
      <c r="K98" s="122">
        <v>420.22</v>
      </c>
      <c r="L98" s="122">
        <v>151.61000000000001</v>
      </c>
      <c r="M98" s="122">
        <v>180.42</v>
      </c>
      <c r="N98" s="122">
        <v>25.827000000000002</v>
      </c>
      <c r="O98" s="122">
        <v>-14.398</v>
      </c>
      <c r="P98" s="122">
        <v>17.035</v>
      </c>
      <c r="Q98" s="181">
        <v>-5.6970000000000001</v>
      </c>
      <c r="R98" s="181">
        <v>-14.728</v>
      </c>
      <c r="S98" s="181">
        <v>-44.996000000000002</v>
      </c>
      <c r="T98" s="181">
        <v>10.954000000000001</v>
      </c>
    </row>
    <row r="99" spans="1:20" ht="15" x14ac:dyDescent="0.25">
      <c r="A99" s="312">
        <v>44378</v>
      </c>
      <c r="B99" s="122">
        <v>116.85</v>
      </c>
      <c r="C99" s="122">
        <v>137.63</v>
      </c>
      <c r="D99" s="122">
        <v>177.52</v>
      </c>
      <c r="E99" s="122">
        <v>1090.8399999999999</v>
      </c>
      <c r="F99" s="122">
        <v>210.17</v>
      </c>
      <c r="G99" s="122">
        <v>123.17</v>
      </c>
      <c r="H99" s="122">
        <v>65.989999999999995</v>
      </c>
      <c r="I99" s="122">
        <v>20.14</v>
      </c>
      <c r="J99" s="122">
        <v>29.01</v>
      </c>
      <c r="K99" s="122">
        <v>100.03</v>
      </c>
      <c r="L99" s="122">
        <v>67.39</v>
      </c>
      <c r="M99" s="122">
        <v>65.19</v>
      </c>
      <c r="N99" s="122">
        <v>32.69</v>
      </c>
      <c r="O99" s="122">
        <v>16.077999999999999</v>
      </c>
      <c r="P99" s="122">
        <v>24.206</v>
      </c>
      <c r="Q99" s="181">
        <v>-2.0230000000000001</v>
      </c>
      <c r="R99" s="181">
        <v>-11.792</v>
      </c>
      <c r="S99" s="181">
        <v>-30.271000000000001</v>
      </c>
      <c r="T99" s="181">
        <v>18.324000000000002</v>
      </c>
    </row>
    <row r="100" spans="1:20" ht="15" x14ac:dyDescent="0.25">
      <c r="A100" s="312">
        <v>44409</v>
      </c>
      <c r="B100" s="122">
        <v>63.46</v>
      </c>
      <c r="C100" s="122">
        <v>75.010000000000005</v>
      </c>
      <c r="D100" s="122">
        <v>76.510000000000005</v>
      </c>
      <c r="E100" s="122">
        <v>499.88</v>
      </c>
      <c r="F100" s="122">
        <v>88.63</v>
      </c>
      <c r="G100" s="122">
        <v>66.88</v>
      </c>
      <c r="H100" s="122">
        <v>45.09</v>
      </c>
      <c r="I100" s="122">
        <v>10.3</v>
      </c>
      <c r="J100" s="122">
        <v>19.8</v>
      </c>
      <c r="K100" s="122">
        <v>25.12</v>
      </c>
      <c r="L100" s="122">
        <v>38.630000000000003</v>
      </c>
      <c r="M100" s="122">
        <v>43.52</v>
      </c>
      <c r="N100" s="122">
        <v>36.578000000000003</v>
      </c>
      <c r="O100" s="122">
        <v>33.622999999999998</v>
      </c>
      <c r="P100" s="122">
        <v>20.309999999999999</v>
      </c>
      <c r="Q100" s="181">
        <v>-0.89700000000000002</v>
      </c>
      <c r="R100" s="181">
        <v>-12.022</v>
      </c>
      <c r="S100" s="181">
        <v>-27.927</v>
      </c>
      <c r="T100" s="181">
        <v>17.367000000000001</v>
      </c>
    </row>
    <row r="101" spans="1:20" ht="15" x14ac:dyDescent="0.25">
      <c r="A101" s="312">
        <v>44440</v>
      </c>
      <c r="B101" s="122">
        <v>38.04</v>
      </c>
      <c r="C101" s="122">
        <v>46.81</v>
      </c>
      <c r="D101" s="122">
        <v>45.87</v>
      </c>
      <c r="E101" s="122">
        <v>408.21</v>
      </c>
      <c r="F101" s="122">
        <v>55.11</v>
      </c>
      <c r="G101" s="122">
        <v>40.659999999999997</v>
      </c>
      <c r="H101" s="122">
        <v>43.19</v>
      </c>
      <c r="I101" s="122">
        <v>7.37</v>
      </c>
      <c r="J101" s="122">
        <v>17.47</v>
      </c>
      <c r="K101" s="122">
        <v>18.899999999999999</v>
      </c>
      <c r="L101" s="122">
        <v>32.4</v>
      </c>
      <c r="M101" s="122">
        <v>65.16</v>
      </c>
      <c r="N101" s="122">
        <v>34.392000000000003</v>
      </c>
      <c r="O101" s="122">
        <v>26.303999999999998</v>
      </c>
      <c r="P101" s="122">
        <v>13.837</v>
      </c>
      <c r="Q101" s="181">
        <v>-0.377</v>
      </c>
      <c r="R101" s="181">
        <v>-14.513</v>
      </c>
      <c r="S101" s="181">
        <v>-17.346</v>
      </c>
      <c r="T101" s="181">
        <v>16.686</v>
      </c>
    </row>
    <row r="102" spans="1:20" ht="15" x14ac:dyDescent="0.25">
      <c r="A102" s="312">
        <v>44470</v>
      </c>
      <c r="B102" s="122">
        <v>38.25</v>
      </c>
      <c r="C102" s="122">
        <v>46.89</v>
      </c>
      <c r="D102" s="122">
        <v>48.63</v>
      </c>
      <c r="E102" s="122">
        <v>512.25</v>
      </c>
      <c r="F102" s="122">
        <v>59.05</v>
      </c>
      <c r="G102" s="122">
        <v>40.76</v>
      </c>
      <c r="H102" s="122">
        <v>46.89</v>
      </c>
      <c r="I102" s="122">
        <v>6.66</v>
      </c>
      <c r="J102" s="122">
        <v>15.64</v>
      </c>
      <c r="K102" s="122">
        <v>32.32</v>
      </c>
      <c r="L102" s="122">
        <v>28.11</v>
      </c>
      <c r="M102" s="122">
        <v>76.3</v>
      </c>
      <c r="N102" s="122">
        <v>39.886000000000003</v>
      </c>
      <c r="O102" s="122">
        <v>26.123999999999999</v>
      </c>
      <c r="P102" s="122">
        <v>8.8109999999999999</v>
      </c>
      <c r="Q102" s="181">
        <v>2.484</v>
      </c>
      <c r="R102" s="181">
        <v>-10.351000000000001</v>
      </c>
      <c r="S102" s="181">
        <v>-13.618</v>
      </c>
      <c r="T102" s="181">
        <v>23.931000000000001</v>
      </c>
    </row>
    <row r="103" spans="1:20" ht="15" x14ac:dyDescent="0.25">
      <c r="A103" s="312">
        <v>44501</v>
      </c>
      <c r="B103" s="122">
        <v>31.12</v>
      </c>
      <c r="C103" s="122">
        <v>38.090000000000003</v>
      </c>
      <c r="D103" s="122">
        <v>42.1</v>
      </c>
      <c r="E103" s="122">
        <v>472.92</v>
      </c>
      <c r="F103" s="122">
        <v>51.13</v>
      </c>
      <c r="G103" s="122">
        <v>33.299999999999997</v>
      </c>
      <c r="H103" s="122">
        <v>33.51</v>
      </c>
      <c r="I103" s="122">
        <v>5.1100000000000003</v>
      </c>
      <c r="J103" s="122">
        <v>8.7799999999999994</v>
      </c>
      <c r="K103" s="122">
        <v>31.63</v>
      </c>
      <c r="L103" s="122">
        <v>18.13</v>
      </c>
      <c r="M103" s="122">
        <v>53.16</v>
      </c>
      <c r="N103" s="122">
        <v>25.577000000000002</v>
      </c>
      <c r="O103" s="122">
        <v>40.941000000000003</v>
      </c>
      <c r="P103" s="122">
        <v>1.72</v>
      </c>
      <c r="Q103" s="181">
        <v>3.5089999999999999</v>
      </c>
      <c r="R103" s="181">
        <v>-18.545000000000002</v>
      </c>
      <c r="S103" s="181">
        <v>7.05</v>
      </c>
      <c r="T103" s="181">
        <v>16.309999999999999</v>
      </c>
    </row>
    <row r="104" spans="1:20" ht="15" x14ac:dyDescent="0.25">
      <c r="A104" s="312">
        <v>44531</v>
      </c>
      <c r="B104" s="122">
        <v>25.64</v>
      </c>
      <c r="C104" s="122">
        <v>32.43</v>
      </c>
      <c r="D104" s="122">
        <v>31.99</v>
      </c>
      <c r="E104" s="122">
        <v>362.53</v>
      </c>
      <c r="F104" s="122">
        <v>34.85</v>
      </c>
      <c r="G104" s="122">
        <v>27.74</v>
      </c>
      <c r="H104" s="122">
        <v>25.07</v>
      </c>
      <c r="I104" s="122">
        <v>4.68</v>
      </c>
      <c r="J104" s="122">
        <v>6.34</v>
      </c>
      <c r="K104" s="122">
        <v>25.27</v>
      </c>
      <c r="L104" s="122">
        <v>15.25</v>
      </c>
      <c r="M104" s="122">
        <v>43.02</v>
      </c>
      <c r="N104" s="122">
        <v>27.497</v>
      </c>
      <c r="O104" s="122">
        <v>31.451000000000001</v>
      </c>
      <c r="P104" s="122">
        <v>4.9169999999999998</v>
      </c>
      <c r="Q104" s="181">
        <v>11.791</v>
      </c>
      <c r="R104" s="181">
        <v>-12.076000000000001</v>
      </c>
      <c r="S104" s="181">
        <v>12.73</v>
      </c>
      <c r="T104" s="181">
        <v>21.713999999999999</v>
      </c>
    </row>
    <row r="105" spans="1:20" ht="15" x14ac:dyDescent="0.25">
      <c r="A105" s="312">
        <v>44562</v>
      </c>
      <c r="B105" s="122">
        <v>24.31</v>
      </c>
      <c r="C105" s="122">
        <v>31.25</v>
      </c>
      <c r="D105" s="122">
        <v>30.31</v>
      </c>
      <c r="E105" s="122">
        <v>361.18</v>
      </c>
      <c r="F105" s="122">
        <v>40.340000000000003</v>
      </c>
      <c r="G105" s="122">
        <v>26.51</v>
      </c>
      <c r="H105" s="122">
        <v>21.92</v>
      </c>
      <c r="I105" s="122">
        <v>4.3499999999999996</v>
      </c>
      <c r="J105" s="122">
        <v>5.39</v>
      </c>
      <c r="K105" s="122">
        <v>25.07</v>
      </c>
      <c r="L105" s="122">
        <v>13.58</v>
      </c>
      <c r="M105" s="122">
        <v>36.299999999999997</v>
      </c>
      <c r="N105" s="122">
        <v>35.625999999999998</v>
      </c>
      <c r="O105" s="122">
        <v>48.27</v>
      </c>
      <c r="P105" s="122">
        <v>10.901999999999999</v>
      </c>
      <c r="Q105" s="181">
        <v>10.228</v>
      </c>
      <c r="R105" s="181">
        <v>-20.931000000000001</v>
      </c>
      <c r="S105" s="181">
        <v>-18.364000000000001</v>
      </c>
      <c r="T105" s="181">
        <v>19.850999999999999</v>
      </c>
    </row>
    <row r="106" spans="1:20" ht="15" x14ac:dyDescent="0.25">
      <c r="A106" s="312">
        <v>44593</v>
      </c>
      <c r="B106" s="122">
        <v>22.39</v>
      </c>
      <c r="C106" s="122">
        <v>28.83</v>
      </c>
      <c r="D106" s="122">
        <v>27.66</v>
      </c>
      <c r="E106" s="122">
        <v>392.99</v>
      </c>
      <c r="F106" s="122">
        <v>44.54</v>
      </c>
      <c r="G106" s="122">
        <v>24.89</v>
      </c>
      <c r="H106" s="122">
        <v>30.25</v>
      </c>
      <c r="I106" s="122">
        <v>3.8</v>
      </c>
      <c r="J106" s="122">
        <v>4.74</v>
      </c>
      <c r="K106" s="122">
        <v>27.87</v>
      </c>
      <c r="L106" s="122">
        <v>12.38</v>
      </c>
      <c r="M106" s="122">
        <v>32.25</v>
      </c>
      <c r="N106" s="122">
        <v>47.545999999999999</v>
      </c>
      <c r="O106" s="122">
        <v>43.753999999999998</v>
      </c>
      <c r="P106" s="122">
        <v>10.103999999999999</v>
      </c>
      <c r="Q106" s="181">
        <v>-1.032</v>
      </c>
      <c r="R106" s="181">
        <v>-10.266</v>
      </c>
      <c r="S106" s="181">
        <v>-26.606999999999999</v>
      </c>
      <c r="T106" s="181">
        <v>9.7119999999999997</v>
      </c>
    </row>
    <row r="107" spans="1:20" ht="15" x14ac:dyDescent="0.25">
      <c r="A107" s="312">
        <v>44621</v>
      </c>
      <c r="B107" s="122">
        <v>36.020000000000003</v>
      </c>
      <c r="C107" s="122">
        <v>46.35</v>
      </c>
      <c r="D107" s="122">
        <v>52.6</v>
      </c>
      <c r="E107" s="122">
        <v>665.38</v>
      </c>
      <c r="F107" s="122">
        <v>102.32</v>
      </c>
      <c r="G107" s="122">
        <v>40.04</v>
      </c>
      <c r="H107" s="122">
        <v>92.34</v>
      </c>
      <c r="I107" s="122">
        <v>4.4400000000000004</v>
      </c>
      <c r="J107" s="122">
        <v>8.6</v>
      </c>
      <c r="K107" s="122">
        <v>76.75</v>
      </c>
      <c r="L107" s="122">
        <v>22.1</v>
      </c>
      <c r="M107" s="122">
        <v>52.65</v>
      </c>
      <c r="N107" s="122">
        <v>58.646000000000001</v>
      </c>
      <c r="O107" s="122">
        <v>18.689</v>
      </c>
      <c r="P107" s="122">
        <v>13.616</v>
      </c>
      <c r="Q107" s="181">
        <v>-3.0489999999999999</v>
      </c>
      <c r="R107" s="181">
        <v>-11.603</v>
      </c>
      <c r="S107" s="181">
        <v>-45.817999999999998</v>
      </c>
      <c r="T107" s="181">
        <v>4.819</v>
      </c>
    </row>
    <row r="108" spans="1:20" ht="15" x14ac:dyDescent="0.25">
      <c r="A108" s="312">
        <v>44652</v>
      </c>
      <c r="B108" s="122">
        <v>77.08</v>
      </c>
      <c r="C108" s="122">
        <v>100.63</v>
      </c>
      <c r="D108" s="122">
        <v>85.43</v>
      </c>
      <c r="E108" s="122">
        <v>1055.51</v>
      </c>
      <c r="F108" s="122">
        <v>133.5</v>
      </c>
      <c r="G108" s="122">
        <v>88.26</v>
      </c>
      <c r="H108" s="122">
        <v>170.42</v>
      </c>
      <c r="I108" s="122">
        <v>8.76</v>
      </c>
      <c r="J108" s="122">
        <v>23.32</v>
      </c>
      <c r="K108" s="122">
        <v>215.16</v>
      </c>
      <c r="L108" s="122">
        <v>52.61</v>
      </c>
      <c r="M108" s="122">
        <v>130.33000000000001</v>
      </c>
      <c r="N108" s="122">
        <v>32.994999999999997</v>
      </c>
      <c r="O108" s="122">
        <v>20.425000000000001</v>
      </c>
      <c r="P108" s="122">
        <v>15.79</v>
      </c>
      <c r="Q108" s="181">
        <v>-7.1550000000000002</v>
      </c>
      <c r="R108" s="181">
        <v>-12.46</v>
      </c>
      <c r="S108" s="181">
        <v>-32.718000000000004</v>
      </c>
      <c r="T108" s="181">
        <v>8.2040000000000006</v>
      </c>
    </row>
    <row r="109" spans="1:20" ht="15" x14ac:dyDescent="0.25">
      <c r="A109" s="88">
        <v>44682</v>
      </c>
      <c r="B109" s="122">
        <v>221.07</v>
      </c>
      <c r="C109" s="122">
        <v>281.23</v>
      </c>
      <c r="D109" s="122">
        <v>163.75</v>
      </c>
      <c r="E109" s="122">
        <v>2342.9899999999998</v>
      </c>
      <c r="F109" s="122">
        <v>245.16</v>
      </c>
      <c r="G109" s="122">
        <v>247.09</v>
      </c>
      <c r="H109" s="122">
        <v>277.11</v>
      </c>
      <c r="I109" s="122">
        <v>28.28</v>
      </c>
      <c r="J109" s="122">
        <v>71.430000000000007</v>
      </c>
      <c r="K109" s="122">
        <v>531.97</v>
      </c>
      <c r="L109" s="122">
        <v>146.12</v>
      </c>
      <c r="M109" s="122">
        <v>266.7</v>
      </c>
      <c r="N109" s="122">
        <v>28.905000000000001</v>
      </c>
      <c r="O109" s="122">
        <v>3.4889999999999999</v>
      </c>
      <c r="P109" s="122">
        <v>16.297999999999998</v>
      </c>
      <c r="Q109" s="181">
        <v>0.56699999999999995</v>
      </c>
      <c r="R109" s="181">
        <v>-9.8019999999999996</v>
      </c>
      <c r="S109" s="181">
        <v>-22.001000000000001</v>
      </c>
      <c r="T109" s="181">
        <v>14.943</v>
      </c>
    </row>
    <row r="110" spans="1:20" ht="15" x14ac:dyDescent="0.25">
      <c r="A110" s="88">
        <v>44713</v>
      </c>
      <c r="B110" s="122">
        <v>261.05</v>
      </c>
      <c r="C110" s="122">
        <v>314.85000000000002</v>
      </c>
      <c r="D110" s="122">
        <v>299.23</v>
      </c>
      <c r="E110" s="122">
        <v>2666.05</v>
      </c>
      <c r="F110" s="122">
        <v>389.71</v>
      </c>
      <c r="G110" s="122">
        <v>281.04000000000002</v>
      </c>
      <c r="H110" s="122">
        <v>223.57</v>
      </c>
      <c r="I110" s="122">
        <v>41.72</v>
      </c>
      <c r="J110" s="122">
        <v>70.349999999999994</v>
      </c>
      <c r="K110" s="122">
        <v>420.22</v>
      </c>
      <c r="L110" s="122">
        <v>151.61000000000001</v>
      </c>
      <c r="M110" s="122">
        <v>180.42</v>
      </c>
      <c r="N110" s="122">
        <v>25.827000000000002</v>
      </c>
      <c r="O110" s="122">
        <v>-14.398</v>
      </c>
      <c r="P110" s="122">
        <v>17.035</v>
      </c>
      <c r="Q110" s="181">
        <v>-5.6970000000000001</v>
      </c>
      <c r="R110" s="181">
        <v>-14.728</v>
      </c>
      <c r="S110" s="181">
        <v>-44.996000000000002</v>
      </c>
      <c r="T110" s="181">
        <v>10.954000000000001</v>
      </c>
    </row>
    <row r="111" spans="1:20" ht="15" x14ac:dyDescent="0.25">
      <c r="A111" s="88">
        <v>44743</v>
      </c>
      <c r="B111" s="122">
        <v>116.85</v>
      </c>
      <c r="C111" s="122">
        <v>137.63</v>
      </c>
      <c r="D111" s="122">
        <v>177.52</v>
      </c>
      <c r="E111" s="122">
        <v>1090.8399999999999</v>
      </c>
      <c r="F111" s="122">
        <v>210.17</v>
      </c>
      <c r="G111" s="122">
        <v>123.17</v>
      </c>
      <c r="H111" s="122">
        <v>65.989999999999995</v>
      </c>
      <c r="I111" s="122">
        <v>20.14</v>
      </c>
      <c r="J111" s="122">
        <v>29.01</v>
      </c>
      <c r="K111" s="122">
        <v>100.03</v>
      </c>
      <c r="L111" s="122">
        <v>67.39</v>
      </c>
      <c r="M111" s="122">
        <v>65.19</v>
      </c>
      <c r="N111" s="122">
        <v>32.69</v>
      </c>
      <c r="O111" s="122">
        <v>16.077999999999999</v>
      </c>
      <c r="P111" s="122">
        <v>24.206</v>
      </c>
      <c r="Q111" s="181">
        <v>-2.0230000000000001</v>
      </c>
      <c r="R111" s="181">
        <v>-11.792</v>
      </c>
      <c r="S111" s="181">
        <v>-30.271000000000001</v>
      </c>
      <c r="T111" s="181">
        <v>18.324000000000002</v>
      </c>
    </row>
    <row r="112" spans="1:20" ht="15" x14ac:dyDescent="0.25">
      <c r="A112" s="87">
        <v>44774</v>
      </c>
      <c r="B112" s="123">
        <v>63.46</v>
      </c>
      <c r="C112" s="123">
        <v>75.010000000000005</v>
      </c>
      <c r="D112" s="123">
        <v>76.510000000000005</v>
      </c>
      <c r="E112" s="123">
        <v>499.88</v>
      </c>
      <c r="F112" s="123">
        <v>88.63</v>
      </c>
      <c r="G112" s="123">
        <v>66.88</v>
      </c>
      <c r="H112" s="123">
        <v>45.09</v>
      </c>
      <c r="I112" s="123">
        <v>10.3</v>
      </c>
      <c r="J112" s="123">
        <v>19.8</v>
      </c>
      <c r="K112" s="123">
        <v>25.12</v>
      </c>
      <c r="L112" s="123">
        <v>38.630000000000003</v>
      </c>
      <c r="M112" s="123">
        <v>43.52</v>
      </c>
      <c r="N112" s="123">
        <v>36.578000000000003</v>
      </c>
      <c r="O112" s="123">
        <v>33.622999999999998</v>
      </c>
      <c r="P112" s="123">
        <v>20.309999999999999</v>
      </c>
      <c r="Q112" s="182">
        <v>-0.89700000000000002</v>
      </c>
      <c r="R112" s="182">
        <v>-12.022</v>
      </c>
      <c r="S112" s="182">
        <v>-27.927</v>
      </c>
      <c r="T112" s="182">
        <v>17.367000000000001</v>
      </c>
    </row>
    <row r="113" spans="1:20" ht="15" x14ac:dyDescent="0.25">
      <c r="A113" s="88">
        <v>44805</v>
      </c>
      <c r="B113" s="122">
        <v>38.04</v>
      </c>
      <c r="C113" s="122">
        <v>46.81</v>
      </c>
      <c r="D113" s="122">
        <v>45.87</v>
      </c>
      <c r="E113" s="122">
        <v>408.21</v>
      </c>
      <c r="F113" s="122">
        <v>55.11</v>
      </c>
      <c r="G113" s="122">
        <v>40.659999999999997</v>
      </c>
      <c r="H113" s="122">
        <v>43.19</v>
      </c>
      <c r="I113" s="122">
        <v>7.37</v>
      </c>
      <c r="J113" s="122">
        <v>17.47</v>
      </c>
      <c r="K113" s="122">
        <v>18.899999999999999</v>
      </c>
      <c r="L113" s="122">
        <v>32.4</v>
      </c>
      <c r="M113" s="122">
        <v>65.16</v>
      </c>
      <c r="N113" s="122">
        <v>34.392000000000003</v>
      </c>
      <c r="O113" s="122">
        <v>26.303999999999998</v>
      </c>
      <c r="P113" s="122">
        <v>13.837</v>
      </c>
      <c r="Q113" s="181">
        <v>-0.377</v>
      </c>
      <c r="R113" s="181">
        <v>-14.513</v>
      </c>
      <c r="S113" s="181">
        <v>-17.346</v>
      </c>
      <c r="T113" s="181">
        <v>16.686</v>
      </c>
    </row>
    <row r="114" spans="1:20" ht="15" x14ac:dyDescent="0.25">
      <c r="A114" s="88">
        <v>44835</v>
      </c>
      <c r="B114" s="122"/>
      <c r="C114" s="122"/>
      <c r="D114" s="122"/>
      <c r="E114" s="122"/>
      <c r="F114" s="122"/>
      <c r="G114" s="122"/>
      <c r="H114" s="122"/>
      <c r="I114" s="122"/>
      <c r="J114" s="122"/>
      <c r="K114" s="122"/>
      <c r="L114" s="122"/>
      <c r="M114" s="122"/>
      <c r="N114" s="122">
        <v>39.886000000000003</v>
      </c>
      <c r="O114" s="122">
        <v>26.123999999999999</v>
      </c>
      <c r="P114" s="122"/>
      <c r="Q114" s="181">
        <v>2.484</v>
      </c>
      <c r="R114" s="181">
        <v>-10.351000000000001</v>
      </c>
      <c r="S114" s="181">
        <v>-13.618</v>
      </c>
      <c r="T114" s="181">
        <v>23.931000000000001</v>
      </c>
    </row>
    <row r="115" spans="1:20" ht="15" x14ac:dyDescent="0.25">
      <c r="A115" s="87">
        <v>44866</v>
      </c>
      <c r="B115" s="123"/>
      <c r="C115" s="123"/>
      <c r="D115" s="123"/>
      <c r="E115" s="123"/>
      <c r="F115" s="123"/>
      <c r="G115" s="123"/>
      <c r="H115" s="123"/>
      <c r="I115" s="123"/>
      <c r="J115" s="123"/>
      <c r="K115" s="123"/>
      <c r="L115" s="123"/>
      <c r="M115" s="123"/>
      <c r="N115" s="123">
        <v>25.577000000000002</v>
      </c>
      <c r="O115" s="123">
        <v>40.941000000000003</v>
      </c>
      <c r="P115" s="123"/>
      <c r="Q115" s="182">
        <v>3.5089999999999999</v>
      </c>
      <c r="R115" s="182">
        <v>-18.545000000000002</v>
      </c>
      <c r="S115" s="182">
        <v>7.05</v>
      </c>
      <c r="T115" s="182">
        <v>16.309999999999999</v>
      </c>
    </row>
    <row r="116" spans="1:20" ht="15" x14ac:dyDescent="0.25">
      <c r="A116" s="88">
        <v>44896</v>
      </c>
      <c r="B116" s="122"/>
      <c r="C116" s="122"/>
      <c r="D116" s="122"/>
      <c r="E116" s="122"/>
      <c r="F116" s="122"/>
      <c r="G116" s="122"/>
      <c r="H116" s="122"/>
      <c r="I116" s="122"/>
      <c r="J116" s="122"/>
      <c r="K116" s="122"/>
      <c r="L116" s="122"/>
      <c r="M116" s="122"/>
      <c r="N116" s="122">
        <v>27.497</v>
      </c>
      <c r="O116" s="122">
        <v>31.451000000000001</v>
      </c>
      <c r="P116" s="122"/>
      <c r="Q116" s="181">
        <v>11.791</v>
      </c>
      <c r="R116" s="181">
        <v>-12.076000000000001</v>
      </c>
      <c r="S116" s="181">
        <v>12.73</v>
      </c>
      <c r="T116" s="181">
        <v>21.713999999999999</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0">
    <tabColor rgb="FF8DD3C7"/>
  </sheetPr>
  <dimension ref="A1:BG194"/>
  <sheetViews>
    <sheetView zoomScaleNormal="100" workbookViewId="0">
      <selection activeCell="A4" sqref="A4"/>
    </sheetView>
  </sheetViews>
  <sheetFormatPr defaultColWidth="18.7109375" defaultRowHeight="12.75" customHeight="1" x14ac:dyDescent="0.25"/>
  <cols>
    <col min="1" max="1" width="7.5703125" style="206" customWidth="1"/>
    <col min="2" max="4" width="7.5703125" style="3" customWidth="1"/>
    <col min="5" max="5" width="9.140625" style="128" customWidth="1"/>
    <col min="6" max="30" width="8" style="128" customWidth="1"/>
    <col min="31" max="31" width="8" style="128" bestFit="1" customWidth="1"/>
    <col min="32" max="32" width="6.5703125" style="128" bestFit="1" customWidth="1"/>
    <col min="33" max="59" width="8.85546875" style="128" customWidth="1"/>
    <col min="60" max="16384" width="18.7109375" style="128"/>
  </cols>
  <sheetData>
    <row r="1" spans="1:59" s="211" customFormat="1" ht="15" x14ac:dyDescent="0.25">
      <c r="A1" s="239"/>
      <c r="B1" s="341" t="s">
        <v>155</v>
      </c>
      <c r="C1" s="341"/>
      <c r="D1" s="341"/>
      <c r="E1" s="341"/>
      <c r="F1" s="341"/>
      <c r="G1" s="341"/>
      <c r="H1" s="341"/>
      <c r="I1" s="341"/>
      <c r="J1" s="341"/>
      <c r="K1" s="341"/>
      <c r="L1" s="341"/>
      <c r="M1" s="341"/>
      <c r="N1" s="341"/>
      <c r="O1" s="341"/>
      <c r="P1" s="341"/>
      <c r="Q1" s="341"/>
      <c r="R1" s="341"/>
      <c r="S1" s="341"/>
      <c r="T1" s="341"/>
      <c r="U1" s="341"/>
      <c r="V1" s="341"/>
      <c r="W1" s="341"/>
      <c r="X1" s="341"/>
      <c r="Y1" s="341"/>
      <c r="Z1" s="341"/>
      <c r="AA1" s="341"/>
      <c r="AB1" s="341"/>
      <c r="AC1" s="341"/>
      <c r="AD1" s="341"/>
      <c r="AE1" s="341"/>
      <c r="AF1" s="341"/>
      <c r="AG1" s="341"/>
      <c r="AH1" s="341"/>
    </row>
    <row r="2" spans="1:59" s="206" customFormat="1" ht="15" x14ac:dyDescent="0.25">
      <c r="A2" s="239"/>
      <c r="B2" s="240" t="s">
        <v>53</v>
      </c>
      <c r="C2" s="240" t="s">
        <v>54</v>
      </c>
      <c r="D2" s="240" t="s">
        <v>55</v>
      </c>
      <c r="E2" s="240">
        <v>1981</v>
      </c>
      <c r="F2" s="240">
        <v>1982</v>
      </c>
      <c r="G2" s="240">
        <v>1983</v>
      </c>
      <c r="H2" s="240">
        <v>1984</v>
      </c>
      <c r="I2" s="240">
        <v>1985</v>
      </c>
      <c r="J2" s="240">
        <v>1986</v>
      </c>
      <c r="K2" s="240">
        <v>1987</v>
      </c>
      <c r="L2" s="240">
        <v>1988</v>
      </c>
      <c r="M2" s="240">
        <v>1989</v>
      </c>
      <c r="N2" s="240">
        <v>1990</v>
      </c>
      <c r="O2" s="240">
        <v>1991</v>
      </c>
      <c r="P2" s="240">
        <v>1992</v>
      </c>
      <c r="Q2" s="240">
        <v>1993</v>
      </c>
      <c r="R2" s="240">
        <v>1994</v>
      </c>
      <c r="S2" s="240">
        <v>1995</v>
      </c>
      <c r="T2" s="240">
        <v>1996</v>
      </c>
      <c r="U2" s="240">
        <v>1997</v>
      </c>
      <c r="V2" s="240">
        <v>1998</v>
      </c>
      <c r="W2" s="240">
        <v>1999</v>
      </c>
      <c r="X2" s="240">
        <v>2000</v>
      </c>
      <c r="Y2" s="240">
        <v>2001</v>
      </c>
      <c r="Z2" s="240">
        <v>2002</v>
      </c>
      <c r="AA2" s="240">
        <v>2003</v>
      </c>
      <c r="AB2" s="240">
        <v>2004</v>
      </c>
      <c r="AC2" s="240">
        <v>2005</v>
      </c>
      <c r="AD2" s="240">
        <v>2006</v>
      </c>
      <c r="AE2" s="240">
        <v>2007</v>
      </c>
      <c r="AF2" s="240">
        <v>2008</v>
      </c>
      <c r="AG2" s="240">
        <v>2009</v>
      </c>
      <c r="AH2" s="240">
        <v>2010</v>
      </c>
      <c r="AI2" s="206">
        <v>2011</v>
      </c>
      <c r="AJ2" s="206">
        <v>2012</v>
      </c>
      <c r="AK2" s="206">
        <v>2013</v>
      </c>
      <c r="AL2" s="206">
        <v>2014</v>
      </c>
      <c r="AM2" s="206">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c r="BC2" s="206">
        <v>2031</v>
      </c>
      <c r="BD2" s="206">
        <v>2032</v>
      </c>
      <c r="BE2" s="206">
        <v>2033</v>
      </c>
      <c r="BF2" s="206">
        <v>2034</v>
      </c>
      <c r="BG2" s="206">
        <v>2035</v>
      </c>
    </row>
    <row r="3" spans="1:59" s="206" customFormat="1" ht="15" x14ac:dyDescent="0.25">
      <c r="A3" s="241"/>
      <c r="B3" s="242" t="s">
        <v>71</v>
      </c>
      <c r="C3" s="242" t="s">
        <v>72</v>
      </c>
      <c r="D3" s="242" t="s">
        <v>73</v>
      </c>
      <c r="E3" s="242" t="s">
        <v>74</v>
      </c>
      <c r="F3" s="242" t="s">
        <v>75</v>
      </c>
      <c r="G3" s="242" t="s">
        <v>76</v>
      </c>
      <c r="H3" s="242" t="s">
        <v>77</v>
      </c>
      <c r="I3" s="242" t="s">
        <v>78</v>
      </c>
      <c r="J3" s="242" t="s">
        <v>79</v>
      </c>
      <c r="K3" s="242" t="s">
        <v>80</v>
      </c>
      <c r="L3" s="242" t="s">
        <v>81</v>
      </c>
      <c r="M3" s="242" t="s">
        <v>82</v>
      </c>
      <c r="N3" s="242" t="s">
        <v>83</v>
      </c>
      <c r="O3" s="242" t="s">
        <v>84</v>
      </c>
      <c r="P3" s="242" t="s">
        <v>85</v>
      </c>
      <c r="Q3" s="242" t="s">
        <v>86</v>
      </c>
      <c r="R3" s="242" t="s">
        <v>87</v>
      </c>
      <c r="S3" s="242" t="s">
        <v>88</v>
      </c>
      <c r="T3" s="242" t="s">
        <v>89</v>
      </c>
      <c r="U3" s="242" t="s">
        <v>90</v>
      </c>
      <c r="V3" s="242" t="s">
        <v>91</v>
      </c>
      <c r="W3" s="242" t="s">
        <v>92</v>
      </c>
      <c r="X3" s="242" t="s">
        <v>93</v>
      </c>
      <c r="Y3" s="242" t="s">
        <v>94</v>
      </c>
      <c r="Z3" s="242" t="s">
        <v>95</v>
      </c>
      <c r="AA3" s="242" t="s">
        <v>96</v>
      </c>
      <c r="AB3" s="242" t="s">
        <v>97</v>
      </c>
      <c r="AC3" s="242" t="s">
        <v>98</v>
      </c>
      <c r="AD3" s="242" t="s">
        <v>99</v>
      </c>
      <c r="AE3" s="242" t="s">
        <v>100</v>
      </c>
      <c r="AF3" s="242" t="s">
        <v>101</v>
      </c>
      <c r="AG3" s="242" t="s">
        <v>102</v>
      </c>
      <c r="AH3" s="242" t="s">
        <v>103</v>
      </c>
      <c r="AI3" s="206" t="s">
        <v>163</v>
      </c>
      <c r="AJ3" s="206" t="s">
        <v>168</v>
      </c>
      <c r="AK3" s="206" t="s">
        <v>169</v>
      </c>
      <c r="AL3" s="206" t="s">
        <v>170</v>
      </c>
      <c r="AM3" s="206"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c r="BC3" s="206" t="s">
        <v>188</v>
      </c>
      <c r="BD3" s="206" t="s">
        <v>189</v>
      </c>
      <c r="BE3" s="206" t="s">
        <v>190</v>
      </c>
      <c r="BF3" s="206" t="s">
        <v>191</v>
      </c>
      <c r="BG3" s="206" t="s">
        <v>192</v>
      </c>
    </row>
    <row r="4" spans="1:59" ht="15" x14ac:dyDescent="0.25">
      <c r="A4" s="244">
        <f>PowellInflow.Unregulated!A4</f>
        <v>43952</v>
      </c>
      <c r="B4" s="117">
        <v>1</v>
      </c>
      <c r="C4" s="117">
        <v>1</v>
      </c>
      <c r="D4" s="117">
        <v>1</v>
      </c>
      <c r="E4" s="124">
        <v>0</v>
      </c>
      <c r="F4" s="124">
        <v>0</v>
      </c>
      <c r="G4" s="124">
        <v>0</v>
      </c>
      <c r="H4" s="124">
        <v>0</v>
      </c>
      <c r="I4" s="124">
        <v>0</v>
      </c>
      <c r="J4" s="124">
        <v>0</v>
      </c>
      <c r="K4" s="124">
        <v>0</v>
      </c>
      <c r="L4" s="124">
        <v>0</v>
      </c>
      <c r="M4" s="124">
        <v>0</v>
      </c>
      <c r="N4" s="124">
        <v>0</v>
      </c>
      <c r="O4" s="124">
        <v>0</v>
      </c>
      <c r="P4" s="124">
        <v>0</v>
      </c>
      <c r="Q4" s="124">
        <v>0</v>
      </c>
      <c r="R4" s="124">
        <v>0</v>
      </c>
      <c r="S4" s="124">
        <v>0</v>
      </c>
      <c r="T4" s="124">
        <v>0</v>
      </c>
      <c r="U4" s="124">
        <v>0</v>
      </c>
      <c r="V4" s="124">
        <v>0</v>
      </c>
      <c r="W4" s="124">
        <v>0</v>
      </c>
      <c r="X4" s="124">
        <v>0</v>
      </c>
      <c r="Y4" s="124">
        <v>0</v>
      </c>
      <c r="Z4" s="124">
        <v>0</v>
      </c>
      <c r="AA4" s="124">
        <v>0</v>
      </c>
      <c r="AB4" s="124">
        <v>0</v>
      </c>
      <c r="AC4" s="124">
        <v>0</v>
      </c>
      <c r="AD4" s="124">
        <v>0</v>
      </c>
      <c r="AE4" s="124">
        <v>0</v>
      </c>
      <c r="AF4" s="124">
        <v>0</v>
      </c>
      <c r="AG4" s="124">
        <v>0</v>
      </c>
      <c r="AH4" s="124">
        <v>0</v>
      </c>
      <c r="AI4" s="166">
        <v>0</v>
      </c>
      <c r="AJ4" s="166">
        <v>0</v>
      </c>
      <c r="AK4" s="166">
        <v>0</v>
      </c>
      <c r="AL4" s="166">
        <v>0</v>
      </c>
      <c r="AM4" s="166">
        <v>0</v>
      </c>
      <c r="AN4" s="166">
        <v>0</v>
      </c>
      <c r="AO4" s="166">
        <v>0</v>
      </c>
      <c r="AP4" s="166">
        <v>0</v>
      </c>
      <c r="AQ4" s="166">
        <v>0</v>
      </c>
      <c r="AR4" s="166">
        <v>0</v>
      </c>
      <c r="AS4" s="166">
        <v>0</v>
      </c>
      <c r="AT4" s="166">
        <v>0</v>
      </c>
      <c r="AU4" s="166">
        <v>0</v>
      </c>
      <c r="AV4" s="166">
        <v>0</v>
      </c>
      <c r="AW4" s="166">
        <v>0</v>
      </c>
      <c r="AX4" s="166">
        <v>0</v>
      </c>
      <c r="AY4" s="166">
        <v>0</v>
      </c>
      <c r="AZ4" s="166">
        <v>0</v>
      </c>
      <c r="BA4" s="166">
        <v>0</v>
      </c>
      <c r="BB4" s="166">
        <v>0</v>
      </c>
      <c r="BC4" s="166">
        <v>0</v>
      </c>
      <c r="BD4" s="166">
        <v>0</v>
      </c>
      <c r="BE4" s="166">
        <v>0</v>
      </c>
      <c r="BF4" s="166">
        <v>0</v>
      </c>
      <c r="BG4" s="166">
        <v>0</v>
      </c>
    </row>
    <row r="5" spans="1:59" ht="15" x14ac:dyDescent="0.25">
      <c r="A5" s="244">
        <f>PowellInflow.Unregulated!A5</f>
        <v>43983</v>
      </c>
      <c r="B5" s="117">
        <v>1</v>
      </c>
      <c r="C5" s="117">
        <v>1</v>
      </c>
      <c r="D5" s="117">
        <v>1</v>
      </c>
      <c r="E5" s="124">
        <v>0</v>
      </c>
      <c r="F5" s="124">
        <v>0</v>
      </c>
      <c r="G5" s="124">
        <v>0</v>
      </c>
      <c r="H5" s="124">
        <v>0</v>
      </c>
      <c r="I5" s="124">
        <v>0</v>
      </c>
      <c r="J5" s="124">
        <v>0</v>
      </c>
      <c r="K5" s="124">
        <v>0</v>
      </c>
      <c r="L5" s="124">
        <v>0</v>
      </c>
      <c r="M5" s="124">
        <v>0</v>
      </c>
      <c r="N5" s="124">
        <v>0</v>
      </c>
      <c r="O5" s="124">
        <v>0</v>
      </c>
      <c r="P5" s="124">
        <v>0</v>
      </c>
      <c r="Q5" s="124">
        <v>0</v>
      </c>
      <c r="R5" s="124">
        <v>0</v>
      </c>
      <c r="S5" s="124">
        <v>0</v>
      </c>
      <c r="T5" s="124">
        <v>0</v>
      </c>
      <c r="U5" s="124">
        <v>0</v>
      </c>
      <c r="V5" s="124">
        <v>0</v>
      </c>
      <c r="W5" s="124">
        <v>0</v>
      </c>
      <c r="X5" s="124">
        <v>0</v>
      </c>
      <c r="Y5" s="124">
        <v>0</v>
      </c>
      <c r="Z5" s="124">
        <v>0</v>
      </c>
      <c r="AA5" s="124">
        <v>0</v>
      </c>
      <c r="AB5" s="124">
        <v>0</v>
      </c>
      <c r="AC5" s="124">
        <v>0</v>
      </c>
      <c r="AD5" s="124">
        <v>0</v>
      </c>
      <c r="AE5" s="124">
        <v>0</v>
      </c>
      <c r="AF5" s="124">
        <v>0</v>
      </c>
      <c r="AG5" s="124">
        <v>0</v>
      </c>
      <c r="AH5" s="166">
        <v>0</v>
      </c>
      <c r="AI5" s="166">
        <v>0</v>
      </c>
      <c r="AJ5" s="166">
        <v>0</v>
      </c>
      <c r="AK5" s="166">
        <v>0</v>
      </c>
      <c r="AL5" s="166">
        <v>0</v>
      </c>
      <c r="AM5" s="166">
        <v>0</v>
      </c>
      <c r="AN5" s="166">
        <v>0</v>
      </c>
      <c r="AO5" s="166">
        <v>0</v>
      </c>
      <c r="AP5" s="166">
        <v>0</v>
      </c>
      <c r="AQ5" s="166">
        <v>0</v>
      </c>
      <c r="AR5" s="166">
        <v>0</v>
      </c>
      <c r="AS5" s="166">
        <v>0</v>
      </c>
      <c r="AT5" s="166">
        <v>0</v>
      </c>
      <c r="AU5" s="166">
        <v>0</v>
      </c>
      <c r="AV5" s="166">
        <v>0</v>
      </c>
      <c r="AW5" s="166">
        <v>0</v>
      </c>
      <c r="AX5" s="166">
        <v>0</v>
      </c>
      <c r="AY5" s="166">
        <v>0</v>
      </c>
      <c r="AZ5" s="166">
        <v>0</v>
      </c>
      <c r="BA5" s="166">
        <v>0</v>
      </c>
      <c r="BB5" s="166">
        <v>0</v>
      </c>
      <c r="BC5" s="166">
        <v>0</v>
      </c>
      <c r="BD5" s="166">
        <v>0</v>
      </c>
      <c r="BE5" s="166">
        <v>0</v>
      </c>
      <c r="BF5" s="166">
        <v>0</v>
      </c>
      <c r="BG5" s="166">
        <v>0</v>
      </c>
    </row>
    <row r="6" spans="1:59" ht="15" x14ac:dyDescent="0.25">
      <c r="A6" s="244">
        <f>PowellInflow.Unregulated!A6</f>
        <v>44013</v>
      </c>
      <c r="B6" s="117">
        <v>1</v>
      </c>
      <c r="C6" s="117">
        <v>1</v>
      </c>
      <c r="D6" s="117">
        <v>1</v>
      </c>
      <c r="E6" s="124">
        <v>0</v>
      </c>
      <c r="F6" s="124">
        <v>0</v>
      </c>
      <c r="G6" s="124">
        <v>0</v>
      </c>
      <c r="H6" s="124">
        <v>0</v>
      </c>
      <c r="I6" s="124">
        <v>0</v>
      </c>
      <c r="J6" s="124">
        <v>0</v>
      </c>
      <c r="K6" s="124">
        <v>0</v>
      </c>
      <c r="L6" s="124">
        <v>0</v>
      </c>
      <c r="M6" s="124">
        <v>0</v>
      </c>
      <c r="N6" s="124">
        <v>0</v>
      </c>
      <c r="O6" s="124">
        <v>0</v>
      </c>
      <c r="P6" s="124">
        <v>0</v>
      </c>
      <c r="Q6" s="124">
        <v>0</v>
      </c>
      <c r="R6" s="124">
        <v>0</v>
      </c>
      <c r="S6" s="124">
        <v>0</v>
      </c>
      <c r="T6" s="124">
        <v>0</v>
      </c>
      <c r="U6" s="124">
        <v>0</v>
      </c>
      <c r="V6" s="124">
        <v>0</v>
      </c>
      <c r="W6" s="124">
        <v>0</v>
      </c>
      <c r="X6" s="124">
        <v>0</v>
      </c>
      <c r="Y6" s="124">
        <v>0</v>
      </c>
      <c r="Z6" s="124">
        <v>0</v>
      </c>
      <c r="AA6" s="124">
        <v>0</v>
      </c>
      <c r="AB6" s="124">
        <v>0</v>
      </c>
      <c r="AC6" s="124">
        <v>0</v>
      </c>
      <c r="AD6" s="124">
        <v>0</v>
      </c>
      <c r="AE6" s="124">
        <v>0</v>
      </c>
      <c r="AF6" s="124">
        <v>0</v>
      </c>
      <c r="AG6" s="124">
        <v>0</v>
      </c>
      <c r="AH6" s="166">
        <v>0</v>
      </c>
      <c r="AI6" s="166">
        <v>0</v>
      </c>
      <c r="AJ6" s="166">
        <v>0</v>
      </c>
      <c r="AK6" s="166">
        <v>0</v>
      </c>
      <c r="AL6" s="166">
        <v>0</v>
      </c>
      <c r="AM6" s="166">
        <v>0</v>
      </c>
      <c r="AN6" s="166">
        <v>0</v>
      </c>
      <c r="AO6" s="166">
        <v>0</v>
      </c>
      <c r="AP6" s="166">
        <v>0</v>
      </c>
      <c r="AQ6" s="166">
        <v>0</v>
      </c>
      <c r="AR6" s="166">
        <v>0</v>
      </c>
      <c r="AS6" s="166">
        <v>0</v>
      </c>
      <c r="AT6" s="166">
        <v>0</v>
      </c>
      <c r="AU6" s="166">
        <v>0</v>
      </c>
      <c r="AV6" s="166">
        <v>0</v>
      </c>
      <c r="AW6" s="166">
        <v>0</v>
      </c>
      <c r="AX6" s="166">
        <v>0</v>
      </c>
      <c r="AY6" s="166">
        <v>0</v>
      </c>
      <c r="AZ6" s="166">
        <v>0</v>
      </c>
      <c r="BA6" s="166">
        <v>0</v>
      </c>
      <c r="BB6" s="166">
        <v>0</v>
      </c>
      <c r="BC6" s="166">
        <v>0</v>
      </c>
      <c r="BD6" s="166">
        <v>0</v>
      </c>
      <c r="BE6" s="166">
        <v>0</v>
      </c>
      <c r="BF6" s="166">
        <v>0</v>
      </c>
      <c r="BG6" s="166">
        <v>0</v>
      </c>
    </row>
    <row r="7" spans="1:59" ht="15" x14ac:dyDescent="0.25">
      <c r="A7" s="244">
        <f>PowellInflow.Unregulated!A7</f>
        <v>44044</v>
      </c>
      <c r="B7" s="117">
        <v>1</v>
      </c>
      <c r="C7" s="117">
        <v>1</v>
      </c>
      <c r="D7" s="117">
        <v>1</v>
      </c>
      <c r="E7" s="124">
        <v>0</v>
      </c>
      <c r="F7" s="124">
        <v>0</v>
      </c>
      <c r="G7" s="124">
        <v>0</v>
      </c>
      <c r="H7" s="124">
        <v>0</v>
      </c>
      <c r="I7" s="124">
        <v>0</v>
      </c>
      <c r="J7" s="124">
        <v>0</v>
      </c>
      <c r="K7" s="124">
        <v>0</v>
      </c>
      <c r="L7" s="124">
        <v>0</v>
      </c>
      <c r="M7" s="124">
        <v>0</v>
      </c>
      <c r="N7" s="124">
        <v>0</v>
      </c>
      <c r="O7" s="124">
        <v>0</v>
      </c>
      <c r="P7" s="124">
        <v>0</v>
      </c>
      <c r="Q7" s="124">
        <v>0</v>
      </c>
      <c r="R7" s="124">
        <v>0</v>
      </c>
      <c r="S7" s="124">
        <v>0</v>
      </c>
      <c r="T7" s="124">
        <v>0</v>
      </c>
      <c r="U7" s="124">
        <v>0</v>
      </c>
      <c r="V7" s="124">
        <v>0</v>
      </c>
      <c r="W7" s="124">
        <v>0</v>
      </c>
      <c r="X7" s="124">
        <v>0</v>
      </c>
      <c r="Y7" s="124">
        <v>0</v>
      </c>
      <c r="Z7" s="124">
        <v>0</v>
      </c>
      <c r="AA7" s="124">
        <v>0</v>
      </c>
      <c r="AB7" s="124">
        <v>0</v>
      </c>
      <c r="AC7" s="124">
        <v>0</v>
      </c>
      <c r="AD7" s="124">
        <v>0</v>
      </c>
      <c r="AE7" s="124">
        <v>0</v>
      </c>
      <c r="AF7" s="124">
        <v>0</v>
      </c>
      <c r="AG7" s="124">
        <v>0</v>
      </c>
      <c r="AH7" s="166">
        <v>0</v>
      </c>
      <c r="AI7" s="166">
        <v>0</v>
      </c>
      <c r="AJ7" s="166">
        <v>0</v>
      </c>
      <c r="AK7" s="166">
        <v>0</v>
      </c>
      <c r="AL7" s="166">
        <v>0</v>
      </c>
      <c r="AM7" s="166">
        <v>0</v>
      </c>
      <c r="AN7" s="166">
        <v>0</v>
      </c>
      <c r="AO7" s="166">
        <v>0</v>
      </c>
      <c r="AP7" s="166">
        <v>0</v>
      </c>
      <c r="AQ7" s="166">
        <v>0</v>
      </c>
      <c r="AR7" s="166">
        <v>0</v>
      </c>
      <c r="AS7" s="166">
        <v>0</v>
      </c>
      <c r="AT7" s="166">
        <v>0</v>
      </c>
      <c r="AU7" s="166">
        <v>0</v>
      </c>
      <c r="AV7" s="166">
        <v>0</v>
      </c>
      <c r="AW7" s="166">
        <v>0</v>
      </c>
      <c r="AX7" s="166">
        <v>0</v>
      </c>
      <c r="AY7" s="166">
        <v>0</v>
      </c>
      <c r="AZ7" s="166">
        <v>0</v>
      </c>
      <c r="BA7" s="166">
        <v>0</v>
      </c>
      <c r="BB7" s="166">
        <v>0</v>
      </c>
      <c r="BC7" s="166">
        <v>0</v>
      </c>
      <c r="BD7" s="166">
        <v>0</v>
      </c>
      <c r="BE7" s="166">
        <v>0</v>
      </c>
      <c r="BF7" s="166">
        <v>0</v>
      </c>
      <c r="BG7" s="166">
        <v>0</v>
      </c>
    </row>
    <row r="8" spans="1:59" ht="15" x14ac:dyDescent="0.25">
      <c r="A8" s="244">
        <f>PowellInflow.Unregulated!A8</f>
        <v>44075</v>
      </c>
      <c r="B8" s="117">
        <v>1</v>
      </c>
      <c r="C8" s="117">
        <v>1</v>
      </c>
      <c r="D8" s="117">
        <v>1</v>
      </c>
      <c r="E8" s="124">
        <v>0</v>
      </c>
      <c r="F8" s="124">
        <v>0</v>
      </c>
      <c r="G8" s="124">
        <v>0</v>
      </c>
      <c r="H8" s="124">
        <v>0</v>
      </c>
      <c r="I8" s="124">
        <v>0</v>
      </c>
      <c r="J8" s="124">
        <v>0</v>
      </c>
      <c r="K8" s="124">
        <v>0</v>
      </c>
      <c r="L8" s="124">
        <v>0</v>
      </c>
      <c r="M8" s="124">
        <v>0</v>
      </c>
      <c r="N8" s="124">
        <v>0</v>
      </c>
      <c r="O8" s="124">
        <v>0</v>
      </c>
      <c r="P8" s="124">
        <v>0</v>
      </c>
      <c r="Q8" s="124">
        <v>0</v>
      </c>
      <c r="R8" s="124">
        <v>0</v>
      </c>
      <c r="S8" s="124">
        <v>0</v>
      </c>
      <c r="T8" s="124">
        <v>0</v>
      </c>
      <c r="U8" s="124">
        <v>0</v>
      </c>
      <c r="V8" s="124">
        <v>0</v>
      </c>
      <c r="W8" s="124">
        <v>0</v>
      </c>
      <c r="X8" s="124">
        <v>0</v>
      </c>
      <c r="Y8" s="124">
        <v>0</v>
      </c>
      <c r="Z8" s="124">
        <v>0</v>
      </c>
      <c r="AA8" s="124">
        <v>0</v>
      </c>
      <c r="AB8" s="124">
        <v>0</v>
      </c>
      <c r="AC8" s="124">
        <v>0</v>
      </c>
      <c r="AD8" s="124">
        <v>0</v>
      </c>
      <c r="AE8" s="124">
        <v>0</v>
      </c>
      <c r="AF8" s="124">
        <v>0</v>
      </c>
      <c r="AG8" s="124">
        <v>0</v>
      </c>
      <c r="AH8" s="166">
        <v>0</v>
      </c>
      <c r="AI8" s="166">
        <v>0</v>
      </c>
      <c r="AJ8" s="166">
        <v>0</v>
      </c>
      <c r="AK8" s="166">
        <v>0</v>
      </c>
      <c r="AL8" s="166">
        <v>0</v>
      </c>
      <c r="AM8" s="166">
        <v>0</v>
      </c>
      <c r="AN8" s="166">
        <v>0</v>
      </c>
      <c r="AO8" s="166">
        <v>0</v>
      </c>
      <c r="AP8" s="166">
        <v>0</v>
      </c>
      <c r="AQ8" s="166">
        <v>0</v>
      </c>
      <c r="AR8" s="166">
        <v>0</v>
      </c>
      <c r="AS8" s="166">
        <v>0</v>
      </c>
      <c r="AT8" s="166">
        <v>0</v>
      </c>
      <c r="AU8" s="166">
        <v>0</v>
      </c>
      <c r="AV8" s="166">
        <v>0</v>
      </c>
      <c r="AW8" s="166">
        <v>0</v>
      </c>
      <c r="AX8" s="166">
        <v>0</v>
      </c>
      <c r="AY8" s="166">
        <v>0</v>
      </c>
      <c r="AZ8" s="166">
        <v>0</v>
      </c>
      <c r="BA8" s="166">
        <v>0</v>
      </c>
      <c r="BB8" s="166">
        <v>0</v>
      </c>
      <c r="BC8" s="166">
        <v>0</v>
      </c>
      <c r="BD8" s="166">
        <v>0</v>
      </c>
      <c r="BE8" s="166">
        <v>0</v>
      </c>
      <c r="BF8" s="166">
        <v>0</v>
      </c>
      <c r="BG8" s="166">
        <v>0</v>
      </c>
    </row>
    <row r="9" spans="1:59" ht="15" x14ac:dyDescent="0.25">
      <c r="A9" s="244">
        <f>PowellInflow.Unregulated!A9</f>
        <v>44105</v>
      </c>
      <c r="B9" s="117">
        <v>1</v>
      </c>
      <c r="C9" s="117">
        <v>1</v>
      </c>
      <c r="D9" s="117">
        <v>1</v>
      </c>
      <c r="E9" s="124">
        <v>0</v>
      </c>
      <c r="F9" s="124">
        <v>0</v>
      </c>
      <c r="G9" s="124">
        <v>0</v>
      </c>
      <c r="H9" s="124">
        <v>0</v>
      </c>
      <c r="I9" s="124">
        <v>0</v>
      </c>
      <c r="J9" s="124">
        <v>0</v>
      </c>
      <c r="K9" s="124">
        <v>0</v>
      </c>
      <c r="L9" s="124">
        <v>0</v>
      </c>
      <c r="M9" s="124">
        <v>0</v>
      </c>
      <c r="N9" s="124">
        <v>0</v>
      </c>
      <c r="O9" s="124">
        <v>0</v>
      </c>
      <c r="P9" s="124">
        <v>0</v>
      </c>
      <c r="Q9" s="124">
        <v>0</v>
      </c>
      <c r="R9" s="124">
        <v>0</v>
      </c>
      <c r="S9" s="124">
        <v>0</v>
      </c>
      <c r="T9" s="124">
        <v>0</v>
      </c>
      <c r="U9" s="124">
        <v>0</v>
      </c>
      <c r="V9" s="124">
        <v>0</v>
      </c>
      <c r="W9" s="124">
        <v>0</v>
      </c>
      <c r="X9" s="124">
        <v>0</v>
      </c>
      <c r="Y9" s="124">
        <v>0</v>
      </c>
      <c r="Z9" s="124">
        <v>0</v>
      </c>
      <c r="AA9" s="124">
        <v>0</v>
      </c>
      <c r="AB9" s="124">
        <v>0</v>
      </c>
      <c r="AC9" s="124">
        <v>0</v>
      </c>
      <c r="AD9" s="124">
        <v>0</v>
      </c>
      <c r="AE9" s="124">
        <v>0</v>
      </c>
      <c r="AF9" s="124">
        <v>0</v>
      </c>
      <c r="AG9" s="124">
        <v>0</v>
      </c>
      <c r="AH9" s="166">
        <v>0</v>
      </c>
      <c r="AI9" s="166">
        <v>0</v>
      </c>
      <c r="AJ9" s="166">
        <v>0</v>
      </c>
      <c r="AK9" s="166">
        <v>0</v>
      </c>
      <c r="AL9" s="166">
        <v>0</v>
      </c>
      <c r="AM9" s="166">
        <v>0</v>
      </c>
      <c r="AN9" s="166">
        <v>0</v>
      </c>
      <c r="AO9" s="166">
        <v>0</v>
      </c>
      <c r="AP9" s="166">
        <v>0</v>
      </c>
      <c r="AQ9" s="166">
        <v>0</v>
      </c>
      <c r="AR9" s="166">
        <v>0</v>
      </c>
      <c r="AS9" s="166">
        <v>0</v>
      </c>
      <c r="AT9" s="166">
        <v>0</v>
      </c>
      <c r="AU9" s="166">
        <v>0</v>
      </c>
      <c r="AV9" s="166">
        <v>0</v>
      </c>
      <c r="AW9" s="166">
        <v>0</v>
      </c>
      <c r="AX9" s="166">
        <v>0</v>
      </c>
      <c r="AY9" s="166">
        <v>0</v>
      </c>
      <c r="AZ9" s="166">
        <v>0</v>
      </c>
      <c r="BA9" s="166">
        <v>0</v>
      </c>
      <c r="BB9" s="166">
        <v>0</v>
      </c>
      <c r="BC9" s="166">
        <v>0</v>
      </c>
      <c r="BD9" s="166">
        <v>0</v>
      </c>
      <c r="BE9" s="166">
        <v>0</v>
      </c>
      <c r="BF9" s="166">
        <v>0</v>
      </c>
      <c r="BG9" s="166">
        <v>0</v>
      </c>
    </row>
    <row r="10" spans="1:59" ht="15" x14ac:dyDescent="0.25">
      <c r="A10" s="244">
        <f>PowellInflow.Unregulated!A10</f>
        <v>44136</v>
      </c>
      <c r="B10" s="117">
        <v>1</v>
      </c>
      <c r="C10" s="117">
        <v>1</v>
      </c>
      <c r="D10" s="117">
        <v>1</v>
      </c>
      <c r="E10" s="124">
        <v>0</v>
      </c>
      <c r="F10" s="124">
        <v>0</v>
      </c>
      <c r="G10" s="124">
        <v>0</v>
      </c>
      <c r="H10" s="124">
        <v>0</v>
      </c>
      <c r="I10" s="124">
        <v>0</v>
      </c>
      <c r="J10" s="124">
        <v>0</v>
      </c>
      <c r="K10" s="124">
        <v>0</v>
      </c>
      <c r="L10" s="124">
        <v>0</v>
      </c>
      <c r="M10" s="124">
        <v>0</v>
      </c>
      <c r="N10" s="124">
        <v>0</v>
      </c>
      <c r="O10" s="124">
        <v>0</v>
      </c>
      <c r="P10" s="124">
        <v>0</v>
      </c>
      <c r="Q10" s="124">
        <v>0</v>
      </c>
      <c r="R10" s="124">
        <v>0</v>
      </c>
      <c r="S10" s="124">
        <v>0</v>
      </c>
      <c r="T10" s="124">
        <v>0</v>
      </c>
      <c r="U10" s="124">
        <v>0</v>
      </c>
      <c r="V10" s="124">
        <v>0</v>
      </c>
      <c r="W10" s="124">
        <v>0</v>
      </c>
      <c r="X10" s="124">
        <v>0</v>
      </c>
      <c r="Y10" s="124">
        <v>0</v>
      </c>
      <c r="Z10" s="124">
        <v>0</v>
      </c>
      <c r="AA10" s="124">
        <v>0</v>
      </c>
      <c r="AB10" s="124">
        <v>0</v>
      </c>
      <c r="AC10" s="124">
        <v>0</v>
      </c>
      <c r="AD10" s="124">
        <v>0</v>
      </c>
      <c r="AE10" s="124">
        <v>0</v>
      </c>
      <c r="AF10" s="124">
        <v>0</v>
      </c>
      <c r="AG10" s="124">
        <v>0</v>
      </c>
      <c r="AH10" s="166">
        <v>0</v>
      </c>
      <c r="AI10" s="166">
        <v>0</v>
      </c>
      <c r="AJ10" s="166">
        <v>0</v>
      </c>
      <c r="AK10" s="166">
        <v>0</v>
      </c>
      <c r="AL10" s="166">
        <v>0</v>
      </c>
      <c r="AM10" s="166">
        <v>0</v>
      </c>
      <c r="AN10" s="166">
        <v>0</v>
      </c>
      <c r="AO10" s="166">
        <v>0</v>
      </c>
      <c r="AP10" s="166">
        <v>0</v>
      </c>
      <c r="AQ10" s="166">
        <v>0</v>
      </c>
      <c r="AR10" s="166">
        <v>0</v>
      </c>
      <c r="AS10" s="166">
        <v>0</v>
      </c>
      <c r="AT10" s="166">
        <v>0</v>
      </c>
      <c r="AU10" s="166">
        <v>0</v>
      </c>
      <c r="AV10" s="166">
        <v>0</v>
      </c>
      <c r="AW10" s="166">
        <v>0</v>
      </c>
      <c r="AX10" s="166">
        <v>0</v>
      </c>
      <c r="AY10" s="166">
        <v>0</v>
      </c>
      <c r="AZ10" s="166">
        <v>0</v>
      </c>
      <c r="BA10" s="166">
        <v>0</v>
      </c>
      <c r="BB10" s="166">
        <v>0</v>
      </c>
      <c r="BC10" s="166">
        <v>0</v>
      </c>
      <c r="BD10" s="166">
        <v>0</v>
      </c>
      <c r="BE10" s="166">
        <v>0</v>
      </c>
      <c r="BF10" s="166">
        <v>0</v>
      </c>
      <c r="BG10" s="166">
        <v>0</v>
      </c>
    </row>
    <row r="11" spans="1:59" ht="15" x14ac:dyDescent="0.25">
      <c r="A11" s="244">
        <f>PowellInflow.Unregulated!A11</f>
        <v>44166</v>
      </c>
      <c r="B11" s="117">
        <v>1</v>
      </c>
      <c r="C11" s="117">
        <v>1</v>
      </c>
      <c r="D11" s="117">
        <v>1</v>
      </c>
      <c r="E11" s="124">
        <v>0</v>
      </c>
      <c r="F11" s="124">
        <v>0</v>
      </c>
      <c r="G11" s="124">
        <v>0</v>
      </c>
      <c r="H11" s="124">
        <v>0</v>
      </c>
      <c r="I11" s="124">
        <v>0</v>
      </c>
      <c r="J11" s="124">
        <v>0</v>
      </c>
      <c r="K11" s="124">
        <v>0</v>
      </c>
      <c r="L11" s="124">
        <v>0</v>
      </c>
      <c r="M11" s="124">
        <v>0</v>
      </c>
      <c r="N11" s="124">
        <v>0</v>
      </c>
      <c r="O11" s="124">
        <v>0</v>
      </c>
      <c r="P11" s="124">
        <v>0</v>
      </c>
      <c r="Q11" s="124">
        <v>0</v>
      </c>
      <c r="R11" s="124">
        <v>0</v>
      </c>
      <c r="S11" s="124">
        <v>0</v>
      </c>
      <c r="T11" s="124">
        <v>0</v>
      </c>
      <c r="U11" s="124">
        <v>0</v>
      </c>
      <c r="V11" s="124">
        <v>0</v>
      </c>
      <c r="W11" s="124">
        <v>0</v>
      </c>
      <c r="X11" s="124">
        <v>0</v>
      </c>
      <c r="Y11" s="124">
        <v>0</v>
      </c>
      <c r="Z11" s="124">
        <v>0</v>
      </c>
      <c r="AA11" s="124">
        <v>0</v>
      </c>
      <c r="AB11" s="124">
        <v>0</v>
      </c>
      <c r="AC11" s="124">
        <v>0</v>
      </c>
      <c r="AD11" s="124">
        <v>0</v>
      </c>
      <c r="AE11" s="124">
        <v>0</v>
      </c>
      <c r="AF11" s="124">
        <v>0</v>
      </c>
      <c r="AG11" s="124">
        <v>0</v>
      </c>
      <c r="AH11" s="166">
        <v>0</v>
      </c>
      <c r="AI11" s="166">
        <v>0</v>
      </c>
      <c r="AJ11" s="166">
        <v>0</v>
      </c>
      <c r="AK11" s="166">
        <v>0</v>
      </c>
      <c r="AL11" s="166">
        <v>0</v>
      </c>
      <c r="AM11" s="166">
        <v>0</v>
      </c>
      <c r="AN11" s="166">
        <v>0</v>
      </c>
      <c r="AO11" s="166">
        <v>0</v>
      </c>
      <c r="AP11" s="166">
        <v>0</v>
      </c>
      <c r="AQ11" s="166">
        <v>0</v>
      </c>
      <c r="AR11" s="166">
        <v>0</v>
      </c>
      <c r="AS11" s="166">
        <v>0</v>
      </c>
      <c r="AT11" s="166">
        <v>0</v>
      </c>
      <c r="AU11" s="166">
        <v>0</v>
      </c>
      <c r="AV11" s="166">
        <v>0</v>
      </c>
      <c r="AW11" s="166">
        <v>0</v>
      </c>
      <c r="AX11" s="166">
        <v>0</v>
      </c>
      <c r="AY11" s="166">
        <v>0</v>
      </c>
      <c r="AZ11" s="166">
        <v>0</v>
      </c>
      <c r="BA11" s="166">
        <v>0</v>
      </c>
      <c r="BB11" s="166">
        <v>0</v>
      </c>
      <c r="BC11" s="166">
        <v>0</v>
      </c>
      <c r="BD11" s="166">
        <v>0</v>
      </c>
      <c r="BE11" s="166">
        <v>0</v>
      </c>
      <c r="BF11" s="166">
        <v>0</v>
      </c>
      <c r="BG11" s="166">
        <v>0</v>
      </c>
    </row>
    <row r="12" spans="1:59" ht="15" x14ac:dyDescent="0.25">
      <c r="A12" s="244">
        <f>PowellInflow.Unregulated!A12</f>
        <v>44197</v>
      </c>
      <c r="B12" s="117">
        <v>1</v>
      </c>
      <c r="C12" s="117">
        <v>1</v>
      </c>
      <c r="D12" s="117">
        <v>1</v>
      </c>
      <c r="E12" s="124">
        <v>0</v>
      </c>
      <c r="F12" s="124">
        <v>0</v>
      </c>
      <c r="G12" s="124">
        <v>0</v>
      </c>
      <c r="H12" s="124">
        <v>0</v>
      </c>
      <c r="I12" s="124">
        <v>0</v>
      </c>
      <c r="J12" s="124">
        <v>0</v>
      </c>
      <c r="K12" s="124">
        <v>0</v>
      </c>
      <c r="L12" s="124">
        <v>0</v>
      </c>
      <c r="M12" s="124">
        <v>0</v>
      </c>
      <c r="N12" s="124">
        <v>0</v>
      </c>
      <c r="O12" s="124">
        <v>0</v>
      </c>
      <c r="P12" s="124">
        <v>0</v>
      </c>
      <c r="Q12" s="124">
        <v>0</v>
      </c>
      <c r="R12" s="124">
        <v>0</v>
      </c>
      <c r="S12" s="124">
        <v>0</v>
      </c>
      <c r="T12" s="124">
        <v>0</v>
      </c>
      <c r="U12" s="124">
        <v>0</v>
      </c>
      <c r="V12" s="124">
        <v>0</v>
      </c>
      <c r="W12" s="124">
        <v>0</v>
      </c>
      <c r="X12" s="124">
        <v>0</v>
      </c>
      <c r="Y12" s="124">
        <v>0</v>
      </c>
      <c r="Z12" s="124">
        <v>0</v>
      </c>
      <c r="AA12" s="124">
        <v>0</v>
      </c>
      <c r="AB12" s="124">
        <v>0</v>
      </c>
      <c r="AC12" s="124">
        <v>0</v>
      </c>
      <c r="AD12" s="124">
        <v>0</v>
      </c>
      <c r="AE12" s="124">
        <v>0</v>
      </c>
      <c r="AF12" s="124">
        <v>0</v>
      </c>
      <c r="AG12" s="124">
        <v>0</v>
      </c>
      <c r="AH12" s="166">
        <v>0</v>
      </c>
      <c r="AI12" s="166">
        <v>0</v>
      </c>
      <c r="AJ12" s="166">
        <v>0</v>
      </c>
      <c r="AK12" s="166">
        <v>0</v>
      </c>
      <c r="AL12" s="166">
        <v>0</v>
      </c>
      <c r="AM12" s="166">
        <v>0</v>
      </c>
      <c r="AN12" s="166">
        <v>0</v>
      </c>
      <c r="AO12" s="166">
        <v>0</v>
      </c>
      <c r="AP12" s="166">
        <v>0</v>
      </c>
      <c r="AQ12" s="166">
        <v>0</v>
      </c>
      <c r="AR12" s="166">
        <v>0</v>
      </c>
      <c r="AS12" s="166">
        <v>0</v>
      </c>
      <c r="AT12" s="166">
        <v>0</v>
      </c>
      <c r="AU12" s="166">
        <v>0</v>
      </c>
      <c r="AV12" s="166">
        <v>0</v>
      </c>
      <c r="AW12" s="166">
        <v>0</v>
      </c>
      <c r="AX12" s="166">
        <v>0</v>
      </c>
      <c r="AY12" s="166">
        <v>0</v>
      </c>
      <c r="AZ12" s="166">
        <v>0</v>
      </c>
      <c r="BA12" s="166">
        <v>0</v>
      </c>
      <c r="BB12" s="166">
        <v>0</v>
      </c>
      <c r="BC12" s="166">
        <v>0</v>
      </c>
      <c r="BD12" s="166">
        <v>0</v>
      </c>
      <c r="BE12" s="166">
        <v>0</v>
      </c>
      <c r="BF12" s="166">
        <v>0</v>
      </c>
      <c r="BG12" s="166">
        <v>0</v>
      </c>
    </row>
    <row r="13" spans="1:59" ht="15" x14ac:dyDescent="0.25">
      <c r="A13" s="244">
        <f>PowellInflow.Unregulated!A13</f>
        <v>44228</v>
      </c>
      <c r="B13" s="117">
        <v>1</v>
      </c>
      <c r="C13" s="117">
        <v>1</v>
      </c>
      <c r="D13" s="117">
        <v>1</v>
      </c>
      <c r="E13" s="124">
        <v>0</v>
      </c>
      <c r="F13" s="124">
        <v>0</v>
      </c>
      <c r="G13" s="124">
        <v>0</v>
      </c>
      <c r="H13" s="124">
        <v>0</v>
      </c>
      <c r="I13" s="124">
        <v>0</v>
      </c>
      <c r="J13" s="124">
        <v>0</v>
      </c>
      <c r="K13" s="124">
        <v>0</v>
      </c>
      <c r="L13" s="124">
        <v>0</v>
      </c>
      <c r="M13" s="124">
        <v>0</v>
      </c>
      <c r="N13" s="124">
        <v>0</v>
      </c>
      <c r="O13" s="124">
        <v>0</v>
      </c>
      <c r="P13" s="124">
        <v>0</v>
      </c>
      <c r="Q13" s="124">
        <v>0</v>
      </c>
      <c r="R13" s="124">
        <v>0</v>
      </c>
      <c r="S13" s="124">
        <v>0</v>
      </c>
      <c r="T13" s="124">
        <v>0</v>
      </c>
      <c r="U13" s="124">
        <v>0</v>
      </c>
      <c r="V13" s="124">
        <v>0</v>
      </c>
      <c r="W13" s="124">
        <v>0</v>
      </c>
      <c r="X13" s="124">
        <v>0</v>
      </c>
      <c r="Y13" s="124">
        <v>0</v>
      </c>
      <c r="Z13" s="124">
        <v>0</v>
      </c>
      <c r="AA13" s="124">
        <v>0</v>
      </c>
      <c r="AB13" s="124">
        <v>0</v>
      </c>
      <c r="AC13" s="124">
        <v>0</v>
      </c>
      <c r="AD13" s="124">
        <v>0</v>
      </c>
      <c r="AE13" s="124">
        <v>0</v>
      </c>
      <c r="AF13" s="124">
        <v>0</v>
      </c>
      <c r="AG13" s="124">
        <v>0</v>
      </c>
      <c r="AH13" s="166">
        <v>0</v>
      </c>
      <c r="AI13" s="166">
        <v>0</v>
      </c>
      <c r="AJ13" s="166">
        <v>0</v>
      </c>
      <c r="AK13" s="166">
        <v>0</v>
      </c>
      <c r="AL13" s="166">
        <v>0</v>
      </c>
      <c r="AM13" s="166">
        <v>0</v>
      </c>
      <c r="AN13" s="166">
        <v>0</v>
      </c>
      <c r="AO13" s="166">
        <v>0</v>
      </c>
      <c r="AP13" s="166">
        <v>0</v>
      </c>
      <c r="AQ13" s="166">
        <v>0</v>
      </c>
      <c r="AR13" s="166">
        <v>0</v>
      </c>
      <c r="AS13" s="166">
        <v>0</v>
      </c>
      <c r="AT13" s="166">
        <v>0</v>
      </c>
      <c r="AU13" s="166">
        <v>0</v>
      </c>
      <c r="AV13" s="166">
        <v>0</v>
      </c>
      <c r="AW13" s="166">
        <v>0</v>
      </c>
      <c r="AX13" s="166">
        <v>0</v>
      </c>
      <c r="AY13" s="166">
        <v>0</v>
      </c>
      <c r="AZ13" s="166">
        <v>0</v>
      </c>
      <c r="BA13" s="166">
        <v>0</v>
      </c>
      <c r="BB13" s="166">
        <v>0</v>
      </c>
      <c r="BC13" s="166">
        <v>0</v>
      </c>
      <c r="BD13" s="166">
        <v>0</v>
      </c>
      <c r="BE13" s="166">
        <v>0</v>
      </c>
      <c r="BF13" s="166">
        <v>0</v>
      </c>
      <c r="BG13" s="166">
        <v>0</v>
      </c>
    </row>
    <row r="14" spans="1:59" ht="15" x14ac:dyDescent="0.25">
      <c r="A14" s="244">
        <f>PowellInflow.Unregulated!A14</f>
        <v>44256</v>
      </c>
      <c r="B14" s="117">
        <v>1</v>
      </c>
      <c r="C14" s="117">
        <v>1</v>
      </c>
      <c r="D14" s="117">
        <v>1</v>
      </c>
      <c r="E14" s="124">
        <v>0</v>
      </c>
      <c r="F14" s="124">
        <v>0</v>
      </c>
      <c r="G14" s="124">
        <v>0</v>
      </c>
      <c r="H14" s="124">
        <v>0</v>
      </c>
      <c r="I14" s="124">
        <v>0</v>
      </c>
      <c r="J14" s="124">
        <v>0</v>
      </c>
      <c r="K14" s="124">
        <v>0</v>
      </c>
      <c r="L14" s="124">
        <v>0</v>
      </c>
      <c r="M14" s="124">
        <v>0</v>
      </c>
      <c r="N14" s="124">
        <v>0</v>
      </c>
      <c r="O14" s="124">
        <v>0</v>
      </c>
      <c r="P14" s="124">
        <v>0</v>
      </c>
      <c r="Q14" s="124">
        <v>0</v>
      </c>
      <c r="R14" s="124">
        <v>0</v>
      </c>
      <c r="S14" s="124">
        <v>0</v>
      </c>
      <c r="T14" s="124">
        <v>0</v>
      </c>
      <c r="U14" s="124">
        <v>0</v>
      </c>
      <c r="V14" s="124">
        <v>0</v>
      </c>
      <c r="W14" s="124">
        <v>0</v>
      </c>
      <c r="X14" s="124">
        <v>0</v>
      </c>
      <c r="Y14" s="124">
        <v>0</v>
      </c>
      <c r="Z14" s="124">
        <v>0</v>
      </c>
      <c r="AA14" s="124">
        <v>0</v>
      </c>
      <c r="AB14" s="124">
        <v>0</v>
      </c>
      <c r="AC14" s="124">
        <v>0</v>
      </c>
      <c r="AD14" s="124">
        <v>0</v>
      </c>
      <c r="AE14" s="124">
        <v>0</v>
      </c>
      <c r="AF14" s="124">
        <v>0</v>
      </c>
      <c r="AG14" s="124">
        <v>0</v>
      </c>
      <c r="AH14" s="166">
        <v>0</v>
      </c>
      <c r="AI14" s="166">
        <v>0</v>
      </c>
      <c r="AJ14" s="166">
        <v>0</v>
      </c>
      <c r="AK14" s="166">
        <v>0</v>
      </c>
      <c r="AL14" s="166">
        <v>0</v>
      </c>
      <c r="AM14" s="166">
        <v>0</v>
      </c>
      <c r="AN14" s="166">
        <v>0</v>
      </c>
      <c r="AO14" s="166">
        <v>0</v>
      </c>
      <c r="AP14" s="166">
        <v>0</v>
      </c>
      <c r="AQ14" s="166">
        <v>0</v>
      </c>
      <c r="AR14" s="166">
        <v>0</v>
      </c>
      <c r="AS14" s="166">
        <v>0</v>
      </c>
      <c r="AT14" s="166">
        <v>0</v>
      </c>
      <c r="AU14" s="166">
        <v>0</v>
      </c>
      <c r="AV14" s="166">
        <v>0</v>
      </c>
      <c r="AW14" s="166">
        <v>0</v>
      </c>
      <c r="AX14" s="166">
        <v>0</v>
      </c>
      <c r="AY14" s="166">
        <v>0</v>
      </c>
      <c r="AZ14" s="166">
        <v>0</v>
      </c>
      <c r="BA14" s="166">
        <v>0</v>
      </c>
      <c r="BB14" s="166">
        <v>0</v>
      </c>
      <c r="BC14" s="166">
        <v>0</v>
      </c>
      <c r="BD14" s="166">
        <v>0</v>
      </c>
      <c r="BE14" s="166">
        <v>0</v>
      </c>
      <c r="BF14" s="166">
        <v>0</v>
      </c>
      <c r="BG14" s="166">
        <v>0</v>
      </c>
    </row>
    <row r="15" spans="1:59" ht="15" x14ac:dyDescent="0.25">
      <c r="A15" s="244">
        <f>PowellInflow.Unregulated!A15</f>
        <v>44287</v>
      </c>
      <c r="B15" s="117">
        <v>1</v>
      </c>
      <c r="C15" s="117">
        <v>1</v>
      </c>
      <c r="D15" s="117">
        <v>1</v>
      </c>
      <c r="E15" s="124">
        <v>0</v>
      </c>
      <c r="F15" s="124">
        <v>0</v>
      </c>
      <c r="G15" s="124">
        <v>0</v>
      </c>
      <c r="H15" s="124">
        <v>0</v>
      </c>
      <c r="I15" s="124">
        <v>0</v>
      </c>
      <c r="J15" s="124">
        <v>0</v>
      </c>
      <c r="K15" s="124">
        <v>0</v>
      </c>
      <c r="L15" s="124">
        <v>0</v>
      </c>
      <c r="M15" s="124">
        <v>0</v>
      </c>
      <c r="N15" s="124">
        <v>0</v>
      </c>
      <c r="O15" s="124">
        <v>0</v>
      </c>
      <c r="P15" s="124">
        <v>0</v>
      </c>
      <c r="Q15" s="124">
        <v>0</v>
      </c>
      <c r="R15" s="124">
        <v>0</v>
      </c>
      <c r="S15" s="124">
        <v>0</v>
      </c>
      <c r="T15" s="124">
        <v>0</v>
      </c>
      <c r="U15" s="124">
        <v>0</v>
      </c>
      <c r="V15" s="124">
        <v>0</v>
      </c>
      <c r="W15" s="124">
        <v>0</v>
      </c>
      <c r="X15" s="124">
        <v>0</v>
      </c>
      <c r="Y15" s="124">
        <v>0</v>
      </c>
      <c r="Z15" s="124">
        <v>0</v>
      </c>
      <c r="AA15" s="124">
        <v>0</v>
      </c>
      <c r="AB15" s="124">
        <v>0</v>
      </c>
      <c r="AC15" s="124">
        <v>0</v>
      </c>
      <c r="AD15" s="124">
        <v>0</v>
      </c>
      <c r="AE15" s="124">
        <v>0</v>
      </c>
      <c r="AF15" s="124">
        <v>0</v>
      </c>
      <c r="AG15" s="124">
        <v>0</v>
      </c>
      <c r="AH15" s="166">
        <v>0</v>
      </c>
      <c r="AI15" s="166">
        <v>0</v>
      </c>
      <c r="AJ15" s="166">
        <v>0</v>
      </c>
      <c r="AK15" s="166">
        <v>0</v>
      </c>
      <c r="AL15" s="166">
        <v>0</v>
      </c>
      <c r="AM15" s="166">
        <v>0</v>
      </c>
      <c r="AN15" s="166">
        <v>0</v>
      </c>
      <c r="AO15" s="166">
        <v>0</v>
      </c>
      <c r="AP15" s="166">
        <v>0</v>
      </c>
      <c r="AQ15" s="166">
        <v>0</v>
      </c>
      <c r="AR15" s="166">
        <v>0</v>
      </c>
      <c r="AS15" s="166">
        <v>0</v>
      </c>
      <c r="AT15" s="166">
        <v>0</v>
      </c>
      <c r="AU15" s="166">
        <v>0</v>
      </c>
      <c r="AV15" s="166">
        <v>0</v>
      </c>
      <c r="AW15" s="166">
        <v>0</v>
      </c>
      <c r="AX15" s="166">
        <v>0</v>
      </c>
      <c r="AY15" s="166">
        <v>0</v>
      </c>
      <c r="AZ15" s="166">
        <v>0</v>
      </c>
      <c r="BA15" s="166">
        <v>0</v>
      </c>
      <c r="BB15" s="166">
        <v>0</v>
      </c>
      <c r="BC15" s="166">
        <v>0</v>
      </c>
      <c r="BD15" s="166">
        <v>0</v>
      </c>
      <c r="BE15" s="166">
        <v>0</v>
      </c>
      <c r="BF15" s="166">
        <v>0</v>
      </c>
      <c r="BG15" s="166">
        <v>0</v>
      </c>
    </row>
    <row r="16" spans="1:59" ht="15" x14ac:dyDescent="0.25">
      <c r="A16" s="244">
        <f>PowellInflow.Unregulated!A16</f>
        <v>44317</v>
      </c>
      <c r="B16" s="117">
        <v>1</v>
      </c>
      <c r="C16" s="117">
        <v>1</v>
      </c>
      <c r="D16" s="117">
        <v>1</v>
      </c>
      <c r="E16" s="124">
        <v>0</v>
      </c>
      <c r="F16" s="124">
        <v>0</v>
      </c>
      <c r="G16" s="124">
        <v>0</v>
      </c>
      <c r="H16" s="124">
        <v>0</v>
      </c>
      <c r="I16" s="124">
        <v>0</v>
      </c>
      <c r="J16" s="124">
        <v>0</v>
      </c>
      <c r="K16" s="124">
        <v>0</v>
      </c>
      <c r="L16" s="124">
        <v>0</v>
      </c>
      <c r="M16" s="124">
        <v>0</v>
      </c>
      <c r="N16" s="124">
        <v>0</v>
      </c>
      <c r="O16" s="124">
        <v>0</v>
      </c>
      <c r="P16" s="124">
        <v>0</v>
      </c>
      <c r="Q16" s="124">
        <v>0</v>
      </c>
      <c r="R16" s="124">
        <v>0</v>
      </c>
      <c r="S16" s="124">
        <v>0</v>
      </c>
      <c r="T16" s="124">
        <v>0</v>
      </c>
      <c r="U16" s="124">
        <v>0</v>
      </c>
      <c r="V16" s="124">
        <v>0</v>
      </c>
      <c r="W16" s="124">
        <v>0</v>
      </c>
      <c r="X16" s="124">
        <v>0</v>
      </c>
      <c r="Y16" s="124">
        <v>0</v>
      </c>
      <c r="Z16" s="124">
        <v>0</v>
      </c>
      <c r="AA16" s="124">
        <v>0</v>
      </c>
      <c r="AB16" s="124">
        <v>0</v>
      </c>
      <c r="AC16" s="124">
        <v>0</v>
      </c>
      <c r="AD16" s="124">
        <v>0</v>
      </c>
      <c r="AE16" s="124">
        <v>0</v>
      </c>
      <c r="AF16" s="124">
        <v>0</v>
      </c>
      <c r="AG16" s="124">
        <v>0</v>
      </c>
      <c r="AH16" s="166">
        <v>0</v>
      </c>
      <c r="AI16" s="166">
        <v>0</v>
      </c>
      <c r="AJ16" s="166">
        <v>0</v>
      </c>
      <c r="AK16" s="166">
        <v>0</v>
      </c>
      <c r="AL16" s="166">
        <v>0</v>
      </c>
      <c r="AM16" s="166">
        <v>0</v>
      </c>
      <c r="AN16" s="166">
        <v>0</v>
      </c>
      <c r="AO16" s="166">
        <v>0</v>
      </c>
      <c r="AP16" s="166">
        <v>0</v>
      </c>
      <c r="AQ16" s="166">
        <v>0</v>
      </c>
      <c r="AR16" s="166">
        <v>0</v>
      </c>
      <c r="AS16" s="166">
        <v>0</v>
      </c>
      <c r="AT16" s="166">
        <v>0</v>
      </c>
      <c r="AU16" s="166">
        <v>0</v>
      </c>
      <c r="AV16" s="166">
        <v>0</v>
      </c>
      <c r="AW16" s="166">
        <v>0</v>
      </c>
      <c r="AX16" s="166">
        <v>0</v>
      </c>
      <c r="AY16" s="166">
        <v>0</v>
      </c>
      <c r="AZ16" s="166">
        <v>0</v>
      </c>
      <c r="BA16" s="166">
        <v>0</v>
      </c>
      <c r="BB16" s="166">
        <v>0</v>
      </c>
      <c r="BC16" s="166">
        <v>0</v>
      </c>
      <c r="BD16" s="166">
        <v>0</v>
      </c>
      <c r="BE16" s="166">
        <v>0</v>
      </c>
      <c r="BF16" s="166">
        <v>0</v>
      </c>
      <c r="BG16" s="166">
        <v>0</v>
      </c>
    </row>
    <row r="17" spans="1:59" ht="15" x14ac:dyDescent="0.25">
      <c r="A17" s="244">
        <f>PowellInflow.Unregulated!A17</f>
        <v>44348</v>
      </c>
      <c r="B17" s="117">
        <v>1</v>
      </c>
      <c r="C17" s="117">
        <v>1</v>
      </c>
      <c r="D17" s="117">
        <v>1</v>
      </c>
      <c r="E17" s="124">
        <v>0</v>
      </c>
      <c r="F17" s="124">
        <v>0</v>
      </c>
      <c r="G17" s="124">
        <v>0</v>
      </c>
      <c r="H17" s="124">
        <v>0</v>
      </c>
      <c r="I17" s="124">
        <v>0</v>
      </c>
      <c r="J17" s="124">
        <v>0</v>
      </c>
      <c r="K17" s="124">
        <v>0</v>
      </c>
      <c r="L17" s="124">
        <v>0</v>
      </c>
      <c r="M17" s="124">
        <v>0</v>
      </c>
      <c r="N17" s="124">
        <v>0</v>
      </c>
      <c r="O17" s="124">
        <v>0</v>
      </c>
      <c r="P17" s="124">
        <v>0</v>
      </c>
      <c r="Q17" s="124">
        <v>0</v>
      </c>
      <c r="R17" s="124">
        <v>0</v>
      </c>
      <c r="S17" s="124">
        <v>0</v>
      </c>
      <c r="T17" s="124">
        <v>0</v>
      </c>
      <c r="U17" s="124">
        <v>0</v>
      </c>
      <c r="V17" s="124">
        <v>0</v>
      </c>
      <c r="W17" s="124">
        <v>0</v>
      </c>
      <c r="X17" s="124">
        <v>0</v>
      </c>
      <c r="Y17" s="124">
        <v>0</v>
      </c>
      <c r="Z17" s="124">
        <v>0</v>
      </c>
      <c r="AA17" s="124">
        <v>0</v>
      </c>
      <c r="AB17" s="124">
        <v>0</v>
      </c>
      <c r="AC17" s="124">
        <v>0</v>
      </c>
      <c r="AD17" s="124">
        <v>0</v>
      </c>
      <c r="AE17" s="124">
        <v>0</v>
      </c>
      <c r="AF17" s="124">
        <v>0</v>
      </c>
      <c r="AG17" s="124">
        <v>0</v>
      </c>
      <c r="AH17" s="166">
        <v>0</v>
      </c>
      <c r="AI17" s="166">
        <v>0</v>
      </c>
      <c r="AJ17" s="166">
        <v>0</v>
      </c>
      <c r="AK17" s="166">
        <v>0</v>
      </c>
      <c r="AL17" s="166">
        <v>0</v>
      </c>
      <c r="AM17" s="166">
        <v>0</v>
      </c>
      <c r="AN17" s="166">
        <v>0</v>
      </c>
      <c r="AO17" s="166">
        <v>0</v>
      </c>
      <c r="AP17" s="166">
        <v>0</v>
      </c>
      <c r="AQ17" s="166">
        <v>0</v>
      </c>
      <c r="AR17" s="166">
        <v>0</v>
      </c>
      <c r="AS17" s="166">
        <v>0</v>
      </c>
      <c r="AT17" s="166">
        <v>0</v>
      </c>
      <c r="AU17" s="166">
        <v>0</v>
      </c>
      <c r="AV17" s="166">
        <v>0</v>
      </c>
      <c r="AW17" s="166">
        <v>0</v>
      </c>
      <c r="AX17" s="166">
        <v>0</v>
      </c>
      <c r="AY17" s="166">
        <v>0</v>
      </c>
      <c r="AZ17" s="166">
        <v>0</v>
      </c>
      <c r="BA17" s="166">
        <v>0</v>
      </c>
      <c r="BB17" s="166">
        <v>0</v>
      </c>
      <c r="BC17" s="166">
        <v>0</v>
      </c>
      <c r="BD17" s="166">
        <v>0</v>
      </c>
      <c r="BE17" s="166">
        <v>0</v>
      </c>
      <c r="BF17" s="166">
        <v>0</v>
      </c>
      <c r="BG17" s="166">
        <v>0</v>
      </c>
    </row>
    <row r="18" spans="1:59" ht="15" x14ac:dyDescent="0.25">
      <c r="A18" s="244">
        <f>PowellInflow.Unregulated!A18</f>
        <v>44378</v>
      </c>
      <c r="B18" s="117">
        <v>1</v>
      </c>
      <c r="C18" s="117">
        <v>1</v>
      </c>
      <c r="D18" s="117">
        <v>1</v>
      </c>
      <c r="E18" s="124">
        <v>0</v>
      </c>
      <c r="F18" s="124">
        <v>0</v>
      </c>
      <c r="G18" s="124">
        <v>0</v>
      </c>
      <c r="H18" s="124">
        <v>0</v>
      </c>
      <c r="I18" s="124">
        <v>0</v>
      </c>
      <c r="J18" s="124">
        <v>0</v>
      </c>
      <c r="K18" s="124">
        <v>0</v>
      </c>
      <c r="L18" s="124">
        <v>0</v>
      </c>
      <c r="M18" s="124">
        <v>0</v>
      </c>
      <c r="N18" s="124">
        <v>0</v>
      </c>
      <c r="O18" s="124">
        <v>0</v>
      </c>
      <c r="P18" s="124">
        <v>0</v>
      </c>
      <c r="Q18" s="124">
        <v>0</v>
      </c>
      <c r="R18" s="124">
        <v>0</v>
      </c>
      <c r="S18" s="124">
        <v>0</v>
      </c>
      <c r="T18" s="124">
        <v>0</v>
      </c>
      <c r="U18" s="124">
        <v>0</v>
      </c>
      <c r="V18" s="124">
        <v>0</v>
      </c>
      <c r="W18" s="124">
        <v>0</v>
      </c>
      <c r="X18" s="124">
        <v>0</v>
      </c>
      <c r="Y18" s="124">
        <v>0</v>
      </c>
      <c r="Z18" s="124">
        <v>0</v>
      </c>
      <c r="AA18" s="124">
        <v>0</v>
      </c>
      <c r="AB18" s="124">
        <v>0</v>
      </c>
      <c r="AC18" s="124">
        <v>0</v>
      </c>
      <c r="AD18" s="124">
        <v>0</v>
      </c>
      <c r="AE18" s="124">
        <v>0</v>
      </c>
      <c r="AF18" s="124">
        <v>0</v>
      </c>
      <c r="AG18" s="124">
        <v>0</v>
      </c>
      <c r="AH18" s="166">
        <v>0</v>
      </c>
      <c r="AI18" s="166">
        <v>0</v>
      </c>
      <c r="AJ18" s="166">
        <v>0</v>
      </c>
      <c r="AK18" s="166">
        <v>0</v>
      </c>
      <c r="AL18" s="166">
        <v>0</v>
      </c>
      <c r="AM18" s="166">
        <v>0</v>
      </c>
      <c r="AN18" s="166">
        <v>0</v>
      </c>
      <c r="AO18" s="166">
        <v>0</v>
      </c>
      <c r="AP18" s="166">
        <v>0</v>
      </c>
      <c r="AQ18" s="166">
        <v>0</v>
      </c>
      <c r="AR18" s="166">
        <v>0</v>
      </c>
      <c r="AS18" s="166">
        <v>0</v>
      </c>
      <c r="AT18" s="166">
        <v>0</v>
      </c>
      <c r="AU18" s="166">
        <v>0</v>
      </c>
      <c r="AV18" s="166">
        <v>0</v>
      </c>
      <c r="AW18" s="166">
        <v>0</v>
      </c>
      <c r="AX18" s="166">
        <v>0</v>
      </c>
      <c r="AY18" s="166">
        <v>0</v>
      </c>
      <c r="AZ18" s="166">
        <v>0</v>
      </c>
      <c r="BA18" s="166">
        <v>0</v>
      </c>
      <c r="BB18" s="166">
        <v>0</v>
      </c>
      <c r="BC18" s="166">
        <v>0</v>
      </c>
      <c r="BD18" s="166">
        <v>0</v>
      </c>
      <c r="BE18" s="166">
        <v>0</v>
      </c>
      <c r="BF18" s="166">
        <v>0</v>
      </c>
      <c r="BG18" s="166">
        <v>0</v>
      </c>
    </row>
    <row r="19" spans="1:59" ht="15" x14ac:dyDescent="0.25">
      <c r="A19" s="244">
        <f>PowellInflow.Unregulated!A19</f>
        <v>44409</v>
      </c>
      <c r="B19" s="117">
        <v>1</v>
      </c>
      <c r="C19" s="117">
        <v>1</v>
      </c>
      <c r="D19" s="117">
        <v>1</v>
      </c>
      <c r="E19" s="124">
        <v>0</v>
      </c>
      <c r="F19" s="124">
        <v>0</v>
      </c>
      <c r="G19" s="124">
        <v>0</v>
      </c>
      <c r="H19" s="124">
        <v>0</v>
      </c>
      <c r="I19" s="124">
        <v>0</v>
      </c>
      <c r="J19" s="124">
        <v>0</v>
      </c>
      <c r="K19" s="124">
        <v>0</v>
      </c>
      <c r="L19" s="124">
        <v>0</v>
      </c>
      <c r="M19" s="124">
        <v>0</v>
      </c>
      <c r="N19" s="124">
        <v>0</v>
      </c>
      <c r="O19" s="124">
        <v>0</v>
      </c>
      <c r="P19" s="124">
        <v>0</v>
      </c>
      <c r="Q19" s="124">
        <v>0</v>
      </c>
      <c r="R19" s="124">
        <v>0</v>
      </c>
      <c r="S19" s="124">
        <v>0</v>
      </c>
      <c r="T19" s="124">
        <v>0</v>
      </c>
      <c r="U19" s="124">
        <v>0</v>
      </c>
      <c r="V19" s="124">
        <v>0</v>
      </c>
      <c r="W19" s="124">
        <v>0</v>
      </c>
      <c r="X19" s="124">
        <v>0</v>
      </c>
      <c r="Y19" s="124">
        <v>0</v>
      </c>
      <c r="Z19" s="124">
        <v>0</v>
      </c>
      <c r="AA19" s="124">
        <v>0</v>
      </c>
      <c r="AB19" s="124">
        <v>0</v>
      </c>
      <c r="AC19" s="124">
        <v>0</v>
      </c>
      <c r="AD19" s="124">
        <v>0</v>
      </c>
      <c r="AE19" s="124">
        <v>0</v>
      </c>
      <c r="AF19" s="124">
        <v>0</v>
      </c>
      <c r="AG19" s="124">
        <v>0</v>
      </c>
      <c r="AH19" s="166">
        <v>0</v>
      </c>
      <c r="AI19" s="166">
        <v>0</v>
      </c>
      <c r="AJ19" s="166">
        <v>0</v>
      </c>
      <c r="AK19" s="166">
        <v>0</v>
      </c>
      <c r="AL19" s="166">
        <v>0</v>
      </c>
      <c r="AM19" s="166">
        <v>0</v>
      </c>
      <c r="AN19" s="166">
        <v>0</v>
      </c>
      <c r="AO19" s="166">
        <v>0</v>
      </c>
      <c r="AP19" s="166">
        <v>0</v>
      </c>
      <c r="AQ19" s="166">
        <v>0</v>
      </c>
      <c r="AR19" s="166">
        <v>0</v>
      </c>
      <c r="AS19" s="166">
        <v>0</v>
      </c>
      <c r="AT19" s="166">
        <v>0</v>
      </c>
      <c r="AU19" s="166">
        <v>0</v>
      </c>
      <c r="AV19" s="166">
        <v>0</v>
      </c>
      <c r="AW19" s="166">
        <v>0</v>
      </c>
      <c r="AX19" s="166">
        <v>0</v>
      </c>
      <c r="AY19" s="166">
        <v>0</v>
      </c>
      <c r="AZ19" s="166">
        <v>0</v>
      </c>
      <c r="BA19" s="166">
        <v>0</v>
      </c>
      <c r="BB19" s="166">
        <v>0</v>
      </c>
      <c r="BC19" s="166">
        <v>0</v>
      </c>
      <c r="BD19" s="166">
        <v>0</v>
      </c>
      <c r="BE19" s="166">
        <v>0</v>
      </c>
      <c r="BF19" s="166">
        <v>0</v>
      </c>
      <c r="BG19" s="166">
        <v>0</v>
      </c>
    </row>
    <row r="20" spans="1:59" ht="15" x14ac:dyDescent="0.25">
      <c r="A20" s="244">
        <f>PowellInflow.Unregulated!A20</f>
        <v>44440</v>
      </c>
      <c r="B20" s="117">
        <v>1</v>
      </c>
      <c r="C20" s="117">
        <v>1</v>
      </c>
      <c r="D20" s="117">
        <v>1</v>
      </c>
      <c r="E20" s="124">
        <v>0</v>
      </c>
      <c r="F20" s="124">
        <v>0</v>
      </c>
      <c r="G20" s="124">
        <v>0</v>
      </c>
      <c r="H20" s="124">
        <v>0</v>
      </c>
      <c r="I20" s="124">
        <v>0</v>
      </c>
      <c r="J20" s="124">
        <v>0</v>
      </c>
      <c r="K20" s="124">
        <v>0</v>
      </c>
      <c r="L20" s="124">
        <v>0</v>
      </c>
      <c r="M20" s="124">
        <v>0</v>
      </c>
      <c r="N20" s="124">
        <v>0</v>
      </c>
      <c r="O20" s="124">
        <v>0</v>
      </c>
      <c r="P20" s="124">
        <v>0</v>
      </c>
      <c r="Q20" s="124">
        <v>0</v>
      </c>
      <c r="R20" s="124">
        <v>0</v>
      </c>
      <c r="S20" s="124">
        <v>0</v>
      </c>
      <c r="T20" s="124">
        <v>0</v>
      </c>
      <c r="U20" s="124">
        <v>0</v>
      </c>
      <c r="V20" s="124">
        <v>0</v>
      </c>
      <c r="W20" s="124">
        <v>0</v>
      </c>
      <c r="X20" s="124">
        <v>0</v>
      </c>
      <c r="Y20" s="124">
        <v>0</v>
      </c>
      <c r="Z20" s="124">
        <v>0</v>
      </c>
      <c r="AA20" s="124">
        <v>0</v>
      </c>
      <c r="AB20" s="124">
        <v>0</v>
      </c>
      <c r="AC20" s="124">
        <v>0</v>
      </c>
      <c r="AD20" s="124">
        <v>0</v>
      </c>
      <c r="AE20" s="124">
        <v>0</v>
      </c>
      <c r="AF20" s="124">
        <v>0</v>
      </c>
      <c r="AG20" s="124">
        <v>0</v>
      </c>
      <c r="AH20" s="166">
        <v>0</v>
      </c>
      <c r="AI20" s="166">
        <v>0</v>
      </c>
      <c r="AJ20" s="166">
        <v>0</v>
      </c>
      <c r="AK20" s="166">
        <v>0</v>
      </c>
      <c r="AL20" s="166">
        <v>0</v>
      </c>
      <c r="AM20" s="166">
        <v>0</v>
      </c>
      <c r="AN20" s="166">
        <v>0</v>
      </c>
      <c r="AO20" s="166">
        <v>0</v>
      </c>
      <c r="AP20" s="166">
        <v>0</v>
      </c>
      <c r="AQ20" s="166">
        <v>0</v>
      </c>
      <c r="AR20" s="166">
        <v>0</v>
      </c>
      <c r="AS20" s="166">
        <v>0</v>
      </c>
      <c r="AT20" s="166">
        <v>0</v>
      </c>
      <c r="AU20" s="166">
        <v>0</v>
      </c>
      <c r="AV20" s="166">
        <v>0</v>
      </c>
      <c r="AW20" s="166">
        <v>0</v>
      </c>
      <c r="AX20" s="166">
        <v>0</v>
      </c>
      <c r="AY20" s="166">
        <v>0</v>
      </c>
      <c r="AZ20" s="166">
        <v>0</v>
      </c>
      <c r="BA20" s="166">
        <v>0</v>
      </c>
      <c r="BB20" s="166">
        <v>0</v>
      </c>
      <c r="BC20" s="166">
        <v>0</v>
      </c>
      <c r="BD20" s="166">
        <v>0</v>
      </c>
      <c r="BE20" s="166">
        <v>0</v>
      </c>
      <c r="BF20" s="166">
        <v>0</v>
      </c>
      <c r="BG20" s="166">
        <v>0</v>
      </c>
    </row>
    <row r="21" spans="1:59" ht="15" x14ac:dyDescent="0.25">
      <c r="A21" s="244">
        <f>PowellInflow.Unregulated!A21</f>
        <v>44470</v>
      </c>
      <c r="B21" s="117">
        <v>1</v>
      </c>
      <c r="C21" s="117">
        <v>1</v>
      </c>
      <c r="D21" s="117">
        <v>1</v>
      </c>
      <c r="E21" s="124">
        <v>0</v>
      </c>
      <c r="F21" s="124">
        <v>0</v>
      </c>
      <c r="G21" s="124">
        <v>0</v>
      </c>
      <c r="H21" s="124">
        <v>0</v>
      </c>
      <c r="I21" s="124">
        <v>0</v>
      </c>
      <c r="J21" s="124">
        <v>0</v>
      </c>
      <c r="K21" s="124">
        <v>0</v>
      </c>
      <c r="L21" s="124">
        <v>0</v>
      </c>
      <c r="M21" s="124">
        <v>0</v>
      </c>
      <c r="N21" s="124">
        <v>0</v>
      </c>
      <c r="O21" s="124">
        <v>0</v>
      </c>
      <c r="P21" s="124">
        <v>0</v>
      </c>
      <c r="Q21" s="124">
        <v>0</v>
      </c>
      <c r="R21" s="124">
        <v>0</v>
      </c>
      <c r="S21" s="124">
        <v>0</v>
      </c>
      <c r="T21" s="124">
        <v>0</v>
      </c>
      <c r="U21" s="124">
        <v>0</v>
      </c>
      <c r="V21" s="124">
        <v>0</v>
      </c>
      <c r="W21" s="124">
        <v>0</v>
      </c>
      <c r="X21" s="124">
        <v>0</v>
      </c>
      <c r="Y21" s="124">
        <v>0</v>
      </c>
      <c r="Z21" s="124">
        <v>0</v>
      </c>
      <c r="AA21" s="124">
        <v>0</v>
      </c>
      <c r="AB21" s="124">
        <v>0</v>
      </c>
      <c r="AC21" s="124">
        <v>0</v>
      </c>
      <c r="AD21" s="124">
        <v>0</v>
      </c>
      <c r="AE21" s="124">
        <v>0</v>
      </c>
      <c r="AF21" s="124">
        <v>0</v>
      </c>
      <c r="AG21" s="124">
        <v>0</v>
      </c>
      <c r="AH21" s="166">
        <v>0</v>
      </c>
      <c r="AI21" s="166">
        <v>0</v>
      </c>
      <c r="AJ21" s="166">
        <v>0</v>
      </c>
      <c r="AK21" s="166">
        <v>0</v>
      </c>
      <c r="AL21" s="166">
        <v>0</v>
      </c>
      <c r="AM21" s="166">
        <v>0</v>
      </c>
      <c r="AN21" s="166">
        <v>0</v>
      </c>
      <c r="AO21" s="166">
        <v>0</v>
      </c>
      <c r="AP21" s="166">
        <v>0</v>
      </c>
      <c r="AQ21" s="166">
        <v>0</v>
      </c>
      <c r="AR21" s="166">
        <v>0</v>
      </c>
      <c r="AS21" s="166">
        <v>0</v>
      </c>
      <c r="AT21" s="166">
        <v>0</v>
      </c>
      <c r="AU21" s="166">
        <v>0</v>
      </c>
      <c r="AV21" s="166">
        <v>0</v>
      </c>
      <c r="AW21" s="166">
        <v>0</v>
      </c>
      <c r="AX21" s="166">
        <v>0</v>
      </c>
      <c r="AY21" s="166">
        <v>0</v>
      </c>
      <c r="AZ21" s="166">
        <v>0</v>
      </c>
      <c r="BA21" s="166">
        <v>0</v>
      </c>
      <c r="BB21" s="166">
        <v>0</v>
      </c>
      <c r="BC21" s="166">
        <v>0</v>
      </c>
      <c r="BD21" s="166">
        <v>0</v>
      </c>
      <c r="BE21" s="166">
        <v>0</v>
      </c>
      <c r="BF21" s="166">
        <v>0</v>
      </c>
      <c r="BG21" s="166">
        <v>0</v>
      </c>
    </row>
    <row r="22" spans="1:59" ht="15" x14ac:dyDescent="0.25">
      <c r="A22" s="244">
        <f>PowellInflow.Unregulated!A22</f>
        <v>44501</v>
      </c>
      <c r="B22" s="117">
        <v>1</v>
      </c>
      <c r="C22" s="117">
        <v>1</v>
      </c>
      <c r="D22" s="117">
        <v>1</v>
      </c>
      <c r="E22" s="124">
        <v>0</v>
      </c>
      <c r="F22" s="124">
        <v>0</v>
      </c>
      <c r="G22" s="124">
        <v>0</v>
      </c>
      <c r="H22" s="124">
        <v>0</v>
      </c>
      <c r="I22" s="124">
        <v>0</v>
      </c>
      <c r="J22" s="124">
        <v>0</v>
      </c>
      <c r="K22" s="124">
        <v>0</v>
      </c>
      <c r="L22" s="124">
        <v>0</v>
      </c>
      <c r="M22" s="124">
        <v>0</v>
      </c>
      <c r="N22" s="124">
        <v>0</v>
      </c>
      <c r="O22" s="124">
        <v>0</v>
      </c>
      <c r="P22" s="124">
        <v>0</v>
      </c>
      <c r="Q22" s="124">
        <v>0</v>
      </c>
      <c r="R22" s="124">
        <v>0</v>
      </c>
      <c r="S22" s="124">
        <v>0</v>
      </c>
      <c r="T22" s="124">
        <v>0</v>
      </c>
      <c r="U22" s="124">
        <v>0</v>
      </c>
      <c r="V22" s="124">
        <v>0</v>
      </c>
      <c r="W22" s="124">
        <v>0</v>
      </c>
      <c r="X22" s="124">
        <v>0</v>
      </c>
      <c r="Y22" s="124">
        <v>0</v>
      </c>
      <c r="Z22" s="124">
        <v>0</v>
      </c>
      <c r="AA22" s="124">
        <v>0</v>
      </c>
      <c r="AB22" s="124">
        <v>0</v>
      </c>
      <c r="AC22" s="124">
        <v>0</v>
      </c>
      <c r="AD22" s="124">
        <v>0</v>
      </c>
      <c r="AE22" s="124">
        <v>0</v>
      </c>
      <c r="AF22" s="124">
        <v>0</v>
      </c>
      <c r="AG22" s="124">
        <v>0</v>
      </c>
      <c r="AH22" s="166">
        <v>0</v>
      </c>
      <c r="AI22" s="166">
        <v>0</v>
      </c>
      <c r="AJ22" s="166">
        <v>0</v>
      </c>
      <c r="AK22" s="166">
        <v>0</v>
      </c>
      <c r="AL22" s="166">
        <v>0</v>
      </c>
      <c r="AM22" s="166">
        <v>0</v>
      </c>
      <c r="AN22" s="166">
        <v>0</v>
      </c>
      <c r="AO22" s="166">
        <v>0</v>
      </c>
      <c r="AP22" s="166">
        <v>0</v>
      </c>
      <c r="AQ22" s="166">
        <v>0</v>
      </c>
      <c r="AR22" s="166">
        <v>0</v>
      </c>
      <c r="AS22" s="166">
        <v>0</v>
      </c>
      <c r="AT22" s="166">
        <v>0</v>
      </c>
      <c r="AU22" s="166">
        <v>0</v>
      </c>
      <c r="AV22" s="166">
        <v>0</v>
      </c>
      <c r="AW22" s="166">
        <v>0</v>
      </c>
      <c r="AX22" s="166">
        <v>0</v>
      </c>
      <c r="AY22" s="166">
        <v>0</v>
      </c>
      <c r="AZ22" s="166">
        <v>0</v>
      </c>
      <c r="BA22" s="166">
        <v>0</v>
      </c>
      <c r="BB22" s="166">
        <v>0</v>
      </c>
      <c r="BC22" s="166">
        <v>0</v>
      </c>
      <c r="BD22" s="166">
        <v>0</v>
      </c>
      <c r="BE22" s="166">
        <v>0</v>
      </c>
      <c r="BF22" s="166">
        <v>0</v>
      </c>
      <c r="BG22" s="166">
        <v>0</v>
      </c>
    </row>
    <row r="23" spans="1:59" ht="15" x14ac:dyDescent="0.25">
      <c r="A23" s="244">
        <f>PowellInflow.Unregulated!A23</f>
        <v>44531</v>
      </c>
      <c r="B23" s="117">
        <v>1</v>
      </c>
      <c r="C23" s="117">
        <v>1</v>
      </c>
      <c r="D23" s="117">
        <v>1</v>
      </c>
      <c r="E23" s="124">
        <v>0</v>
      </c>
      <c r="F23" s="124">
        <v>0</v>
      </c>
      <c r="G23" s="124">
        <v>0</v>
      </c>
      <c r="H23" s="124">
        <v>0</v>
      </c>
      <c r="I23" s="124">
        <v>0</v>
      </c>
      <c r="J23" s="124">
        <v>0</v>
      </c>
      <c r="K23" s="124">
        <v>0</v>
      </c>
      <c r="L23" s="124">
        <v>0</v>
      </c>
      <c r="M23" s="124">
        <v>0</v>
      </c>
      <c r="N23" s="124">
        <v>0</v>
      </c>
      <c r="O23" s="124">
        <v>0</v>
      </c>
      <c r="P23" s="124">
        <v>0</v>
      </c>
      <c r="Q23" s="124">
        <v>0</v>
      </c>
      <c r="R23" s="124">
        <v>0</v>
      </c>
      <c r="S23" s="124">
        <v>0</v>
      </c>
      <c r="T23" s="124">
        <v>0</v>
      </c>
      <c r="U23" s="124">
        <v>0</v>
      </c>
      <c r="V23" s="124">
        <v>0</v>
      </c>
      <c r="W23" s="124">
        <v>0</v>
      </c>
      <c r="X23" s="124">
        <v>0</v>
      </c>
      <c r="Y23" s="124">
        <v>0</v>
      </c>
      <c r="Z23" s="124">
        <v>0</v>
      </c>
      <c r="AA23" s="124">
        <v>0</v>
      </c>
      <c r="AB23" s="124">
        <v>0</v>
      </c>
      <c r="AC23" s="124">
        <v>0</v>
      </c>
      <c r="AD23" s="124">
        <v>0</v>
      </c>
      <c r="AE23" s="124">
        <v>0</v>
      </c>
      <c r="AF23" s="124">
        <v>0</v>
      </c>
      <c r="AG23" s="124">
        <v>0</v>
      </c>
      <c r="AH23" s="166">
        <v>0</v>
      </c>
      <c r="AI23" s="166">
        <v>0</v>
      </c>
      <c r="AJ23" s="166">
        <v>0</v>
      </c>
      <c r="AK23" s="166">
        <v>0</v>
      </c>
      <c r="AL23" s="166">
        <v>0</v>
      </c>
      <c r="AM23" s="166">
        <v>0</v>
      </c>
      <c r="AN23" s="166">
        <v>0</v>
      </c>
      <c r="AO23" s="166">
        <v>0</v>
      </c>
      <c r="AP23" s="166">
        <v>0</v>
      </c>
      <c r="AQ23" s="166">
        <v>0</v>
      </c>
      <c r="AR23" s="166">
        <v>0</v>
      </c>
      <c r="AS23" s="166">
        <v>0</v>
      </c>
      <c r="AT23" s="166">
        <v>0</v>
      </c>
      <c r="AU23" s="166">
        <v>0</v>
      </c>
      <c r="AV23" s="166">
        <v>0</v>
      </c>
      <c r="AW23" s="166">
        <v>0</v>
      </c>
      <c r="AX23" s="166">
        <v>0</v>
      </c>
      <c r="AY23" s="166">
        <v>0</v>
      </c>
      <c r="AZ23" s="166">
        <v>0</v>
      </c>
      <c r="BA23" s="166">
        <v>0</v>
      </c>
      <c r="BB23" s="166">
        <v>0</v>
      </c>
      <c r="BC23" s="166">
        <v>0</v>
      </c>
      <c r="BD23" s="166">
        <v>0</v>
      </c>
      <c r="BE23" s="166">
        <v>0</v>
      </c>
      <c r="BF23" s="166">
        <v>0</v>
      </c>
      <c r="BG23" s="166">
        <v>0</v>
      </c>
    </row>
    <row r="24" spans="1:59" ht="15" x14ac:dyDescent="0.25">
      <c r="A24" s="244">
        <f>PowellInflow.Unregulated!A24</f>
        <v>44562</v>
      </c>
      <c r="B24" s="117">
        <v>1</v>
      </c>
      <c r="C24" s="117">
        <v>1</v>
      </c>
      <c r="D24" s="117">
        <v>1</v>
      </c>
      <c r="E24" s="124">
        <v>0</v>
      </c>
      <c r="F24" s="124">
        <v>0</v>
      </c>
      <c r="G24" s="124">
        <v>0</v>
      </c>
      <c r="H24" s="124">
        <v>0</v>
      </c>
      <c r="I24" s="124">
        <v>0</v>
      </c>
      <c r="J24" s="124">
        <v>0</v>
      </c>
      <c r="K24" s="124">
        <v>0</v>
      </c>
      <c r="L24" s="124">
        <v>0</v>
      </c>
      <c r="M24" s="124">
        <v>0</v>
      </c>
      <c r="N24" s="124">
        <v>0</v>
      </c>
      <c r="O24" s="124">
        <v>0</v>
      </c>
      <c r="P24" s="124">
        <v>0</v>
      </c>
      <c r="Q24" s="124">
        <v>0</v>
      </c>
      <c r="R24" s="124">
        <v>0</v>
      </c>
      <c r="S24" s="124">
        <v>0</v>
      </c>
      <c r="T24" s="124">
        <v>0</v>
      </c>
      <c r="U24" s="124">
        <v>0</v>
      </c>
      <c r="V24" s="124">
        <v>0</v>
      </c>
      <c r="W24" s="124">
        <v>0</v>
      </c>
      <c r="X24" s="124">
        <v>0</v>
      </c>
      <c r="Y24" s="124">
        <v>0</v>
      </c>
      <c r="Z24" s="124">
        <v>0</v>
      </c>
      <c r="AA24" s="124">
        <v>0</v>
      </c>
      <c r="AB24" s="124">
        <v>0</v>
      </c>
      <c r="AC24" s="124">
        <v>0</v>
      </c>
      <c r="AD24" s="124">
        <v>0</v>
      </c>
      <c r="AE24" s="124">
        <v>0</v>
      </c>
      <c r="AF24" s="124">
        <v>0</v>
      </c>
      <c r="AG24" s="124">
        <v>0</v>
      </c>
      <c r="AH24" s="166">
        <v>0</v>
      </c>
      <c r="AI24" s="166">
        <v>0</v>
      </c>
      <c r="AJ24" s="166">
        <v>0</v>
      </c>
      <c r="AK24" s="166">
        <v>0</v>
      </c>
      <c r="AL24" s="166">
        <v>0</v>
      </c>
      <c r="AM24" s="166">
        <v>0</v>
      </c>
      <c r="AN24" s="166">
        <v>0</v>
      </c>
      <c r="AO24" s="166">
        <v>0</v>
      </c>
      <c r="AP24" s="166">
        <v>0</v>
      </c>
      <c r="AQ24" s="166">
        <v>0</v>
      </c>
      <c r="AR24" s="166">
        <v>0</v>
      </c>
      <c r="AS24" s="166">
        <v>0</v>
      </c>
      <c r="AT24" s="166">
        <v>0</v>
      </c>
      <c r="AU24" s="166">
        <v>0</v>
      </c>
      <c r="AV24" s="166">
        <v>0</v>
      </c>
      <c r="AW24" s="166">
        <v>0</v>
      </c>
      <c r="AX24" s="166">
        <v>0</v>
      </c>
      <c r="AY24" s="166">
        <v>0</v>
      </c>
      <c r="AZ24" s="166">
        <v>0</v>
      </c>
      <c r="BA24" s="166">
        <v>0</v>
      </c>
      <c r="BB24" s="166">
        <v>0</v>
      </c>
      <c r="BC24" s="166">
        <v>0</v>
      </c>
      <c r="BD24" s="166">
        <v>0</v>
      </c>
      <c r="BE24" s="166">
        <v>0</v>
      </c>
      <c r="BF24" s="166">
        <v>0</v>
      </c>
      <c r="BG24" s="166">
        <v>0</v>
      </c>
    </row>
    <row r="25" spans="1:59" ht="15" x14ac:dyDescent="0.25">
      <c r="A25" s="244">
        <f>PowellInflow.Unregulated!A25</f>
        <v>44593</v>
      </c>
      <c r="B25" s="117">
        <v>1</v>
      </c>
      <c r="C25" s="117">
        <v>1</v>
      </c>
      <c r="D25" s="117">
        <v>1</v>
      </c>
      <c r="E25" s="124">
        <v>0</v>
      </c>
      <c r="F25" s="124">
        <v>0</v>
      </c>
      <c r="G25" s="124">
        <v>0</v>
      </c>
      <c r="H25" s="124">
        <v>0</v>
      </c>
      <c r="I25" s="124">
        <v>0</v>
      </c>
      <c r="J25" s="124">
        <v>0</v>
      </c>
      <c r="K25" s="124">
        <v>0</v>
      </c>
      <c r="L25" s="124">
        <v>0</v>
      </c>
      <c r="M25" s="124">
        <v>0</v>
      </c>
      <c r="N25" s="124">
        <v>0</v>
      </c>
      <c r="O25" s="124">
        <v>0</v>
      </c>
      <c r="P25" s="124">
        <v>0</v>
      </c>
      <c r="Q25" s="124">
        <v>0</v>
      </c>
      <c r="R25" s="124">
        <v>0</v>
      </c>
      <c r="S25" s="124">
        <v>0</v>
      </c>
      <c r="T25" s="124">
        <v>0</v>
      </c>
      <c r="U25" s="124">
        <v>0</v>
      </c>
      <c r="V25" s="124">
        <v>0</v>
      </c>
      <c r="W25" s="124">
        <v>0</v>
      </c>
      <c r="X25" s="124">
        <v>0</v>
      </c>
      <c r="Y25" s="124">
        <v>0</v>
      </c>
      <c r="Z25" s="124">
        <v>0</v>
      </c>
      <c r="AA25" s="124">
        <v>0</v>
      </c>
      <c r="AB25" s="124">
        <v>0</v>
      </c>
      <c r="AC25" s="124">
        <v>0</v>
      </c>
      <c r="AD25" s="124">
        <v>0</v>
      </c>
      <c r="AE25" s="124">
        <v>0</v>
      </c>
      <c r="AF25" s="124">
        <v>0</v>
      </c>
      <c r="AG25" s="124">
        <v>0</v>
      </c>
      <c r="AH25" s="166">
        <v>0</v>
      </c>
      <c r="AI25" s="166">
        <v>0</v>
      </c>
      <c r="AJ25" s="166">
        <v>0</v>
      </c>
      <c r="AK25" s="166">
        <v>0</v>
      </c>
      <c r="AL25" s="166">
        <v>0</v>
      </c>
      <c r="AM25" s="166">
        <v>0</v>
      </c>
      <c r="AN25" s="166">
        <v>0</v>
      </c>
      <c r="AO25" s="166">
        <v>0</v>
      </c>
      <c r="AP25" s="166">
        <v>0</v>
      </c>
      <c r="AQ25" s="166">
        <v>0</v>
      </c>
      <c r="AR25" s="166">
        <v>0</v>
      </c>
      <c r="AS25" s="166">
        <v>0</v>
      </c>
      <c r="AT25" s="166">
        <v>0</v>
      </c>
      <c r="AU25" s="166">
        <v>0</v>
      </c>
      <c r="AV25" s="166">
        <v>0</v>
      </c>
      <c r="AW25" s="166">
        <v>0</v>
      </c>
      <c r="AX25" s="166">
        <v>0</v>
      </c>
      <c r="AY25" s="166">
        <v>0</v>
      </c>
      <c r="AZ25" s="166">
        <v>0</v>
      </c>
      <c r="BA25" s="166">
        <v>0</v>
      </c>
      <c r="BB25" s="166">
        <v>0</v>
      </c>
      <c r="BC25" s="166">
        <v>0</v>
      </c>
      <c r="BD25" s="166">
        <v>0</v>
      </c>
      <c r="BE25" s="166">
        <v>0</v>
      </c>
      <c r="BF25" s="166">
        <v>0</v>
      </c>
      <c r="BG25" s="166">
        <v>0</v>
      </c>
    </row>
    <row r="26" spans="1:59" ht="15" x14ac:dyDescent="0.25">
      <c r="A26" s="244">
        <f>PowellInflow.Unregulated!A26</f>
        <v>44621</v>
      </c>
      <c r="B26" s="117">
        <v>1</v>
      </c>
      <c r="C26" s="117">
        <v>1</v>
      </c>
      <c r="D26" s="117">
        <v>1</v>
      </c>
      <c r="E26" s="124">
        <v>0</v>
      </c>
      <c r="F26" s="124">
        <v>0</v>
      </c>
      <c r="G26" s="124">
        <v>0</v>
      </c>
      <c r="H26" s="124">
        <v>0</v>
      </c>
      <c r="I26" s="124">
        <v>0</v>
      </c>
      <c r="J26" s="124">
        <v>0</v>
      </c>
      <c r="K26" s="124">
        <v>0</v>
      </c>
      <c r="L26" s="124">
        <v>0</v>
      </c>
      <c r="M26" s="124">
        <v>0</v>
      </c>
      <c r="N26" s="124">
        <v>0</v>
      </c>
      <c r="O26" s="124">
        <v>0</v>
      </c>
      <c r="P26" s="124">
        <v>0</v>
      </c>
      <c r="Q26" s="124">
        <v>0</v>
      </c>
      <c r="R26" s="124">
        <v>0</v>
      </c>
      <c r="S26" s="124">
        <v>0</v>
      </c>
      <c r="T26" s="124">
        <v>0</v>
      </c>
      <c r="U26" s="124">
        <v>0</v>
      </c>
      <c r="V26" s="124">
        <v>0</v>
      </c>
      <c r="W26" s="124">
        <v>0</v>
      </c>
      <c r="X26" s="124">
        <v>0</v>
      </c>
      <c r="Y26" s="124">
        <v>0</v>
      </c>
      <c r="Z26" s="124">
        <v>0</v>
      </c>
      <c r="AA26" s="124">
        <v>0</v>
      </c>
      <c r="AB26" s="124">
        <v>0</v>
      </c>
      <c r="AC26" s="124">
        <v>0</v>
      </c>
      <c r="AD26" s="124">
        <v>0</v>
      </c>
      <c r="AE26" s="124">
        <v>0</v>
      </c>
      <c r="AF26" s="124">
        <v>0</v>
      </c>
      <c r="AG26" s="124">
        <v>0</v>
      </c>
      <c r="AH26" s="166">
        <v>0</v>
      </c>
      <c r="AI26" s="166">
        <v>0</v>
      </c>
      <c r="AJ26" s="166">
        <v>0</v>
      </c>
      <c r="AK26" s="166">
        <v>0</v>
      </c>
      <c r="AL26" s="166">
        <v>0</v>
      </c>
      <c r="AM26" s="166">
        <v>0</v>
      </c>
      <c r="AN26" s="166">
        <v>0</v>
      </c>
      <c r="AO26" s="166">
        <v>0</v>
      </c>
      <c r="AP26" s="166">
        <v>0</v>
      </c>
      <c r="AQ26" s="166">
        <v>0</v>
      </c>
      <c r="AR26" s="166">
        <v>0</v>
      </c>
      <c r="AS26" s="166">
        <v>0</v>
      </c>
      <c r="AT26" s="166">
        <v>0</v>
      </c>
      <c r="AU26" s="166">
        <v>0</v>
      </c>
      <c r="AV26" s="166">
        <v>0</v>
      </c>
      <c r="AW26" s="166">
        <v>0</v>
      </c>
      <c r="AX26" s="166">
        <v>0</v>
      </c>
      <c r="AY26" s="166">
        <v>0</v>
      </c>
      <c r="AZ26" s="166">
        <v>0</v>
      </c>
      <c r="BA26" s="166">
        <v>0</v>
      </c>
      <c r="BB26" s="166">
        <v>0</v>
      </c>
      <c r="BC26" s="166">
        <v>0</v>
      </c>
      <c r="BD26" s="166">
        <v>0</v>
      </c>
      <c r="BE26" s="166">
        <v>0</v>
      </c>
      <c r="BF26" s="166">
        <v>0</v>
      </c>
      <c r="BG26" s="166">
        <v>0</v>
      </c>
    </row>
    <row r="27" spans="1:59" ht="15" x14ac:dyDescent="0.25">
      <c r="A27" s="244">
        <f>PowellInflow.Unregulated!A27</f>
        <v>44652</v>
      </c>
      <c r="B27" s="117">
        <v>1</v>
      </c>
      <c r="C27" s="117">
        <v>1</v>
      </c>
      <c r="D27" s="117">
        <v>1</v>
      </c>
      <c r="E27" s="124">
        <v>0</v>
      </c>
      <c r="F27" s="124">
        <v>0</v>
      </c>
      <c r="G27" s="124">
        <v>0</v>
      </c>
      <c r="H27" s="124">
        <v>0</v>
      </c>
      <c r="I27" s="124">
        <v>0</v>
      </c>
      <c r="J27" s="124">
        <v>0</v>
      </c>
      <c r="K27" s="124">
        <v>0</v>
      </c>
      <c r="L27" s="124">
        <v>0</v>
      </c>
      <c r="M27" s="124">
        <v>0</v>
      </c>
      <c r="N27" s="124">
        <v>0</v>
      </c>
      <c r="O27" s="124">
        <v>0</v>
      </c>
      <c r="P27" s="124">
        <v>0</v>
      </c>
      <c r="Q27" s="124">
        <v>0</v>
      </c>
      <c r="R27" s="124">
        <v>0</v>
      </c>
      <c r="S27" s="124">
        <v>0</v>
      </c>
      <c r="T27" s="124">
        <v>0</v>
      </c>
      <c r="U27" s="124">
        <v>0</v>
      </c>
      <c r="V27" s="124">
        <v>0</v>
      </c>
      <c r="W27" s="124">
        <v>0</v>
      </c>
      <c r="X27" s="124">
        <v>0</v>
      </c>
      <c r="Y27" s="124">
        <v>0</v>
      </c>
      <c r="Z27" s="124">
        <v>0</v>
      </c>
      <c r="AA27" s="124">
        <v>0</v>
      </c>
      <c r="AB27" s="124">
        <v>0</v>
      </c>
      <c r="AC27" s="124">
        <v>0</v>
      </c>
      <c r="AD27" s="124">
        <v>0</v>
      </c>
      <c r="AE27" s="124">
        <v>0</v>
      </c>
      <c r="AF27" s="124">
        <v>0</v>
      </c>
      <c r="AG27" s="124">
        <v>0</v>
      </c>
      <c r="AH27" s="166">
        <v>0</v>
      </c>
      <c r="AI27" s="166">
        <v>0</v>
      </c>
      <c r="AJ27" s="166">
        <v>0</v>
      </c>
      <c r="AK27" s="166">
        <v>0</v>
      </c>
      <c r="AL27" s="166">
        <v>0</v>
      </c>
      <c r="AM27" s="166">
        <v>0</v>
      </c>
      <c r="AN27" s="166">
        <v>0</v>
      </c>
      <c r="AO27" s="166">
        <v>0</v>
      </c>
      <c r="AP27" s="166">
        <v>0</v>
      </c>
      <c r="AQ27" s="166">
        <v>0</v>
      </c>
      <c r="AR27" s="166">
        <v>0</v>
      </c>
      <c r="AS27" s="166">
        <v>0</v>
      </c>
      <c r="AT27" s="166">
        <v>0</v>
      </c>
      <c r="AU27" s="166">
        <v>0</v>
      </c>
      <c r="AV27" s="166">
        <v>0</v>
      </c>
      <c r="AW27" s="166">
        <v>0</v>
      </c>
      <c r="AX27" s="166">
        <v>0</v>
      </c>
      <c r="AY27" s="166">
        <v>0</v>
      </c>
      <c r="AZ27" s="166">
        <v>0</v>
      </c>
      <c r="BA27" s="166">
        <v>0</v>
      </c>
      <c r="BB27" s="166">
        <v>0</v>
      </c>
      <c r="BC27" s="166">
        <v>0</v>
      </c>
      <c r="BD27" s="166">
        <v>0</v>
      </c>
      <c r="BE27" s="166">
        <v>0</v>
      </c>
      <c r="BF27" s="166">
        <v>0</v>
      </c>
      <c r="BG27" s="166">
        <v>0</v>
      </c>
    </row>
    <row r="28" spans="1:59" ht="15" x14ac:dyDescent="0.25">
      <c r="A28" s="244">
        <f>PowellInflow.Unregulated!A28</f>
        <v>44682</v>
      </c>
      <c r="B28" s="117">
        <v>1</v>
      </c>
      <c r="C28" s="117">
        <v>1</v>
      </c>
      <c r="D28" s="117">
        <v>1</v>
      </c>
      <c r="E28" s="124">
        <v>0</v>
      </c>
      <c r="F28" s="124">
        <v>0</v>
      </c>
      <c r="G28" s="124">
        <v>0</v>
      </c>
      <c r="H28" s="124">
        <v>0</v>
      </c>
      <c r="I28" s="124">
        <v>0</v>
      </c>
      <c r="J28" s="124">
        <v>0</v>
      </c>
      <c r="K28" s="124">
        <v>0</v>
      </c>
      <c r="L28" s="124">
        <v>0</v>
      </c>
      <c r="M28" s="124">
        <v>0</v>
      </c>
      <c r="N28" s="124">
        <v>0</v>
      </c>
      <c r="O28" s="124">
        <v>0</v>
      </c>
      <c r="P28" s="124">
        <v>0</v>
      </c>
      <c r="Q28" s="124">
        <v>0</v>
      </c>
      <c r="R28" s="124">
        <v>0</v>
      </c>
      <c r="S28" s="124">
        <v>0</v>
      </c>
      <c r="T28" s="124">
        <v>0</v>
      </c>
      <c r="U28" s="124">
        <v>0</v>
      </c>
      <c r="V28" s="124">
        <v>0</v>
      </c>
      <c r="W28" s="124">
        <v>0</v>
      </c>
      <c r="X28" s="124">
        <v>0</v>
      </c>
      <c r="Y28" s="124">
        <v>0</v>
      </c>
      <c r="Z28" s="124">
        <v>0</v>
      </c>
      <c r="AA28" s="124">
        <v>0</v>
      </c>
      <c r="AB28" s="124">
        <v>0</v>
      </c>
      <c r="AC28" s="124">
        <v>0</v>
      </c>
      <c r="AD28" s="124">
        <v>0</v>
      </c>
      <c r="AE28" s="124">
        <v>0</v>
      </c>
      <c r="AF28" s="124">
        <v>0</v>
      </c>
      <c r="AG28" s="124">
        <v>0</v>
      </c>
      <c r="AH28" s="166">
        <v>0</v>
      </c>
      <c r="AI28" s="166">
        <v>0</v>
      </c>
      <c r="AJ28" s="166">
        <v>0</v>
      </c>
      <c r="AK28" s="166">
        <v>0</v>
      </c>
      <c r="AL28" s="166">
        <v>0</v>
      </c>
      <c r="AM28" s="166">
        <v>0</v>
      </c>
      <c r="AN28" s="166">
        <v>0</v>
      </c>
      <c r="AO28" s="166">
        <v>0</v>
      </c>
      <c r="AP28" s="166">
        <v>0</v>
      </c>
      <c r="AQ28" s="166">
        <v>0</v>
      </c>
      <c r="AR28" s="166">
        <v>0</v>
      </c>
      <c r="AS28" s="166">
        <v>0</v>
      </c>
      <c r="AT28" s="166">
        <v>0</v>
      </c>
      <c r="AU28" s="166">
        <v>0</v>
      </c>
      <c r="AV28" s="166">
        <v>0</v>
      </c>
      <c r="AW28" s="166">
        <v>0</v>
      </c>
      <c r="AX28" s="166">
        <v>0</v>
      </c>
      <c r="AY28" s="166">
        <v>0</v>
      </c>
      <c r="AZ28" s="166">
        <v>0</v>
      </c>
      <c r="BA28" s="166">
        <v>0</v>
      </c>
      <c r="BB28" s="166">
        <v>0</v>
      </c>
      <c r="BC28" s="166">
        <v>0</v>
      </c>
      <c r="BD28" s="166">
        <v>0</v>
      </c>
      <c r="BE28" s="166">
        <v>0</v>
      </c>
      <c r="BF28" s="166">
        <v>0</v>
      </c>
      <c r="BG28" s="166">
        <v>0</v>
      </c>
    </row>
    <row r="29" spans="1:59" ht="15" x14ac:dyDescent="0.25">
      <c r="A29" s="244">
        <f>PowellInflow.Unregulated!A29</f>
        <v>44713</v>
      </c>
      <c r="B29" s="117">
        <v>1</v>
      </c>
      <c r="C29" s="117">
        <v>1</v>
      </c>
      <c r="D29" s="117">
        <v>1</v>
      </c>
      <c r="E29" s="124">
        <v>0</v>
      </c>
      <c r="F29" s="124">
        <v>0</v>
      </c>
      <c r="G29" s="124">
        <v>0</v>
      </c>
      <c r="H29" s="124">
        <v>0</v>
      </c>
      <c r="I29" s="124">
        <v>0</v>
      </c>
      <c r="J29" s="124">
        <v>0</v>
      </c>
      <c r="K29" s="124">
        <v>0</v>
      </c>
      <c r="L29" s="124">
        <v>0</v>
      </c>
      <c r="M29" s="124">
        <v>0</v>
      </c>
      <c r="N29" s="124">
        <v>0</v>
      </c>
      <c r="O29" s="124">
        <v>0</v>
      </c>
      <c r="P29" s="124">
        <v>0</v>
      </c>
      <c r="Q29" s="124">
        <v>0</v>
      </c>
      <c r="R29" s="124">
        <v>0</v>
      </c>
      <c r="S29" s="124">
        <v>0</v>
      </c>
      <c r="T29" s="124">
        <v>0</v>
      </c>
      <c r="U29" s="124">
        <v>0</v>
      </c>
      <c r="V29" s="124">
        <v>0</v>
      </c>
      <c r="W29" s="124">
        <v>0</v>
      </c>
      <c r="X29" s="124">
        <v>0</v>
      </c>
      <c r="Y29" s="124">
        <v>0</v>
      </c>
      <c r="Z29" s="124">
        <v>0</v>
      </c>
      <c r="AA29" s="124">
        <v>0</v>
      </c>
      <c r="AB29" s="124">
        <v>0</v>
      </c>
      <c r="AC29" s="124">
        <v>0</v>
      </c>
      <c r="AD29" s="124">
        <v>0</v>
      </c>
      <c r="AE29" s="124">
        <v>0</v>
      </c>
      <c r="AF29" s="124">
        <v>0</v>
      </c>
      <c r="AG29" s="124">
        <v>0</v>
      </c>
      <c r="AH29" s="166">
        <v>0</v>
      </c>
      <c r="AI29" s="166">
        <v>0</v>
      </c>
      <c r="AJ29" s="166">
        <v>0</v>
      </c>
      <c r="AK29" s="166">
        <v>0</v>
      </c>
      <c r="AL29" s="166">
        <v>0</v>
      </c>
      <c r="AM29" s="166">
        <v>0</v>
      </c>
      <c r="AN29" s="166">
        <v>0</v>
      </c>
      <c r="AO29" s="166">
        <v>0</v>
      </c>
      <c r="AP29" s="166">
        <v>0</v>
      </c>
      <c r="AQ29" s="166">
        <v>0</v>
      </c>
      <c r="AR29" s="166">
        <v>0</v>
      </c>
      <c r="AS29" s="166">
        <v>0</v>
      </c>
      <c r="AT29" s="166">
        <v>0</v>
      </c>
      <c r="AU29" s="166">
        <v>0</v>
      </c>
      <c r="AV29" s="166">
        <v>0</v>
      </c>
      <c r="AW29" s="166">
        <v>0</v>
      </c>
      <c r="AX29" s="166">
        <v>0</v>
      </c>
      <c r="AY29" s="166">
        <v>0</v>
      </c>
      <c r="AZ29" s="166">
        <v>0</v>
      </c>
      <c r="BA29" s="166">
        <v>0</v>
      </c>
      <c r="BB29" s="166">
        <v>0</v>
      </c>
      <c r="BC29" s="166">
        <v>0</v>
      </c>
      <c r="BD29" s="166">
        <v>0</v>
      </c>
      <c r="BE29" s="166">
        <v>0</v>
      </c>
      <c r="BF29" s="166">
        <v>0</v>
      </c>
      <c r="BG29" s="166">
        <v>0</v>
      </c>
    </row>
    <row r="30" spans="1:59" ht="15" x14ac:dyDescent="0.25">
      <c r="A30" s="244">
        <f>PowellInflow.Unregulated!A30</f>
        <v>44743</v>
      </c>
      <c r="B30" s="117">
        <v>1</v>
      </c>
      <c r="C30" s="117">
        <v>1</v>
      </c>
      <c r="D30" s="117">
        <v>1</v>
      </c>
      <c r="E30" s="124">
        <v>0</v>
      </c>
      <c r="F30" s="124">
        <v>0</v>
      </c>
      <c r="G30" s="124">
        <v>0</v>
      </c>
      <c r="H30" s="124">
        <v>0</v>
      </c>
      <c r="I30" s="124">
        <v>0</v>
      </c>
      <c r="J30" s="124">
        <v>0</v>
      </c>
      <c r="K30" s="124">
        <v>0</v>
      </c>
      <c r="L30" s="124">
        <v>0</v>
      </c>
      <c r="M30" s="124">
        <v>0</v>
      </c>
      <c r="N30" s="124">
        <v>0</v>
      </c>
      <c r="O30" s="124">
        <v>0</v>
      </c>
      <c r="P30" s="124">
        <v>0</v>
      </c>
      <c r="Q30" s="124">
        <v>0</v>
      </c>
      <c r="R30" s="124">
        <v>0</v>
      </c>
      <c r="S30" s="124">
        <v>0</v>
      </c>
      <c r="T30" s="124">
        <v>0</v>
      </c>
      <c r="U30" s="124">
        <v>0</v>
      </c>
      <c r="V30" s="124">
        <v>0</v>
      </c>
      <c r="W30" s="124">
        <v>0</v>
      </c>
      <c r="X30" s="124">
        <v>0</v>
      </c>
      <c r="Y30" s="124">
        <v>0</v>
      </c>
      <c r="Z30" s="124">
        <v>0</v>
      </c>
      <c r="AA30" s="124">
        <v>0</v>
      </c>
      <c r="AB30" s="124">
        <v>0</v>
      </c>
      <c r="AC30" s="124">
        <v>0</v>
      </c>
      <c r="AD30" s="124">
        <v>0</v>
      </c>
      <c r="AE30" s="124">
        <v>0</v>
      </c>
      <c r="AF30" s="124">
        <v>0</v>
      </c>
      <c r="AG30" s="124">
        <v>0</v>
      </c>
      <c r="AH30" s="166">
        <v>0</v>
      </c>
      <c r="AI30" s="166">
        <v>0</v>
      </c>
      <c r="AJ30" s="166">
        <v>0</v>
      </c>
      <c r="AK30" s="166">
        <v>0</v>
      </c>
      <c r="AL30" s="166">
        <v>0</v>
      </c>
      <c r="AM30" s="166">
        <v>0</v>
      </c>
      <c r="AN30" s="166">
        <v>0</v>
      </c>
      <c r="AO30" s="166">
        <v>0</v>
      </c>
      <c r="AP30" s="166">
        <v>0</v>
      </c>
      <c r="AQ30" s="166">
        <v>0</v>
      </c>
      <c r="AR30" s="166">
        <v>0</v>
      </c>
      <c r="AS30" s="166">
        <v>0</v>
      </c>
      <c r="AT30" s="166">
        <v>0</v>
      </c>
      <c r="AU30" s="166">
        <v>0</v>
      </c>
      <c r="AV30" s="166">
        <v>0</v>
      </c>
      <c r="AW30" s="166">
        <v>0</v>
      </c>
      <c r="AX30" s="166">
        <v>0</v>
      </c>
      <c r="AY30" s="166">
        <v>0</v>
      </c>
      <c r="AZ30" s="166">
        <v>0</v>
      </c>
      <c r="BA30" s="166">
        <v>0</v>
      </c>
      <c r="BB30" s="166">
        <v>0</v>
      </c>
      <c r="BC30" s="166">
        <v>0</v>
      </c>
      <c r="BD30" s="166">
        <v>0</v>
      </c>
      <c r="BE30" s="166">
        <v>0</v>
      </c>
      <c r="BF30" s="166">
        <v>0</v>
      </c>
      <c r="BG30" s="166">
        <v>0</v>
      </c>
    </row>
    <row r="31" spans="1:59" ht="15" x14ac:dyDescent="0.25">
      <c r="A31" s="244">
        <f>PowellInflow.Unregulated!A31</f>
        <v>44774</v>
      </c>
      <c r="B31" s="117">
        <v>1</v>
      </c>
      <c r="C31" s="117">
        <v>1</v>
      </c>
      <c r="D31" s="117">
        <v>1</v>
      </c>
      <c r="E31" s="124">
        <v>0</v>
      </c>
      <c r="F31" s="124">
        <v>0</v>
      </c>
      <c r="G31" s="124">
        <v>0</v>
      </c>
      <c r="H31" s="124">
        <v>0</v>
      </c>
      <c r="I31" s="124">
        <v>0</v>
      </c>
      <c r="J31" s="124">
        <v>0</v>
      </c>
      <c r="K31" s="124">
        <v>0</v>
      </c>
      <c r="L31" s="124">
        <v>0</v>
      </c>
      <c r="M31" s="124">
        <v>0</v>
      </c>
      <c r="N31" s="124">
        <v>0</v>
      </c>
      <c r="O31" s="124">
        <v>0</v>
      </c>
      <c r="P31" s="124">
        <v>0</v>
      </c>
      <c r="Q31" s="124">
        <v>0</v>
      </c>
      <c r="R31" s="124">
        <v>0</v>
      </c>
      <c r="S31" s="124">
        <v>0</v>
      </c>
      <c r="T31" s="124">
        <v>0</v>
      </c>
      <c r="U31" s="124">
        <v>0</v>
      </c>
      <c r="V31" s="124">
        <v>0</v>
      </c>
      <c r="W31" s="124">
        <v>0</v>
      </c>
      <c r="X31" s="124">
        <v>0</v>
      </c>
      <c r="Y31" s="124">
        <v>0</v>
      </c>
      <c r="Z31" s="124">
        <v>0</v>
      </c>
      <c r="AA31" s="124">
        <v>0</v>
      </c>
      <c r="AB31" s="124">
        <v>0</v>
      </c>
      <c r="AC31" s="124">
        <v>0</v>
      </c>
      <c r="AD31" s="124">
        <v>0</v>
      </c>
      <c r="AE31" s="124">
        <v>0</v>
      </c>
      <c r="AF31" s="124">
        <v>0</v>
      </c>
      <c r="AG31" s="124">
        <v>0</v>
      </c>
      <c r="AH31" s="166">
        <v>0</v>
      </c>
      <c r="AI31" s="166">
        <v>0</v>
      </c>
      <c r="AJ31" s="166">
        <v>0</v>
      </c>
      <c r="AK31" s="166">
        <v>0</v>
      </c>
      <c r="AL31" s="166">
        <v>0</v>
      </c>
      <c r="AM31" s="166">
        <v>0</v>
      </c>
      <c r="AN31" s="166">
        <v>0</v>
      </c>
      <c r="AO31" s="166">
        <v>0</v>
      </c>
      <c r="AP31" s="166">
        <v>0</v>
      </c>
      <c r="AQ31" s="166">
        <v>0</v>
      </c>
      <c r="AR31" s="166">
        <v>0</v>
      </c>
      <c r="AS31" s="166">
        <v>0</v>
      </c>
      <c r="AT31" s="166">
        <v>0</v>
      </c>
      <c r="AU31" s="166">
        <v>0</v>
      </c>
      <c r="AV31" s="166">
        <v>0</v>
      </c>
      <c r="AW31" s="166">
        <v>0</v>
      </c>
      <c r="AX31" s="166">
        <v>0</v>
      </c>
      <c r="AY31" s="166">
        <v>0</v>
      </c>
      <c r="AZ31" s="166">
        <v>0</v>
      </c>
      <c r="BA31" s="166">
        <v>0</v>
      </c>
      <c r="BB31" s="166">
        <v>0</v>
      </c>
      <c r="BC31" s="166">
        <v>0</v>
      </c>
      <c r="BD31" s="166">
        <v>0</v>
      </c>
      <c r="BE31" s="166">
        <v>0</v>
      </c>
      <c r="BF31" s="166">
        <v>0</v>
      </c>
      <c r="BG31" s="166">
        <v>0</v>
      </c>
    </row>
    <row r="32" spans="1:59" ht="15" x14ac:dyDescent="0.25">
      <c r="A32" s="244">
        <f>PowellInflow.Unregulated!A32</f>
        <v>44805</v>
      </c>
      <c r="B32" s="117">
        <v>1</v>
      </c>
      <c r="C32" s="117">
        <v>1</v>
      </c>
      <c r="D32" s="117">
        <v>1</v>
      </c>
      <c r="E32" s="124">
        <v>0</v>
      </c>
      <c r="F32" s="124">
        <v>0</v>
      </c>
      <c r="G32" s="124">
        <v>0</v>
      </c>
      <c r="H32" s="124">
        <v>0</v>
      </c>
      <c r="I32" s="124">
        <v>0</v>
      </c>
      <c r="J32" s="124">
        <v>0</v>
      </c>
      <c r="K32" s="124">
        <v>0</v>
      </c>
      <c r="L32" s="124">
        <v>0</v>
      </c>
      <c r="M32" s="124">
        <v>0</v>
      </c>
      <c r="N32" s="124">
        <v>0</v>
      </c>
      <c r="O32" s="124">
        <v>0</v>
      </c>
      <c r="P32" s="124">
        <v>0</v>
      </c>
      <c r="Q32" s="124">
        <v>0</v>
      </c>
      <c r="R32" s="124">
        <v>0</v>
      </c>
      <c r="S32" s="124">
        <v>0</v>
      </c>
      <c r="T32" s="124">
        <v>0</v>
      </c>
      <c r="U32" s="124">
        <v>0</v>
      </c>
      <c r="V32" s="124">
        <v>0</v>
      </c>
      <c r="W32" s="124">
        <v>0</v>
      </c>
      <c r="X32" s="124">
        <v>0</v>
      </c>
      <c r="Y32" s="124">
        <v>0</v>
      </c>
      <c r="Z32" s="124">
        <v>0</v>
      </c>
      <c r="AA32" s="124">
        <v>0</v>
      </c>
      <c r="AB32" s="124">
        <v>0</v>
      </c>
      <c r="AC32" s="124">
        <v>0</v>
      </c>
      <c r="AD32" s="124">
        <v>0</v>
      </c>
      <c r="AE32" s="124">
        <v>0</v>
      </c>
      <c r="AF32" s="124">
        <v>0</v>
      </c>
      <c r="AG32" s="124">
        <v>0</v>
      </c>
      <c r="AH32" s="166">
        <v>0</v>
      </c>
      <c r="AI32" s="166">
        <v>0</v>
      </c>
      <c r="AJ32" s="166">
        <v>0</v>
      </c>
      <c r="AK32" s="166">
        <v>0</v>
      </c>
      <c r="AL32" s="166">
        <v>0</v>
      </c>
      <c r="AM32" s="166">
        <v>0</v>
      </c>
      <c r="AN32" s="166">
        <v>0</v>
      </c>
      <c r="AO32" s="166">
        <v>0</v>
      </c>
      <c r="AP32" s="166">
        <v>0</v>
      </c>
      <c r="AQ32" s="166">
        <v>0</v>
      </c>
      <c r="AR32" s="166">
        <v>0</v>
      </c>
      <c r="AS32" s="166">
        <v>0</v>
      </c>
      <c r="AT32" s="166">
        <v>0</v>
      </c>
      <c r="AU32" s="166">
        <v>0</v>
      </c>
      <c r="AV32" s="166">
        <v>0</v>
      </c>
      <c r="AW32" s="166">
        <v>0</v>
      </c>
      <c r="AX32" s="166">
        <v>0</v>
      </c>
      <c r="AY32" s="166">
        <v>0</v>
      </c>
      <c r="AZ32" s="166">
        <v>0</v>
      </c>
      <c r="BA32" s="166">
        <v>0</v>
      </c>
      <c r="BB32" s="166">
        <v>0</v>
      </c>
      <c r="BC32" s="166">
        <v>0</v>
      </c>
      <c r="BD32" s="166">
        <v>0</v>
      </c>
      <c r="BE32" s="166">
        <v>0</v>
      </c>
      <c r="BF32" s="166">
        <v>0</v>
      </c>
      <c r="BG32" s="166">
        <v>0</v>
      </c>
    </row>
    <row r="33" spans="1:59" ht="15" x14ac:dyDescent="0.25">
      <c r="A33" s="244">
        <f>PowellInflow.Unregulated!A33</f>
        <v>44835</v>
      </c>
      <c r="B33" s="117">
        <v>1</v>
      </c>
      <c r="C33" s="117">
        <v>1</v>
      </c>
      <c r="D33" s="117">
        <v>1</v>
      </c>
      <c r="E33" s="124">
        <v>0</v>
      </c>
      <c r="F33" s="124">
        <v>0</v>
      </c>
      <c r="G33" s="124">
        <v>0</v>
      </c>
      <c r="H33" s="124">
        <v>0</v>
      </c>
      <c r="I33" s="124">
        <v>0</v>
      </c>
      <c r="J33" s="124">
        <v>0</v>
      </c>
      <c r="K33" s="124">
        <v>0</v>
      </c>
      <c r="L33" s="124">
        <v>0</v>
      </c>
      <c r="M33" s="124">
        <v>0</v>
      </c>
      <c r="N33" s="124">
        <v>0</v>
      </c>
      <c r="O33" s="124">
        <v>0</v>
      </c>
      <c r="P33" s="124">
        <v>0</v>
      </c>
      <c r="Q33" s="124">
        <v>0</v>
      </c>
      <c r="R33" s="124">
        <v>0</v>
      </c>
      <c r="S33" s="124">
        <v>0</v>
      </c>
      <c r="T33" s="124">
        <v>0</v>
      </c>
      <c r="U33" s="124">
        <v>0</v>
      </c>
      <c r="V33" s="124">
        <v>0</v>
      </c>
      <c r="W33" s="124">
        <v>0</v>
      </c>
      <c r="X33" s="124">
        <v>0</v>
      </c>
      <c r="Y33" s="124">
        <v>0</v>
      </c>
      <c r="Z33" s="124">
        <v>0</v>
      </c>
      <c r="AA33" s="124">
        <v>0</v>
      </c>
      <c r="AB33" s="124">
        <v>0</v>
      </c>
      <c r="AC33" s="124">
        <v>0</v>
      </c>
      <c r="AD33" s="124">
        <v>0</v>
      </c>
      <c r="AE33" s="124">
        <v>0</v>
      </c>
      <c r="AF33" s="124">
        <v>0</v>
      </c>
      <c r="AG33" s="124">
        <v>0</v>
      </c>
      <c r="AH33" s="166">
        <v>0</v>
      </c>
      <c r="AI33" s="166">
        <v>0</v>
      </c>
      <c r="AJ33" s="166">
        <v>0</v>
      </c>
      <c r="AK33" s="166">
        <v>0</v>
      </c>
      <c r="AL33" s="166">
        <v>0</v>
      </c>
      <c r="AM33" s="166">
        <v>0</v>
      </c>
      <c r="AN33" s="166">
        <v>0</v>
      </c>
      <c r="AO33" s="166">
        <v>0</v>
      </c>
      <c r="AP33" s="166">
        <v>0</v>
      </c>
      <c r="AQ33" s="166">
        <v>0</v>
      </c>
      <c r="AR33" s="166">
        <v>0</v>
      </c>
      <c r="AS33" s="166">
        <v>0</v>
      </c>
      <c r="AT33" s="166">
        <v>0</v>
      </c>
      <c r="AU33" s="166">
        <v>0</v>
      </c>
      <c r="AV33" s="166">
        <v>0</v>
      </c>
      <c r="AW33" s="166">
        <v>0</v>
      </c>
      <c r="AX33" s="166">
        <v>0</v>
      </c>
      <c r="AY33" s="166">
        <v>0</v>
      </c>
      <c r="AZ33" s="166">
        <v>0</v>
      </c>
      <c r="BA33" s="166">
        <v>0</v>
      </c>
      <c r="BB33" s="166">
        <v>0</v>
      </c>
      <c r="BC33" s="166">
        <v>0</v>
      </c>
      <c r="BD33" s="166">
        <v>0</v>
      </c>
      <c r="BE33" s="166">
        <v>0</v>
      </c>
      <c r="BF33" s="166">
        <v>0</v>
      </c>
      <c r="BG33" s="166">
        <v>0</v>
      </c>
    </row>
    <row r="34" spans="1:59" ht="15" x14ac:dyDescent="0.25">
      <c r="A34" s="244">
        <f>PowellInflow.Unregulated!A34</f>
        <v>44866</v>
      </c>
      <c r="B34" s="117">
        <v>1</v>
      </c>
      <c r="C34" s="117">
        <v>1</v>
      </c>
      <c r="D34" s="117">
        <v>1</v>
      </c>
      <c r="E34" s="124">
        <v>0</v>
      </c>
      <c r="F34" s="124">
        <v>0</v>
      </c>
      <c r="G34" s="124">
        <v>0</v>
      </c>
      <c r="H34" s="124">
        <v>0</v>
      </c>
      <c r="I34" s="124">
        <v>0</v>
      </c>
      <c r="J34" s="124">
        <v>0</v>
      </c>
      <c r="K34" s="124">
        <v>0</v>
      </c>
      <c r="L34" s="124">
        <v>0</v>
      </c>
      <c r="M34" s="124">
        <v>0</v>
      </c>
      <c r="N34" s="124">
        <v>0</v>
      </c>
      <c r="O34" s="124">
        <v>0</v>
      </c>
      <c r="P34" s="124">
        <v>0</v>
      </c>
      <c r="Q34" s="124">
        <v>0</v>
      </c>
      <c r="R34" s="124">
        <v>0</v>
      </c>
      <c r="S34" s="124">
        <v>0</v>
      </c>
      <c r="T34" s="124">
        <v>0</v>
      </c>
      <c r="U34" s="124">
        <v>0</v>
      </c>
      <c r="V34" s="124">
        <v>0</v>
      </c>
      <c r="W34" s="124">
        <v>0</v>
      </c>
      <c r="X34" s="124">
        <v>0</v>
      </c>
      <c r="Y34" s="124">
        <v>0</v>
      </c>
      <c r="Z34" s="124">
        <v>0</v>
      </c>
      <c r="AA34" s="124">
        <v>0</v>
      </c>
      <c r="AB34" s="124">
        <v>0</v>
      </c>
      <c r="AC34" s="124">
        <v>0</v>
      </c>
      <c r="AD34" s="124">
        <v>0</v>
      </c>
      <c r="AE34" s="124">
        <v>0</v>
      </c>
      <c r="AF34" s="124">
        <v>0</v>
      </c>
      <c r="AG34" s="124">
        <v>0</v>
      </c>
      <c r="AH34" s="166">
        <v>0</v>
      </c>
      <c r="AI34" s="166">
        <v>0</v>
      </c>
      <c r="AJ34" s="166">
        <v>0</v>
      </c>
      <c r="AK34" s="166">
        <v>0</v>
      </c>
      <c r="AL34" s="166">
        <v>0</v>
      </c>
      <c r="AM34" s="166">
        <v>0</v>
      </c>
      <c r="AN34" s="166">
        <v>0</v>
      </c>
      <c r="AO34" s="166">
        <v>0</v>
      </c>
      <c r="AP34" s="166">
        <v>0</v>
      </c>
      <c r="AQ34" s="166">
        <v>0</v>
      </c>
      <c r="AR34" s="166">
        <v>0</v>
      </c>
      <c r="AS34" s="166">
        <v>0</v>
      </c>
      <c r="AT34" s="166">
        <v>0</v>
      </c>
      <c r="AU34" s="166">
        <v>0</v>
      </c>
      <c r="AV34" s="166">
        <v>0</v>
      </c>
      <c r="AW34" s="166">
        <v>0</v>
      </c>
      <c r="AX34" s="166">
        <v>0</v>
      </c>
      <c r="AY34" s="166">
        <v>0</v>
      </c>
      <c r="AZ34" s="166">
        <v>0</v>
      </c>
      <c r="BA34" s="166">
        <v>0</v>
      </c>
      <c r="BB34" s="166">
        <v>0</v>
      </c>
      <c r="BC34" s="166">
        <v>0</v>
      </c>
      <c r="BD34" s="166">
        <v>0</v>
      </c>
      <c r="BE34" s="166">
        <v>0</v>
      </c>
      <c r="BF34" s="166">
        <v>0</v>
      </c>
      <c r="BG34" s="166">
        <v>0</v>
      </c>
    </row>
    <row r="35" spans="1:59" ht="15" x14ac:dyDescent="0.25">
      <c r="A35" s="244">
        <f>PowellInflow.Unregulated!A35</f>
        <v>44896</v>
      </c>
      <c r="B35" s="117">
        <v>1</v>
      </c>
      <c r="C35" s="117">
        <v>1</v>
      </c>
      <c r="D35" s="117">
        <v>1</v>
      </c>
      <c r="E35" s="124">
        <v>0</v>
      </c>
      <c r="F35" s="124">
        <v>0</v>
      </c>
      <c r="G35" s="124">
        <v>0</v>
      </c>
      <c r="H35" s="124">
        <v>0</v>
      </c>
      <c r="I35" s="124">
        <v>0</v>
      </c>
      <c r="J35" s="124">
        <v>0</v>
      </c>
      <c r="K35" s="124">
        <v>0</v>
      </c>
      <c r="L35" s="124">
        <v>0</v>
      </c>
      <c r="M35" s="124">
        <v>0</v>
      </c>
      <c r="N35" s="124">
        <v>0</v>
      </c>
      <c r="O35" s="124">
        <v>0</v>
      </c>
      <c r="P35" s="124">
        <v>0</v>
      </c>
      <c r="Q35" s="124">
        <v>0</v>
      </c>
      <c r="R35" s="124">
        <v>0</v>
      </c>
      <c r="S35" s="124">
        <v>0</v>
      </c>
      <c r="T35" s="124">
        <v>0</v>
      </c>
      <c r="U35" s="124">
        <v>0</v>
      </c>
      <c r="V35" s="124">
        <v>0</v>
      </c>
      <c r="W35" s="124">
        <v>0</v>
      </c>
      <c r="X35" s="124">
        <v>0</v>
      </c>
      <c r="Y35" s="124">
        <v>0</v>
      </c>
      <c r="Z35" s="124">
        <v>0</v>
      </c>
      <c r="AA35" s="124">
        <v>0</v>
      </c>
      <c r="AB35" s="124">
        <v>0</v>
      </c>
      <c r="AC35" s="124">
        <v>0</v>
      </c>
      <c r="AD35" s="124">
        <v>0</v>
      </c>
      <c r="AE35" s="124">
        <v>0</v>
      </c>
      <c r="AF35" s="124">
        <v>0</v>
      </c>
      <c r="AG35" s="124">
        <v>0</v>
      </c>
      <c r="AH35" s="166">
        <v>0</v>
      </c>
      <c r="AI35" s="166">
        <v>0</v>
      </c>
      <c r="AJ35" s="166">
        <v>0</v>
      </c>
      <c r="AK35" s="166">
        <v>0</v>
      </c>
      <c r="AL35" s="166">
        <v>0</v>
      </c>
      <c r="AM35" s="166">
        <v>0</v>
      </c>
      <c r="AN35" s="166">
        <v>0</v>
      </c>
      <c r="AO35" s="166">
        <v>0</v>
      </c>
      <c r="AP35" s="166">
        <v>0</v>
      </c>
      <c r="AQ35" s="166">
        <v>0</v>
      </c>
      <c r="AR35" s="166">
        <v>0</v>
      </c>
      <c r="AS35" s="166">
        <v>0</v>
      </c>
      <c r="AT35" s="166">
        <v>0</v>
      </c>
      <c r="AU35" s="166">
        <v>0</v>
      </c>
      <c r="AV35" s="166">
        <v>0</v>
      </c>
      <c r="AW35" s="166">
        <v>0</v>
      </c>
      <c r="AX35" s="166">
        <v>0</v>
      </c>
      <c r="AY35" s="166">
        <v>0</v>
      </c>
      <c r="AZ35" s="166">
        <v>0</v>
      </c>
      <c r="BA35" s="166">
        <v>0</v>
      </c>
      <c r="BB35" s="166">
        <v>0</v>
      </c>
      <c r="BC35" s="166">
        <v>0</v>
      </c>
      <c r="BD35" s="166">
        <v>0</v>
      </c>
      <c r="BE35" s="166">
        <v>0</v>
      </c>
      <c r="BF35" s="166">
        <v>0</v>
      </c>
      <c r="BG35" s="166">
        <v>0</v>
      </c>
    </row>
    <row r="36" spans="1:59" ht="15" x14ac:dyDescent="0.25">
      <c r="A36" s="244">
        <f>PowellInflow.Unregulated!A36</f>
        <v>44927</v>
      </c>
      <c r="B36" s="117">
        <v>1</v>
      </c>
      <c r="C36" s="117">
        <v>1</v>
      </c>
      <c r="D36" s="117">
        <v>1</v>
      </c>
      <c r="E36" s="124">
        <v>0</v>
      </c>
      <c r="F36" s="124">
        <v>0</v>
      </c>
      <c r="G36" s="124">
        <v>0</v>
      </c>
      <c r="H36" s="124">
        <v>0</v>
      </c>
      <c r="I36" s="124">
        <v>0</v>
      </c>
      <c r="J36" s="124">
        <v>0</v>
      </c>
      <c r="K36" s="124">
        <v>0</v>
      </c>
      <c r="L36" s="124">
        <v>0</v>
      </c>
      <c r="M36" s="124">
        <v>0</v>
      </c>
      <c r="N36" s="124">
        <v>0</v>
      </c>
      <c r="O36" s="124">
        <v>0</v>
      </c>
      <c r="P36" s="124">
        <v>0</v>
      </c>
      <c r="Q36" s="124">
        <v>0</v>
      </c>
      <c r="R36" s="124">
        <v>0</v>
      </c>
      <c r="S36" s="124">
        <v>0</v>
      </c>
      <c r="T36" s="124">
        <v>0</v>
      </c>
      <c r="U36" s="124">
        <v>0</v>
      </c>
      <c r="V36" s="124">
        <v>0</v>
      </c>
      <c r="W36" s="124">
        <v>0</v>
      </c>
      <c r="X36" s="124">
        <v>0</v>
      </c>
      <c r="Y36" s="124">
        <v>0</v>
      </c>
      <c r="Z36" s="124">
        <v>0</v>
      </c>
      <c r="AA36" s="124">
        <v>0</v>
      </c>
      <c r="AB36" s="124">
        <v>0</v>
      </c>
      <c r="AC36" s="124">
        <v>0</v>
      </c>
      <c r="AD36" s="124">
        <v>0</v>
      </c>
      <c r="AE36" s="124">
        <v>0</v>
      </c>
      <c r="AF36" s="124">
        <v>0</v>
      </c>
      <c r="AG36" s="124">
        <v>0</v>
      </c>
      <c r="AH36" s="166">
        <v>0</v>
      </c>
      <c r="AI36" s="166">
        <v>0</v>
      </c>
      <c r="AJ36" s="166">
        <v>0</v>
      </c>
      <c r="AK36" s="166">
        <v>0</v>
      </c>
      <c r="AL36" s="166">
        <v>0</v>
      </c>
      <c r="AM36" s="166">
        <v>0</v>
      </c>
      <c r="AN36" s="166">
        <v>0</v>
      </c>
      <c r="AO36" s="166">
        <v>0</v>
      </c>
      <c r="AP36" s="166">
        <v>0</v>
      </c>
      <c r="AQ36" s="166">
        <v>0</v>
      </c>
      <c r="AR36" s="166">
        <v>0</v>
      </c>
      <c r="AS36" s="166">
        <v>0</v>
      </c>
      <c r="AT36" s="166">
        <v>0</v>
      </c>
      <c r="AU36" s="166">
        <v>0</v>
      </c>
      <c r="AV36" s="166">
        <v>0</v>
      </c>
      <c r="AW36" s="166">
        <v>0</v>
      </c>
      <c r="AX36" s="166">
        <v>0</v>
      </c>
      <c r="AY36" s="166">
        <v>0</v>
      </c>
      <c r="AZ36" s="166">
        <v>0</v>
      </c>
      <c r="BA36" s="166">
        <v>0</v>
      </c>
      <c r="BB36" s="166">
        <v>0</v>
      </c>
      <c r="BC36" s="166">
        <v>0</v>
      </c>
      <c r="BD36" s="166">
        <v>0</v>
      </c>
      <c r="BE36" s="166">
        <v>0</v>
      </c>
      <c r="BF36" s="166">
        <v>0</v>
      </c>
      <c r="BG36" s="166">
        <v>0</v>
      </c>
    </row>
    <row r="37" spans="1:59" ht="15" x14ac:dyDescent="0.25">
      <c r="A37" s="244">
        <f>PowellInflow.Unregulated!A37</f>
        <v>44958</v>
      </c>
      <c r="B37" s="117">
        <v>1</v>
      </c>
      <c r="C37" s="117">
        <v>1</v>
      </c>
      <c r="D37" s="117">
        <v>1</v>
      </c>
      <c r="E37" s="124">
        <v>0</v>
      </c>
      <c r="F37" s="124">
        <v>0</v>
      </c>
      <c r="G37" s="124">
        <v>0</v>
      </c>
      <c r="H37" s="124">
        <v>0</v>
      </c>
      <c r="I37" s="124">
        <v>0</v>
      </c>
      <c r="J37" s="124">
        <v>0</v>
      </c>
      <c r="K37" s="124">
        <v>0</v>
      </c>
      <c r="L37" s="124">
        <v>0</v>
      </c>
      <c r="M37" s="124">
        <v>0</v>
      </c>
      <c r="N37" s="124">
        <v>0</v>
      </c>
      <c r="O37" s="124">
        <v>0</v>
      </c>
      <c r="P37" s="124">
        <v>0</v>
      </c>
      <c r="Q37" s="124">
        <v>0</v>
      </c>
      <c r="R37" s="124">
        <v>0</v>
      </c>
      <c r="S37" s="124">
        <v>0</v>
      </c>
      <c r="T37" s="124">
        <v>0</v>
      </c>
      <c r="U37" s="124">
        <v>0</v>
      </c>
      <c r="V37" s="124">
        <v>0</v>
      </c>
      <c r="W37" s="124">
        <v>0</v>
      </c>
      <c r="X37" s="124">
        <v>0</v>
      </c>
      <c r="Y37" s="124">
        <v>0</v>
      </c>
      <c r="Z37" s="124">
        <v>0</v>
      </c>
      <c r="AA37" s="124">
        <v>0</v>
      </c>
      <c r="AB37" s="124">
        <v>0</v>
      </c>
      <c r="AC37" s="124">
        <v>0</v>
      </c>
      <c r="AD37" s="124">
        <v>0</v>
      </c>
      <c r="AE37" s="124">
        <v>0</v>
      </c>
      <c r="AF37" s="124">
        <v>0</v>
      </c>
      <c r="AG37" s="124">
        <v>0</v>
      </c>
      <c r="AH37" s="166">
        <v>0</v>
      </c>
      <c r="AI37" s="166">
        <v>0</v>
      </c>
      <c r="AJ37" s="166">
        <v>0</v>
      </c>
      <c r="AK37" s="166">
        <v>0</v>
      </c>
      <c r="AL37" s="166">
        <v>0</v>
      </c>
      <c r="AM37" s="166">
        <v>0</v>
      </c>
      <c r="AN37" s="166">
        <v>0</v>
      </c>
      <c r="AO37" s="166">
        <v>0</v>
      </c>
      <c r="AP37" s="166">
        <v>0</v>
      </c>
      <c r="AQ37" s="166">
        <v>0</v>
      </c>
      <c r="AR37" s="166">
        <v>0</v>
      </c>
      <c r="AS37" s="166">
        <v>0</v>
      </c>
      <c r="AT37" s="166">
        <v>0</v>
      </c>
      <c r="AU37" s="166">
        <v>0</v>
      </c>
      <c r="AV37" s="166">
        <v>0</v>
      </c>
      <c r="AW37" s="166">
        <v>0</v>
      </c>
      <c r="AX37" s="166">
        <v>0</v>
      </c>
      <c r="AY37" s="166">
        <v>0</v>
      </c>
      <c r="AZ37" s="166">
        <v>0</v>
      </c>
      <c r="BA37" s="166">
        <v>0</v>
      </c>
      <c r="BB37" s="166">
        <v>0</v>
      </c>
      <c r="BC37" s="166">
        <v>0</v>
      </c>
      <c r="BD37" s="166">
        <v>0</v>
      </c>
      <c r="BE37" s="166">
        <v>0</v>
      </c>
      <c r="BF37" s="166">
        <v>0</v>
      </c>
      <c r="BG37" s="166">
        <v>0</v>
      </c>
    </row>
    <row r="38" spans="1:59" ht="15" x14ac:dyDescent="0.25">
      <c r="A38" s="244">
        <f>PowellInflow.Unregulated!A38</f>
        <v>44986</v>
      </c>
      <c r="B38" s="117">
        <v>1</v>
      </c>
      <c r="C38" s="117">
        <v>1</v>
      </c>
      <c r="D38" s="117">
        <v>1</v>
      </c>
      <c r="E38" s="124">
        <v>0</v>
      </c>
      <c r="F38" s="124">
        <v>0</v>
      </c>
      <c r="G38" s="124">
        <v>0</v>
      </c>
      <c r="H38" s="124">
        <v>0</v>
      </c>
      <c r="I38" s="124">
        <v>0</v>
      </c>
      <c r="J38" s="124">
        <v>0</v>
      </c>
      <c r="K38" s="124">
        <v>0</v>
      </c>
      <c r="L38" s="124">
        <v>0</v>
      </c>
      <c r="M38" s="124">
        <v>0</v>
      </c>
      <c r="N38" s="124">
        <v>0</v>
      </c>
      <c r="O38" s="124">
        <v>0</v>
      </c>
      <c r="P38" s="124">
        <v>0</v>
      </c>
      <c r="Q38" s="124">
        <v>0</v>
      </c>
      <c r="R38" s="124">
        <v>0</v>
      </c>
      <c r="S38" s="124">
        <v>0</v>
      </c>
      <c r="T38" s="124">
        <v>0</v>
      </c>
      <c r="U38" s="124">
        <v>0</v>
      </c>
      <c r="V38" s="124">
        <v>0</v>
      </c>
      <c r="W38" s="124">
        <v>0</v>
      </c>
      <c r="X38" s="124">
        <v>0</v>
      </c>
      <c r="Y38" s="124">
        <v>0</v>
      </c>
      <c r="Z38" s="124">
        <v>0</v>
      </c>
      <c r="AA38" s="124">
        <v>0</v>
      </c>
      <c r="AB38" s="124">
        <v>0</v>
      </c>
      <c r="AC38" s="124">
        <v>0</v>
      </c>
      <c r="AD38" s="124">
        <v>0</v>
      </c>
      <c r="AE38" s="124">
        <v>0</v>
      </c>
      <c r="AF38" s="124">
        <v>0</v>
      </c>
      <c r="AG38" s="124">
        <v>0</v>
      </c>
      <c r="AH38" s="166">
        <v>0</v>
      </c>
      <c r="AI38" s="166">
        <v>0</v>
      </c>
      <c r="AJ38" s="166">
        <v>0</v>
      </c>
      <c r="AK38" s="166">
        <v>0</v>
      </c>
      <c r="AL38" s="166">
        <v>0</v>
      </c>
      <c r="AM38" s="166">
        <v>0</v>
      </c>
      <c r="AN38" s="166">
        <v>0</v>
      </c>
      <c r="AO38" s="166">
        <v>0</v>
      </c>
      <c r="AP38" s="166">
        <v>0</v>
      </c>
      <c r="AQ38" s="166">
        <v>0</v>
      </c>
      <c r="AR38" s="166">
        <v>0</v>
      </c>
      <c r="AS38" s="166">
        <v>0</v>
      </c>
      <c r="AT38" s="166">
        <v>0</v>
      </c>
      <c r="AU38" s="166">
        <v>0</v>
      </c>
      <c r="AV38" s="166">
        <v>0</v>
      </c>
      <c r="AW38" s="166">
        <v>0</v>
      </c>
      <c r="AX38" s="166">
        <v>0</v>
      </c>
      <c r="AY38" s="166">
        <v>0</v>
      </c>
      <c r="AZ38" s="166">
        <v>0</v>
      </c>
      <c r="BA38" s="166">
        <v>0</v>
      </c>
      <c r="BB38" s="166">
        <v>0</v>
      </c>
      <c r="BC38" s="166">
        <v>0</v>
      </c>
      <c r="BD38" s="166">
        <v>0</v>
      </c>
      <c r="BE38" s="166">
        <v>0</v>
      </c>
      <c r="BF38" s="166">
        <v>0</v>
      </c>
      <c r="BG38" s="166">
        <v>0</v>
      </c>
    </row>
    <row r="39" spans="1:59" ht="15" x14ac:dyDescent="0.25">
      <c r="A39" s="244">
        <f>PowellInflow.Unregulated!A39</f>
        <v>45017</v>
      </c>
      <c r="B39" s="117">
        <v>1</v>
      </c>
      <c r="C39" s="117">
        <v>1</v>
      </c>
      <c r="D39" s="117">
        <v>1</v>
      </c>
      <c r="E39" s="124">
        <v>0</v>
      </c>
      <c r="F39" s="124">
        <v>0</v>
      </c>
      <c r="G39" s="124">
        <v>0</v>
      </c>
      <c r="H39" s="124">
        <v>0</v>
      </c>
      <c r="I39" s="124">
        <v>0</v>
      </c>
      <c r="J39" s="124">
        <v>0</v>
      </c>
      <c r="K39" s="124">
        <v>0</v>
      </c>
      <c r="L39" s="124">
        <v>0</v>
      </c>
      <c r="M39" s="124">
        <v>0</v>
      </c>
      <c r="N39" s="124">
        <v>0</v>
      </c>
      <c r="O39" s="124">
        <v>0</v>
      </c>
      <c r="P39" s="124">
        <v>0</v>
      </c>
      <c r="Q39" s="124">
        <v>0</v>
      </c>
      <c r="R39" s="124">
        <v>0</v>
      </c>
      <c r="S39" s="124">
        <v>0</v>
      </c>
      <c r="T39" s="124">
        <v>0</v>
      </c>
      <c r="U39" s="124">
        <v>0</v>
      </c>
      <c r="V39" s="124">
        <v>0</v>
      </c>
      <c r="W39" s="124">
        <v>0</v>
      </c>
      <c r="X39" s="124">
        <v>0</v>
      </c>
      <c r="Y39" s="124">
        <v>0</v>
      </c>
      <c r="Z39" s="124">
        <v>0</v>
      </c>
      <c r="AA39" s="124">
        <v>0</v>
      </c>
      <c r="AB39" s="124">
        <v>0</v>
      </c>
      <c r="AC39" s="124">
        <v>0</v>
      </c>
      <c r="AD39" s="124">
        <v>0</v>
      </c>
      <c r="AE39" s="124">
        <v>0</v>
      </c>
      <c r="AF39" s="124">
        <v>0</v>
      </c>
      <c r="AG39" s="124">
        <v>0</v>
      </c>
      <c r="AH39" s="166">
        <v>0</v>
      </c>
      <c r="AI39" s="166">
        <v>0</v>
      </c>
      <c r="AJ39" s="166">
        <v>0</v>
      </c>
      <c r="AK39" s="166">
        <v>0</v>
      </c>
      <c r="AL39" s="166">
        <v>0</v>
      </c>
      <c r="AM39" s="166">
        <v>0</v>
      </c>
      <c r="AN39" s="166">
        <v>0</v>
      </c>
      <c r="AO39" s="166">
        <v>0</v>
      </c>
      <c r="AP39" s="166">
        <v>0</v>
      </c>
      <c r="AQ39" s="166">
        <v>0</v>
      </c>
      <c r="AR39" s="166">
        <v>0</v>
      </c>
      <c r="AS39" s="166">
        <v>0</v>
      </c>
      <c r="AT39" s="166">
        <v>0</v>
      </c>
      <c r="AU39" s="166">
        <v>0</v>
      </c>
      <c r="AV39" s="166">
        <v>0</v>
      </c>
      <c r="AW39" s="166">
        <v>0</v>
      </c>
      <c r="AX39" s="166">
        <v>0</v>
      </c>
      <c r="AY39" s="166">
        <v>0</v>
      </c>
      <c r="AZ39" s="166">
        <v>0</v>
      </c>
      <c r="BA39" s="166">
        <v>0</v>
      </c>
      <c r="BB39" s="166">
        <v>0</v>
      </c>
      <c r="BC39" s="166">
        <v>0</v>
      </c>
      <c r="BD39" s="166">
        <v>0</v>
      </c>
      <c r="BE39" s="166">
        <v>0</v>
      </c>
      <c r="BF39" s="166">
        <v>0</v>
      </c>
      <c r="BG39" s="166">
        <v>0</v>
      </c>
    </row>
    <row r="40" spans="1:59" ht="15" x14ac:dyDescent="0.25">
      <c r="A40" s="244">
        <f>PowellInflow.Unregulated!A40</f>
        <v>45047</v>
      </c>
      <c r="B40" s="117">
        <v>1</v>
      </c>
      <c r="C40" s="117">
        <v>1</v>
      </c>
      <c r="D40" s="117">
        <v>1</v>
      </c>
      <c r="E40" s="124">
        <v>0</v>
      </c>
      <c r="F40" s="124">
        <v>0</v>
      </c>
      <c r="G40" s="124">
        <v>0</v>
      </c>
      <c r="H40" s="124">
        <v>0</v>
      </c>
      <c r="I40" s="124">
        <v>0</v>
      </c>
      <c r="J40" s="124">
        <v>0</v>
      </c>
      <c r="K40" s="124">
        <v>0</v>
      </c>
      <c r="L40" s="124">
        <v>0</v>
      </c>
      <c r="M40" s="124">
        <v>0</v>
      </c>
      <c r="N40" s="124">
        <v>0</v>
      </c>
      <c r="O40" s="124">
        <v>0</v>
      </c>
      <c r="P40" s="124">
        <v>0</v>
      </c>
      <c r="Q40" s="124">
        <v>0</v>
      </c>
      <c r="R40" s="124">
        <v>0</v>
      </c>
      <c r="S40" s="124">
        <v>0</v>
      </c>
      <c r="T40" s="124">
        <v>0</v>
      </c>
      <c r="U40" s="124">
        <v>0</v>
      </c>
      <c r="V40" s="124">
        <v>0</v>
      </c>
      <c r="W40" s="124">
        <v>0</v>
      </c>
      <c r="X40" s="124">
        <v>0</v>
      </c>
      <c r="Y40" s="124">
        <v>0</v>
      </c>
      <c r="Z40" s="124">
        <v>0</v>
      </c>
      <c r="AA40" s="124">
        <v>0</v>
      </c>
      <c r="AB40" s="124">
        <v>0</v>
      </c>
      <c r="AC40" s="124">
        <v>0</v>
      </c>
      <c r="AD40" s="124">
        <v>0</v>
      </c>
      <c r="AE40" s="124">
        <v>0</v>
      </c>
      <c r="AF40" s="124">
        <v>0</v>
      </c>
      <c r="AG40" s="124">
        <v>0</v>
      </c>
      <c r="AH40" s="166">
        <v>0</v>
      </c>
      <c r="AI40" s="166">
        <v>0</v>
      </c>
      <c r="AJ40" s="166">
        <v>0</v>
      </c>
      <c r="AK40" s="166">
        <v>0</v>
      </c>
      <c r="AL40" s="166">
        <v>0</v>
      </c>
      <c r="AM40" s="166">
        <v>0</v>
      </c>
      <c r="AN40" s="166">
        <v>0</v>
      </c>
      <c r="AO40" s="166">
        <v>0</v>
      </c>
      <c r="AP40" s="166">
        <v>0</v>
      </c>
      <c r="AQ40" s="166">
        <v>0</v>
      </c>
      <c r="AR40" s="166">
        <v>0</v>
      </c>
      <c r="AS40" s="166">
        <v>0</v>
      </c>
      <c r="AT40" s="166">
        <v>0</v>
      </c>
      <c r="AU40" s="166">
        <v>0</v>
      </c>
      <c r="AV40" s="166">
        <v>0</v>
      </c>
      <c r="AW40" s="166">
        <v>0</v>
      </c>
      <c r="AX40" s="166">
        <v>0</v>
      </c>
      <c r="AY40" s="166">
        <v>0</v>
      </c>
      <c r="AZ40" s="166">
        <v>0</v>
      </c>
      <c r="BA40" s="166">
        <v>0</v>
      </c>
      <c r="BB40" s="166">
        <v>0</v>
      </c>
      <c r="BC40" s="166">
        <v>0</v>
      </c>
      <c r="BD40" s="166">
        <v>0</v>
      </c>
      <c r="BE40" s="166">
        <v>0</v>
      </c>
      <c r="BF40" s="166">
        <v>0</v>
      </c>
      <c r="BG40" s="166">
        <v>0</v>
      </c>
    </row>
    <row r="41" spans="1:59" ht="15" x14ac:dyDescent="0.25">
      <c r="A41" s="244">
        <f>PowellInflow.Unregulated!A41</f>
        <v>45078</v>
      </c>
      <c r="B41" s="117">
        <v>1</v>
      </c>
      <c r="C41" s="117">
        <v>1</v>
      </c>
      <c r="D41" s="117">
        <v>1</v>
      </c>
      <c r="E41" s="124">
        <v>0</v>
      </c>
      <c r="F41" s="124">
        <v>0</v>
      </c>
      <c r="G41" s="124">
        <v>0</v>
      </c>
      <c r="H41" s="124">
        <v>0</v>
      </c>
      <c r="I41" s="124">
        <v>0</v>
      </c>
      <c r="J41" s="124">
        <v>0</v>
      </c>
      <c r="K41" s="124">
        <v>0</v>
      </c>
      <c r="L41" s="124">
        <v>0</v>
      </c>
      <c r="M41" s="124">
        <v>0</v>
      </c>
      <c r="N41" s="124">
        <v>0</v>
      </c>
      <c r="O41" s="124">
        <v>0</v>
      </c>
      <c r="P41" s="124">
        <v>0</v>
      </c>
      <c r="Q41" s="124">
        <v>0</v>
      </c>
      <c r="R41" s="124">
        <v>0</v>
      </c>
      <c r="S41" s="124">
        <v>0</v>
      </c>
      <c r="T41" s="124">
        <v>0</v>
      </c>
      <c r="U41" s="124">
        <v>0</v>
      </c>
      <c r="V41" s="124">
        <v>0</v>
      </c>
      <c r="W41" s="124">
        <v>0</v>
      </c>
      <c r="X41" s="124">
        <v>0</v>
      </c>
      <c r="Y41" s="124">
        <v>0</v>
      </c>
      <c r="Z41" s="124">
        <v>0</v>
      </c>
      <c r="AA41" s="124">
        <v>0</v>
      </c>
      <c r="AB41" s="124">
        <v>0</v>
      </c>
      <c r="AC41" s="124">
        <v>0</v>
      </c>
      <c r="AD41" s="124">
        <v>0</v>
      </c>
      <c r="AE41" s="124">
        <v>0</v>
      </c>
      <c r="AF41" s="124">
        <v>0</v>
      </c>
      <c r="AG41" s="124">
        <v>0</v>
      </c>
      <c r="AH41" s="166">
        <v>0</v>
      </c>
      <c r="AI41" s="166">
        <v>0</v>
      </c>
      <c r="AJ41" s="166">
        <v>0</v>
      </c>
      <c r="AK41" s="166">
        <v>0</v>
      </c>
      <c r="AL41" s="166">
        <v>0</v>
      </c>
      <c r="AM41" s="166">
        <v>0</v>
      </c>
      <c r="AN41" s="166">
        <v>0</v>
      </c>
      <c r="AO41" s="166">
        <v>0</v>
      </c>
      <c r="AP41" s="166">
        <v>0</v>
      </c>
      <c r="AQ41" s="166">
        <v>0</v>
      </c>
      <c r="AR41" s="166">
        <v>0</v>
      </c>
      <c r="AS41" s="166">
        <v>0</v>
      </c>
      <c r="AT41" s="166">
        <v>0</v>
      </c>
      <c r="AU41" s="166">
        <v>0</v>
      </c>
      <c r="AV41" s="166">
        <v>0</v>
      </c>
      <c r="AW41" s="166">
        <v>0</v>
      </c>
      <c r="AX41" s="166">
        <v>0</v>
      </c>
      <c r="AY41" s="166">
        <v>0</v>
      </c>
      <c r="AZ41" s="166">
        <v>0</v>
      </c>
      <c r="BA41" s="166">
        <v>0</v>
      </c>
      <c r="BB41" s="166">
        <v>0</v>
      </c>
      <c r="BC41" s="166">
        <v>0</v>
      </c>
      <c r="BD41" s="166">
        <v>0</v>
      </c>
      <c r="BE41" s="166">
        <v>0</v>
      </c>
      <c r="BF41" s="166">
        <v>0</v>
      </c>
      <c r="BG41" s="166">
        <v>0</v>
      </c>
    </row>
    <row r="42" spans="1:59" ht="15" x14ac:dyDescent="0.25">
      <c r="A42" s="244">
        <f>PowellInflow.Unregulated!A42</f>
        <v>45108</v>
      </c>
      <c r="B42" s="117">
        <v>1</v>
      </c>
      <c r="C42" s="117">
        <v>1</v>
      </c>
      <c r="D42" s="117">
        <v>1</v>
      </c>
      <c r="E42" s="124">
        <v>0</v>
      </c>
      <c r="F42" s="124">
        <v>0</v>
      </c>
      <c r="G42" s="124">
        <v>0</v>
      </c>
      <c r="H42" s="124">
        <v>0</v>
      </c>
      <c r="I42" s="124">
        <v>0</v>
      </c>
      <c r="J42" s="124">
        <v>0</v>
      </c>
      <c r="K42" s="124">
        <v>0</v>
      </c>
      <c r="L42" s="124">
        <v>0</v>
      </c>
      <c r="M42" s="124">
        <v>0</v>
      </c>
      <c r="N42" s="124">
        <v>0</v>
      </c>
      <c r="O42" s="124">
        <v>0</v>
      </c>
      <c r="P42" s="124">
        <v>0</v>
      </c>
      <c r="Q42" s="124">
        <v>0</v>
      </c>
      <c r="R42" s="124">
        <v>0</v>
      </c>
      <c r="S42" s="124">
        <v>0</v>
      </c>
      <c r="T42" s="124">
        <v>0</v>
      </c>
      <c r="U42" s="124">
        <v>0</v>
      </c>
      <c r="V42" s="124">
        <v>0</v>
      </c>
      <c r="W42" s="124">
        <v>0</v>
      </c>
      <c r="X42" s="124">
        <v>0</v>
      </c>
      <c r="Y42" s="124">
        <v>0</v>
      </c>
      <c r="Z42" s="124">
        <v>0</v>
      </c>
      <c r="AA42" s="124">
        <v>0</v>
      </c>
      <c r="AB42" s="124">
        <v>0</v>
      </c>
      <c r="AC42" s="124">
        <v>0</v>
      </c>
      <c r="AD42" s="124">
        <v>0</v>
      </c>
      <c r="AE42" s="124">
        <v>0</v>
      </c>
      <c r="AF42" s="124">
        <v>0</v>
      </c>
      <c r="AG42" s="124">
        <v>0</v>
      </c>
      <c r="AH42" s="166">
        <v>0</v>
      </c>
      <c r="AI42" s="166">
        <v>0</v>
      </c>
      <c r="AJ42" s="166">
        <v>0</v>
      </c>
      <c r="AK42" s="166">
        <v>0</v>
      </c>
      <c r="AL42" s="166">
        <v>0</v>
      </c>
      <c r="AM42" s="166">
        <v>0</v>
      </c>
      <c r="AN42" s="166">
        <v>0</v>
      </c>
      <c r="AO42" s="166">
        <v>0</v>
      </c>
      <c r="AP42" s="166">
        <v>0</v>
      </c>
      <c r="AQ42" s="166">
        <v>0</v>
      </c>
      <c r="AR42" s="166">
        <v>0</v>
      </c>
      <c r="AS42" s="166">
        <v>0</v>
      </c>
      <c r="AT42" s="166">
        <v>0</v>
      </c>
      <c r="AU42" s="166">
        <v>0</v>
      </c>
      <c r="AV42" s="166">
        <v>0</v>
      </c>
      <c r="AW42" s="166">
        <v>0</v>
      </c>
      <c r="AX42" s="166">
        <v>0</v>
      </c>
      <c r="AY42" s="166">
        <v>0</v>
      </c>
      <c r="AZ42" s="166">
        <v>0</v>
      </c>
      <c r="BA42" s="166">
        <v>0</v>
      </c>
      <c r="BB42" s="166">
        <v>0</v>
      </c>
      <c r="BC42" s="166">
        <v>0</v>
      </c>
      <c r="BD42" s="166">
        <v>0</v>
      </c>
      <c r="BE42" s="166">
        <v>0</v>
      </c>
      <c r="BF42" s="166">
        <v>0</v>
      </c>
      <c r="BG42" s="166">
        <v>0</v>
      </c>
    </row>
    <row r="43" spans="1:59" ht="15" x14ac:dyDescent="0.25">
      <c r="A43" s="244">
        <f>PowellInflow.Unregulated!A43</f>
        <v>45139</v>
      </c>
      <c r="B43" s="117">
        <v>1</v>
      </c>
      <c r="C43" s="117">
        <v>1</v>
      </c>
      <c r="D43" s="117">
        <v>1</v>
      </c>
      <c r="E43" s="124">
        <v>0</v>
      </c>
      <c r="F43" s="124">
        <v>0</v>
      </c>
      <c r="G43" s="124">
        <v>0</v>
      </c>
      <c r="H43" s="124">
        <v>0</v>
      </c>
      <c r="I43" s="124">
        <v>0</v>
      </c>
      <c r="J43" s="124">
        <v>0</v>
      </c>
      <c r="K43" s="124">
        <v>0</v>
      </c>
      <c r="L43" s="124">
        <v>0</v>
      </c>
      <c r="M43" s="124">
        <v>0</v>
      </c>
      <c r="N43" s="124">
        <v>0</v>
      </c>
      <c r="O43" s="124">
        <v>0</v>
      </c>
      <c r="P43" s="124">
        <v>0</v>
      </c>
      <c r="Q43" s="124">
        <v>0</v>
      </c>
      <c r="R43" s="124">
        <v>0</v>
      </c>
      <c r="S43" s="124">
        <v>0</v>
      </c>
      <c r="T43" s="124">
        <v>0</v>
      </c>
      <c r="U43" s="124">
        <v>0</v>
      </c>
      <c r="V43" s="124">
        <v>0</v>
      </c>
      <c r="W43" s="124">
        <v>0</v>
      </c>
      <c r="X43" s="124">
        <v>0</v>
      </c>
      <c r="Y43" s="124">
        <v>0</v>
      </c>
      <c r="Z43" s="124">
        <v>0</v>
      </c>
      <c r="AA43" s="124">
        <v>0</v>
      </c>
      <c r="AB43" s="124">
        <v>0</v>
      </c>
      <c r="AC43" s="124">
        <v>0</v>
      </c>
      <c r="AD43" s="124">
        <v>0</v>
      </c>
      <c r="AE43" s="124">
        <v>0</v>
      </c>
      <c r="AF43" s="124">
        <v>0</v>
      </c>
      <c r="AG43" s="124">
        <v>0</v>
      </c>
      <c r="AH43" s="166">
        <v>0</v>
      </c>
      <c r="AI43" s="166">
        <v>0</v>
      </c>
      <c r="AJ43" s="166">
        <v>0</v>
      </c>
      <c r="AK43" s="166">
        <v>0</v>
      </c>
      <c r="AL43" s="166">
        <v>0</v>
      </c>
      <c r="AM43" s="166">
        <v>0</v>
      </c>
      <c r="AN43" s="166">
        <v>0</v>
      </c>
      <c r="AO43" s="166">
        <v>0</v>
      </c>
      <c r="AP43" s="166">
        <v>0</v>
      </c>
      <c r="AQ43" s="166">
        <v>0</v>
      </c>
      <c r="AR43" s="166">
        <v>0</v>
      </c>
      <c r="AS43" s="166">
        <v>0</v>
      </c>
      <c r="AT43" s="166">
        <v>0</v>
      </c>
      <c r="AU43" s="166">
        <v>0</v>
      </c>
      <c r="AV43" s="166">
        <v>0</v>
      </c>
      <c r="AW43" s="166">
        <v>0</v>
      </c>
      <c r="AX43" s="166">
        <v>0</v>
      </c>
      <c r="AY43" s="166">
        <v>0</v>
      </c>
      <c r="AZ43" s="166">
        <v>0</v>
      </c>
      <c r="BA43" s="166">
        <v>0</v>
      </c>
      <c r="BB43" s="166">
        <v>0</v>
      </c>
      <c r="BC43" s="166">
        <v>0</v>
      </c>
      <c r="BD43" s="166">
        <v>0</v>
      </c>
      <c r="BE43" s="166">
        <v>0</v>
      </c>
      <c r="BF43" s="166">
        <v>0</v>
      </c>
      <c r="BG43" s="166">
        <v>0</v>
      </c>
    </row>
    <row r="44" spans="1:59" ht="15" x14ac:dyDescent="0.25">
      <c r="A44" s="244">
        <f>PowellInflow.Unregulated!A44</f>
        <v>45170</v>
      </c>
      <c r="B44" s="117">
        <v>1</v>
      </c>
      <c r="C44" s="117">
        <v>1</v>
      </c>
      <c r="D44" s="117">
        <v>1</v>
      </c>
      <c r="E44" s="124">
        <v>0</v>
      </c>
      <c r="F44" s="124">
        <v>0</v>
      </c>
      <c r="G44" s="124">
        <v>0</v>
      </c>
      <c r="H44" s="124">
        <v>0</v>
      </c>
      <c r="I44" s="124">
        <v>0</v>
      </c>
      <c r="J44" s="124">
        <v>0</v>
      </c>
      <c r="K44" s="124">
        <v>0</v>
      </c>
      <c r="L44" s="124">
        <v>0</v>
      </c>
      <c r="M44" s="124">
        <v>0</v>
      </c>
      <c r="N44" s="124">
        <v>0</v>
      </c>
      <c r="O44" s="124">
        <v>0</v>
      </c>
      <c r="P44" s="124">
        <v>0</v>
      </c>
      <c r="Q44" s="124">
        <v>0</v>
      </c>
      <c r="R44" s="124">
        <v>0</v>
      </c>
      <c r="S44" s="124">
        <v>0</v>
      </c>
      <c r="T44" s="124">
        <v>0</v>
      </c>
      <c r="U44" s="124">
        <v>0</v>
      </c>
      <c r="V44" s="124">
        <v>0</v>
      </c>
      <c r="W44" s="124">
        <v>0</v>
      </c>
      <c r="X44" s="124">
        <v>0</v>
      </c>
      <c r="Y44" s="124">
        <v>0</v>
      </c>
      <c r="Z44" s="124">
        <v>0</v>
      </c>
      <c r="AA44" s="124">
        <v>0</v>
      </c>
      <c r="AB44" s="124">
        <v>0</v>
      </c>
      <c r="AC44" s="124">
        <v>0</v>
      </c>
      <c r="AD44" s="124">
        <v>0</v>
      </c>
      <c r="AE44" s="124">
        <v>0</v>
      </c>
      <c r="AF44" s="124">
        <v>0</v>
      </c>
      <c r="AG44" s="124">
        <v>0</v>
      </c>
      <c r="AH44" s="166">
        <v>0</v>
      </c>
      <c r="AI44" s="166">
        <v>0</v>
      </c>
      <c r="AJ44" s="166">
        <v>0</v>
      </c>
      <c r="AK44" s="166">
        <v>0</v>
      </c>
      <c r="AL44" s="166">
        <v>0</v>
      </c>
      <c r="AM44" s="166">
        <v>0</v>
      </c>
      <c r="AN44" s="166">
        <v>0</v>
      </c>
      <c r="AO44" s="166">
        <v>0</v>
      </c>
      <c r="AP44" s="166">
        <v>0</v>
      </c>
      <c r="AQ44" s="166">
        <v>0</v>
      </c>
      <c r="AR44" s="166">
        <v>0</v>
      </c>
      <c r="AS44" s="166">
        <v>0</v>
      </c>
      <c r="AT44" s="166">
        <v>0</v>
      </c>
      <c r="AU44" s="166">
        <v>0</v>
      </c>
      <c r="AV44" s="166">
        <v>0</v>
      </c>
      <c r="AW44" s="166">
        <v>0</v>
      </c>
      <c r="AX44" s="166">
        <v>0</v>
      </c>
      <c r="AY44" s="166">
        <v>0</v>
      </c>
      <c r="AZ44" s="166">
        <v>0</v>
      </c>
      <c r="BA44" s="166">
        <v>0</v>
      </c>
      <c r="BB44" s="166">
        <v>0</v>
      </c>
      <c r="BC44" s="166">
        <v>0</v>
      </c>
      <c r="BD44" s="166">
        <v>0</v>
      </c>
      <c r="BE44" s="166">
        <v>0</v>
      </c>
      <c r="BF44" s="166">
        <v>0</v>
      </c>
      <c r="BG44" s="166">
        <v>0</v>
      </c>
    </row>
    <row r="45" spans="1:59" ht="15" x14ac:dyDescent="0.25">
      <c r="A45" s="244">
        <f>PowellInflow.Unregulated!A45</f>
        <v>45200</v>
      </c>
      <c r="B45" s="117">
        <v>1</v>
      </c>
      <c r="C45" s="117">
        <v>1</v>
      </c>
      <c r="D45" s="117">
        <v>1</v>
      </c>
      <c r="E45" s="124">
        <v>0</v>
      </c>
      <c r="F45" s="124">
        <v>0</v>
      </c>
      <c r="G45" s="124">
        <v>0</v>
      </c>
      <c r="H45" s="124">
        <v>0</v>
      </c>
      <c r="I45" s="124">
        <v>0</v>
      </c>
      <c r="J45" s="124">
        <v>0</v>
      </c>
      <c r="K45" s="124">
        <v>0</v>
      </c>
      <c r="L45" s="124">
        <v>0</v>
      </c>
      <c r="M45" s="124">
        <v>0</v>
      </c>
      <c r="N45" s="124">
        <v>0</v>
      </c>
      <c r="O45" s="124">
        <v>0</v>
      </c>
      <c r="P45" s="124">
        <v>0</v>
      </c>
      <c r="Q45" s="124">
        <v>0</v>
      </c>
      <c r="R45" s="124">
        <v>0</v>
      </c>
      <c r="S45" s="124">
        <v>0</v>
      </c>
      <c r="T45" s="124">
        <v>0</v>
      </c>
      <c r="U45" s="124">
        <v>0</v>
      </c>
      <c r="V45" s="124">
        <v>0</v>
      </c>
      <c r="W45" s="124">
        <v>0</v>
      </c>
      <c r="X45" s="124">
        <v>0</v>
      </c>
      <c r="Y45" s="124">
        <v>0</v>
      </c>
      <c r="Z45" s="124">
        <v>0</v>
      </c>
      <c r="AA45" s="124">
        <v>0</v>
      </c>
      <c r="AB45" s="124">
        <v>0</v>
      </c>
      <c r="AC45" s="124">
        <v>0</v>
      </c>
      <c r="AD45" s="124">
        <v>0</v>
      </c>
      <c r="AE45" s="124">
        <v>0</v>
      </c>
      <c r="AF45" s="124">
        <v>0</v>
      </c>
      <c r="AG45" s="124">
        <v>0</v>
      </c>
      <c r="AH45" s="166">
        <v>0</v>
      </c>
      <c r="AI45" s="166">
        <v>0</v>
      </c>
      <c r="AJ45" s="166">
        <v>0</v>
      </c>
      <c r="AK45" s="166">
        <v>0</v>
      </c>
      <c r="AL45" s="166">
        <v>0</v>
      </c>
      <c r="AM45" s="166">
        <v>0</v>
      </c>
      <c r="AN45" s="166">
        <v>0</v>
      </c>
      <c r="AO45" s="166">
        <v>0</v>
      </c>
      <c r="AP45" s="166">
        <v>0</v>
      </c>
      <c r="AQ45" s="166">
        <v>0</v>
      </c>
      <c r="AR45" s="166">
        <v>0</v>
      </c>
      <c r="AS45" s="166">
        <v>0</v>
      </c>
      <c r="AT45" s="166">
        <v>0</v>
      </c>
      <c r="AU45" s="166">
        <v>0</v>
      </c>
      <c r="AV45" s="166">
        <v>0</v>
      </c>
      <c r="AW45" s="166">
        <v>0</v>
      </c>
      <c r="AX45" s="166">
        <v>0</v>
      </c>
      <c r="AY45" s="166">
        <v>0</v>
      </c>
      <c r="AZ45" s="166">
        <v>0</v>
      </c>
      <c r="BA45" s="166">
        <v>0</v>
      </c>
      <c r="BB45" s="166">
        <v>0</v>
      </c>
      <c r="BC45" s="166">
        <v>0</v>
      </c>
      <c r="BD45" s="166">
        <v>0</v>
      </c>
      <c r="BE45" s="166">
        <v>0</v>
      </c>
      <c r="BF45" s="166">
        <v>0</v>
      </c>
      <c r="BG45" s="166">
        <v>0</v>
      </c>
    </row>
    <row r="46" spans="1:59" ht="15" x14ac:dyDescent="0.25">
      <c r="A46" s="244">
        <f>PowellInflow.Unregulated!A46</f>
        <v>45231</v>
      </c>
      <c r="B46" s="117">
        <v>1</v>
      </c>
      <c r="C46" s="117">
        <v>1</v>
      </c>
      <c r="D46" s="117">
        <v>1</v>
      </c>
      <c r="E46" s="124">
        <v>0</v>
      </c>
      <c r="F46" s="124">
        <v>0</v>
      </c>
      <c r="G46" s="124">
        <v>0</v>
      </c>
      <c r="H46" s="124">
        <v>0</v>
      </c>
      <c r="I46" s="124">
        <v>0</v>
      </c>
      <c r="J46" s="124">
        <v>0</v>
      </c>
      <c r="K46" s="124">
        <v>0</v>
      </c>
      <c r="L46" s="124">
        <v>0</v>
      </c>
      <c r="M46" s="124">
        <v>0</v>
      </c>
      <c r="N46" s="124">
        <v>0</v>
      </c>
      <c r="O46" s="124">
        <v>0</v>
      </c>
      <c r="P46" s="124">
        <v>0</v>
      </c>
      <c r="Q46" s="124">
        <v>0</v>
      </c>
      <c r="R46" s="124">
        <v>0</v>
      </c>
      <c r="S46" s="124">
        <v>0</v>
      </c>
      <c r="T46" s="124">
        <v>0</v>
      </c>
      <c r="U46" s="124">
        <v>0</v>
      </c>
      <c r="V46" s="124">
        <v>0</v>
      </c>
      <c r="W46" s="124">
        <v>0</v>
      </c>
      <c r="X46" s="124">
        <v>0</v>
      </c>
      <c r="Y46" s="124">
        <v>0</v>
      </c>
      <c r="Z46" s="124">
        <v>0</v>
      </c>
      <c r="AA46" s="124">
        <v>0</v>
      </c>
      <c r="AB46" s="124">
        <v>0</v>
      </c>
      <c r="AC46" s="124">
        <v>0</v>
      </c>
      <c r="AD46" s="124">
        <v>0</v>
      </c>
      <c r="AE46" s="124">
        <v>0</v>
      </c>
      <c r="AF46" s="124">
        <v>0</v>
      </c>
      <c r="AG46" s="124">
        <v>0</v>
      </c>
      <c r="AH46" s="166">
        <v>0</v>
      </c>
      <c r="AI46" s="166">
        <v>0</v>
      </c>
      <c r="AJ46" s="166">
        <v>0</v>
      </c>
      <c r="AK46" s="166">
        <v>0</v>
      </c>
      <c r="AL46" s="166">
        <v>0</v>
      </c>
      <c r="AM46" s="166">
        <v>0</v>
      </c>
      <c r="AN46" s="166">
        <v>0</v>
      </c>
      <c r="AO46" s="166">
        <v>0</v>
      </c>
      <c r="AP46" s="166">
        <v>0</v>
      </c>
      <c r="AQ46" s="166">
        <v>0</v>
      </c>
      <c r="AR46" s="166">
        <v>0</v>
      </c>
      <c r="AS46" s="166">
        <v>0</v>
      </c>
      <c r="AT46" s="166">
        <v>0</v>
      </c>
      <c r="AU46" s="166">
        <v>0</v>
      </c>
      <c r="AV46" s="166">
        <v>0</v>
      </c>
      <c r="AW46" s="166">
        <v>0</v>
      </c>
      <c r="AX46" s="166">
        <v>0</v>
      </c>
      <c r="AY46" s="166">
        <v>0</v>
      </c>
      <c r="AZ46" s="166">
        <v>0</v>
      </c>
      <c r="BA46" s="166">
        <v>0</v>
      </c>
      <c r="BB46" s="166">
        <v>0</v>
      </c>
      <c r="BC46" s="166">
        <v>0</v>
      </c>
      <c r="BD46" s="166">
        <v>0</v>
      </c>
      <c r="BE46" s="166">
        <v>0</v>
      </c>
      <c r="BF46" s="166">
        <v>0</v>
      </c>
      <c r="BG46" s="166">
        <v>0</v>
      </c>
    </row>
    <row r="47" spans="1:59" ht="15" x14ac:dyDescent="0.25">
      <c r="A47" s="244">
        <f>PowellInflow.Unregulated!A47</f>
        <v>45261</v>
      </c>
      <c r="B47" s="117">
        <v>1</v>
      </c>
      <c r="C47" s="117">
        <v>1</v>
      </c>
      <c r="D47" s="117">
        <v>1</v>
      </c>
      <c r="E47" s="124">
        <v>0</v>
      </c>
      <c r="F47" s="124">
        <v>0</v>
      </c>
      <c r="G47" s="124">
        <v>0</v>
      </c>
      <c r="H47" s="124">
        <v>0</v>
      </c>
      <c r="I47" s="124">
        <v>0</v>
      </c>
      <c r="J47" s="124">
        <v>0</v>
      </c>
      <c r="K47" s="124">
        <v>0</v>
      </c>
      <c r="L47" s="124">
        <v>0</v>
      </c>
      <c r="M47" s="124">
        <v>0</v>
      </c>
      <c r="N47" s="124">
        <v>0</v>
      </c>
      <c r="O47" s="124">
        <v>0</v>
      </c>
      <c r="P47" s="124">
        <v>0</v>
      </c>
      <c r="Q47" s="124">
        <v>0</v>
      </c>
      <c r="R47" s="124">
        <v>0</v>
      </c>
      <c r="S47" s="124">
        <v>0</v>
      </c>
      <c r="T47" s="124">
        <v>0</v>
      </c>
      <c r="U47" s="124">
        <v>0</v>
      </c>
      <c r="V47" s="124">
        <v>0</v>
      </c>
      <c r="W47" s="124">
        <v>0</v>
      </c>
      <c r="X47" s="124">
        <v>0</v>
      </c>
      <c r="Y47" s="124">
        <v>0</v>
      </c>
      <c r="Z47" s="124">
        <v>0</v>
      </c>
      <c r="AA47" s="124">
        <v>0</v>
      </c>
      <c r="AB47" s="124">
        <v>0</v>
      </c>
      <c r="AC47" s="124">
        <v>0</v>
      </c>
      <c r="AD47" s="124">
        <v>0</v>
      </c>
      <c r="AE47" s="124">
        <v>0</v>
      </c>
      <c r="AF47" s="124">
        <v>0</v>
      </c>
      <c r="AG47" s="124">
        <v>0</v>
      </c>
      <c r="AH47" s="166">
        <v>0</v>
      </c>
      <c r="AI47" s="166">
        <v>0</v>
      </c>
      <c r="AJ47" s="166">
        <v>0</v>
      </c>
      <c r="AK47" s="166">
        <v>0</v>
      </c>
      <c r="AL47" s="166">
        <v>0</v>
      </c>
      <c r="AM47" s="166">
        <v>0</v>
      </c>
      <c r="AN47" s="166">
        <v>0</v>
      </c>
      <c r="AO47" s="166">
        <v>0</v>
      </c>
      <c r="AP47" s="166">
        <v>0</v>
      </c>
      <c r="AQ47" s="166">
        <v>0</v>
      </c>
      <c r="AR47" s="166">
        <v>0</v>
      </c>
      <c r="AS47" s="166">
        <v>0</v>
      </c>
      <c r="AT47" s="166">
        <v>0</v>
      </c>
      <c r="AU47" s="166">
        <v>0</v>
      </c>
      <c r="AV47" s="166">
        <v>0</v>
      </c>
      <c r="AW47" s="166">
        <v>0</v>
      </c>
      <c r="AX47" s="166">
        <v>0</v>
      </c>
      <c r="AY47" s="166">
        <v>0</v>
      </c>
      <c r="AZ47" s="166">
        <v>0</v>
      </c>
      <c r="BA47" s="166">
        <v>0</v>
      </c>
      <c r="BB47" s="166">
        <v>0</v>
      </c>
      <c r="BC47" s="166">
        <v>0</v>
      </c>
      <c r="BD47" s="166">
        <v>0</v>
      </c>
      <c r="BE47" s="166">
        <v>0</v>
      </c>
      <c r="BF47" s="166">
        <v>0</v>
      </c>
      <c r="BG47" s="166">
        <v>0</v>
      </c>
    </row>
    <row r="48" spans="1:59" ht="15" x14ac:dyDescent="0.25">
      <c r="A48" s="244">
        <f>PowellInflow.Unregulated!A48</f>
        <v>45292</v>
      </c>
      <c r="B48" s="117">
        <v>1</v>
      </c>
      <c r="C48" s="117">
        <v>1</v>
      </c>
      <c r="D48" s="117">
        <v>1</v>
      </c>
      <c r="E48" s="124">
        <v>0</v>
      </c>
      <c r="F48" s="124">
        <v>0</v>
      </c>
      <c r="G48" s="124">
        <v>0</v>
      </c>
      <c r="H48" s="124">
        <v>0</v>
      </c>
      <c r="I48" s="124">
        <v>0</v>
      </c>
      <c r="J48" s="124">
        <v>0</v>
      </c>
      <c r="K48" s="124">
        <v>0</v>
      </c>
      <c r="L48" s="124">
        <v>0</v>
      </c>
      <c r="M48" s="124">
        <v>0</v>
      </c>
      <c r="N48" s="124">
        <v>0</v>
      </c>
      <c r="O48" s="124">
        <v>0</v>
      </c>
      <c r="P48" s="124">
        <v>0</v>
      </c>
      <c r="Q48" s="124">
        <v>0</v>
      </c>
      <c r="R48" s="124">
        <v>0</v>
      </c>
      <c r="S48" s="124">
        <v>0</v>
      </c>
      <c r="T48" s="124">
        <v>0</v>
      </c>
      <c r="U48" s="124">
        <v>0</v>
      </c>
      <c r="V48" s="124">
        <v>0</v>
      </c>
      <c r="W48" s="124">
        <v>0</v>
      </c>
      <c r="X48" s="124">
        <v>0</v>
      </c>
      <c r="Y48" s="124">
        <v>0</v>
      </c>
      <c r="Z48" s="124">
        <v>0</v>
      </c>
      <c r="AA48" s="124">
        <v>0</v>
      </c>
      <c r="AB48" s="124">
        <v>0</v>
      </c>
      <c r="AC48" s="124">
        <v>0</v>
      </c>
      <c r="AD48" s="124">
        <v>0</v>
      </c>
      <c r="AE48" s="124">
        <v>0</v>
      </c>
      <c r="AF48" s="124">
        <v>0</v>
      </c>
      <c r="AG48" s="124">
        <v>0</v>
      </c>
      <c r="AH48" s="166">
        <v>0</v>
      </c>
      <c r="AI48" s="166">
        <v>0</v>
      </c>
      <c r="AJ48" s="166">
        <v>0</v>
      </c>
      <c r="AK48" s="166">
        <v>0</v>
      </c>
      <c r="AL48" s="166">
        <v>0</v>
      </c>
      <c r="AM48" s="166">
        <v>0</v>
      </c>
      <c r="AN48" s="166">
        <v>0</v>
      </c>
      <c r="AO48" s="166">
        <v>0</v>
      </c>
      <c r="AP48" s="166">
        <v>0</v>
      </c>
      <c r="AQ48" s="166">
        <v>0</v>
      </c>
      <c r="AR48" s="166">
        <v>0</v>
      </c>
      <c r="AS48" s="166">
        <v>0</v>
      </c>
      <c r="AT48" s="166">
        <v>0</v>
      </c>
      <c r="AU48" s="166">
        <v>0</v>
      </c>
      <c r="AV48" s="166">
        <v>0</v>
      </c>
      <c r="AW48" s="166">
        <v>0</v>
      </c>
      <c r="AX48" s="166">
        <v>0</v>
      </c>
      <c r="AY48" s="166">
        <v>0</v>
      </c>
      <c r="AZ48" s="166">
        <v>0</v>
      </c>
      <c r="BA48" s="166">
        <v>0</v>
      </c>
      <c r="BB48" s="166">
        <v>0</v>
      </c>
      <c r="BC48" s="166">
        <v>0</v>
      </c>
      <c r="BD48" s="166">
        <v>0</v>
      </c>
      <c r="BE48" s="166">
        <v>0</v>
      </c>
      <c r="BF48" s="166">
        <v>0</v>
      </c>
      <c r="BG48" s="166">
        <v>0</v>
      </c>
    </row>
    <row r="49" spans="1:59" ht="15" x14ac:dyDescent="0.25">
      <c r="A49" s="244">
        <f>PowellInflow.Unregulated!A49</f>
        <v>45323</v>
      </c>
      <c r="B49" s="117">
        <v>1</v>
      </c>
      <c r="C49" s="117">
        <v>1</v>
      </c>
      <c r="D49" s="117">
        <v>1</v>
      </c>
      <c r="E49" s="124">
        <v>0</v>
      </c>
      <c r="F49" s="124">
        <v>0</v>
      </c>
      <c r="G49" s="124">
        <v>0</v>
      </c>
      <c r="H49" s="124">
        <v>0</v>
      </c>
      <c r="I49" s="124">
        <v>0</v>
      </c>
      <c r="J49" s="124">
        <v>0</v>
      </c>
      <c r="K49" s="124">
        <v>0</v>
      </c>
      <c r="L49" s="124">
        <v>0</v>
      </c>
      <c r="M49" s="124">
        <v>0</v>
      </c>
      <c r="N49" s="124">
        <v>0</v>
      </c>
      <c r="O49" s="124">
        <v>0</v>
      </c>
      <c r="P49" s="124">
        <v>0</v>
      </c>
      <c r="Q49" s="124">
        <v>0</v>
      </c>
      <c r="R49" s="124">
        <v>0</v>
      </c>
      <c r="S49" s="124">
        <v>0</v>
      </c>
      <c r="T49" s="124">
        <v>0</v>
      </c>
      <c r="U49" s="124">
        <v>0</v>
      </c>
      <c r="V49" s="124">
        <v>0</v>
      </c>
      <c r="W49" s="124">
        <v>0</v>
      </c>
      <c r="X49" s="124">
        <v>0</v>
      </c>
      <c r="Y49" s="124">
        <v>0</v>
      </c>
      <c r="Z49" s="124">
        <v>0</v>
      </c>
      <c r="AA49" s="124">
        <v>0</v>
      </c>
      <c r="AB49" s="124">
        <v>0</v>
      </c>
      <c r="AC49" s="124">
        <v>0</v>
      </c>
      <c r="AD49" s="124">
        <v>0</v>
      </c>
      <c r="AE49" s="124">
        <v>0</v>
      </c>
      <c r="AF49" s="124">
        <v>0</v>
      </c>
      <c r="AG49" s="124">
        <v>0</v>
      </c>
      <c r="AH49" s="166">
        <v>0</v>
      </c>
      <c r="AI49" s="166">
        <v>0</v>
      </c>
      <c r="AJ49" s="166">
        <v>0</v>
      </c>
      <c r="AK49" s="166">
        <v>0</v>
      </c>
      <c r="AL49" s="166">
        <v>0</v>
      </c>
      <c r="AM49" s="166">
        <v>0</v>
      </c>
      <c r="AN49" s="166">
        <v>0</v>
      </c>
      <c r="AO49" s="166">
        <v>0</v>
      </c>
      <c r="AP49" s="166">
        <v>0</v>
      </c>
      <c r="AQ49" s="166">
        <v>0</v>
      </c>
      <c r="AR49" s="166">
        <v>0</v>
      </c>
      <c r="AS49" s="166">
        <v>0</v>
      </c>
      <c r="AT49" s="166">
        <v>0</v>
      </c>
      <c r="AU49" s="166">
        <v>0</v>
      </c>
      <c r="AV49" s="166">
        <v>0</v>
      </c>
      <c r="AW49" s="166">
        <v>0</v>
      </c>
      <c r="AX49" s="166">
        <v>0</v>
      </c>
      <c r="AY49" s="166">
        <v>0</v>
      </c>
      <c r="AZ49" s="166">
        <v>0</v>
      </c>
      <c r="BA49" s="166">
        <v>0</v>
      </c>
      <c r="BB49" s="166">
        <v>0</v>
      </c>
      <c r="BC49" s="166">
        <v>0</v>
      </c>
      <c r="BD49" s="166">
        <v>0</v>
      </c>
      <c r="BE49" s="166">
        <v>0</v>
      </c>
      <c r="BF49" s="166">
        <v>0</v>
      </c>
      <c r="BG49" s="166">
        <v>0</v>
      </c>
    </row>
    <row r="50" spans="1:59" ht="15" x14ac:dyDescent="0.25">
      <c r="A50" s="244">
        <f>PowellInflow.Unregulated!A50</f>
        <v>45352</v>
      </c>
      <c r="B50" s="117">
        <v>1</v>
      </c>
      <c r="C50" s="117">
        <v>1</v>
      </c>
      <c r="D50" s="117">
        <v>1</v>
      </c>
      <c r="E50" s="124">
        <v>0</v>
      </c>
      <c r="F50" s="124">
        <v>0</v>
      </c>
      <c r="G50" s="124">
        <v>0</v>
      </c>
      <c r="H50" s="124">
        <v>0</v>
      </c>
      <c r="I50" s="124">
        <v>0</v>
      </c>
      <c r="J50" s="124">
        <v>0</v>
      </c>
      <c r="K50" s="124">
        <v>0</v>
      </c>
      <c r="L50" s="124">
        <v>0</v>
      </c>
      <c r="M50" s="124">
        <v>0</v>
      </c>
      <c r="N50" s="124">
        <v>0</v>
      </c>
      <c r="O50" s="124">
        <v>0</v>
      </c>
      <c r="P50" s="124">
        <v>0</v>
      </c>
      <c r="Q50" s="124">
        <v>0</v>
      </c>
      <c r="R50" s="124">
        <v>0</v>
      </c>
      <c r="S50" s="124">
        <v>0</v>
      </c>
      <c r="T50" s="124">
        <v>0</v>
      </c>
      <c r="U50" s="124">
        <v>0</v>
      </c>
      <c r="V50" s="124">
        <v>0</v>
      </c>
      <c r="W50" s="124">
        <v>0</v>
      </c>
      <c r="X50" s="124">
        <v>0</v>
      </c>
      <c r="Y50" s="124">
        <v>0</v>
      </c>
      <c r="Z50" s="124">
        <v>0</v>
      </c>
      <c r="AA50" s="124">
        <v>0</v>
      </c>
      <c r="AB50" s="124">
        <v>0</v>
      </c>
      <c r="AC50" s="124">
        <v>0</v>
      </c>
      <c r="AD50" s="124">
        <v>0</v>
      </c>
      <c r="AE50" s="124">
        <v>0</v>
      </c>
      <c r="AF50" s="124">
        <v>0</v>
      </c>
      <c r="AG50" s="124">
        <v>0</v>
      </c>
      <c r="AH50" s="166">
        <v>0</v>
      </c>
      <c r="AI50" s="166">
        <v>0</v>
      </c>
      <c r="AJ50" s="166">
        <v>0</v>
      </c>
      <c r="AK50" s="166">
        <v>0</v>
      </c>
      <c r="AL50" s="166">
        <v>0</v>
      </c>
      <c r="AM50" s="166">
        <v>0</v>
      </c>
      <c r="AN50" s="166">
        <v>0</v>
      </c>
      <c r="AO50" s="166">
        <v>0</v>
      </c>
      <c r="AP50" s="166">
        <v>0</v>
      </c>
      <c r="AQ50" s="166">
        <v>0</v>
      </c>
      <c r="AR50" s="166">
        <v>0</v>
      </c>
      <c r="AS50" s="166">
        <v>0</v>
      </c>
      <c r="AT50" s="166">
        <v>0</v>
      </c>
      <c r="AU50" s="166">
        <v>0</v>
      </c>
      <c r="AV50" s="166">
        <v>0</v>
      </c>
      <c r="AW50" s="166">
        <v>0</v>
      </c>
      <c r="AX50" s="166">
        <v>0</v>
      </c>
      <c r="AY50" s="166">
        <v>0</v>
      </c>
      <c r="AZ50" s="166">
        <v>0</v>
      </c>
      <c r="BA50" s="166">
        <v>0</v>
      </c>
      <c r="BB50" s="166">
        <v>0</v>
      </c>
      <c r="BC50" s="166">
        <v>0</v>
      </c>
      <c r="BD50" s="166">
        <v>0</v>
      </c>
      <c r="BE50" s="166">
        <v>0</v>
      </c>
      <c r="BF50" s="166">
        <v>0</v>
      </c>
      <c r="BG50" s="166">
        <v>0</v>
      </c>
    </row>
    <row r="51" spans="1:59" ht="15" x14ac:dyDescent="0.25">
      <c r="A51" s="244">
        <f>PowellInflow.Unregulated!A51</f>
        <v>45383</v>
      </c>
      <c r="B51" s="117">
        <v>1</v>
      </c>
      <c r="C51" s="117">
        <v>1</v>
      </c>
      <c r="D51" s="117">
        <v>1</v>
      </c>
      <c r="E51" s="124">
        <v>0</v>
      </c>
      <c r="F51" s="124">
        <v>0</v>
      </c>
      <c r="G51" s="124">
        <v>0</v>
      </c>
      <c r="H51" s="124">
        <v>0</v>
      </c>
      <c r="I51" s="124">
        <v>0</v>
      </c>
      <c r="J51" s="124">
        <v>0</v>
      </c>
      <c r="K51" s="124">
        <v>0</v>
      </c>
      <c r="L51" s="124">
        <v>0</v>
      </c>
      <c r="M51" s="124">
        <v>0</v>
      </c>
      <c r="N51" s="124">
        <v>0</v>
      </c>
      <c r="O51" s="124">
        <v>0</v>
      </c>
      <c r="P51" s="124">
        <v>0</v>
      </c>
      <c r="Q51" s="124">
        <v>0</v>
      </c>
      <c r="R51" s="124">
        <v>0</v>
      </c>
      <c r="S51" s="124">
        <v>0</v>
      </c>
      <c r="T51" s="124">
        <v>0</v>
      </c>
      <c r="U51" s="124">
        <v>0</v>
      </c>
      <c r="V51" s="124">
        <v>0</v>
      </c>
      <c r="W51" s="124">
        <v>0</v>
      </c>
      <c r="X51" s="124">
        <v>0</v>
      </c>
      <c r="Y51" s="124">
        <v>0</v>
      </c>
      <c r="Z51" s="124">
        <v>0</v>
      </c>
      <c r="AA51" s="124">
        <v>0</v>
      </c>
      <c r="AB51" s="124">
        <v>0</v>
      </c>
      <c r="AC51" s="124">
        <v>0</v>
      </c>
      <c r="AD51" s="124">
        <v>0</v>
      </c>
      <c r="AE51" s="124">
        <v>0</v>
      </c>
      <c r="AF51" s="124">
        <v>0</v>
      </c>
      <c r="AG51" s="124">
        <v>0</v>
      </c>
      <c r="AH51" s="166">
        <v>0</v>
      </c>
      <c r="AI51" s="166">
        <v>0</v>
      </c>
      <c r="AJ51" s="166">
        <v>0</v>
      </c>
      <c r="AK51" s="166">
        <v>0</v>
      </c>
      <c r="AL51" s="166">
        <v>0</v>
      </c>
      <c r="AM51" s="166">
        <v>0</v>
      </c>
      <c r="AN51" s="166">
        <v>0</v>
      </c>
      <c r="AO51" s="166">
        <v>0</v>
      </c>
      <c r="AP51" s="166">
        <v>0</v>
      </c>
      <c r="AQ51" s="166">
        <v>0</v>
      </c>
      <c r="AR51" s="166">
        <v>0</v>
      </c>
      <c r="AS51" s="166">
        <v>0</v>
      </c>
      <c r="AT51" s="166">
        <v>0</v>
      </c>
      <c r="AU51" s="166">
        <v>0</v>
      </c>
      <c r="AV51" s="166">
        <v>0</v>
      </c>
      <c r="AW51" s="166">
        <v>0</v>
      </c>
      <c r="AX51" s="166">
        <v>0</v>
      </c>
      <c r="AY51" s="166">
        <v>0</v>
      </c>
      <c r="AZ51" s="166">
        <v>0</v>
      </c>
      <c r="BA51" s="166">
        <v>0</v>
      </c>
      <c r="BB51" s="166">
        <v>0</v>
      </c>
      <c r="BC51" s="166">
        <v>0</v>
      </c>
      <c r="BD51" s="166">
        <v>0</v>
      </c>
      <c r="BE51" s="166">
        <v>0</v>
      </c>
      <c r="BF51" s="166">
        <v>0</v>
      </c>
      <c r="BG51" s="166">
        <v>0</v>
      </c>
    </row>
    <row r="52" spans="1:59" ht="15" x14ac:dyDescent="0.25">
      <c r="A52" s="244">
        <f>PowellInflow.Unregulated!A52</f>
        <v>45413</v>
      </c>
      <c r="B52" s="117">
        <v>1</v>
      </c>
      <c r="C52" s="117">
        <v>1</v>
      </c>
      <c r="D52" s="117">
        <v>1</v>
      </c>
      <c r="E52" s="124">
        <v>0</v>
      </c>
      <c r="F52" s="124">
        <v>0</v>
      </c>
      <c r="G52" s="124">
        <v>0</v>
      </c>
      <c r="H52" s="124">
        <v>0</v>
      </c>
      <c r="I52" s="124">
        <v>0</v>
      </c>
      <c r="J52" s="124">
        <v>0</v>
      </c>
      <c r="K52" s="124">
        <v>0</v>
      </c>
      <c r="L52" s="124">
        <v>0</v>
      </c>
      <c r="M52" s="124">
        <v>0</v>
      </c>
      <c r="N52" s="124">
        <v>0</v>
      </c>
      <c r="O52" s="124">
        <v>0</v>
      </c>
      <c r="P52" s="124">
        <v>0</v>
      </c>
      <c r="Q52" s="124">
        <v>0</v>
      </c>
      <c r="R52" s="124">
        <v>0</v>
      </c>
      <c r="S52" s="124">
        <v>0</v>
      </c>
      <c r="T52" s="124">
        <v>0</v>
      </c>
      <c r="U52" s="124">
        <v>0</v>
      </c>
      <c r="V52" s="124">
        <v>0</v>
      </c>
      <c r="W52" s="124">
        <v>0</v>
      </c>
      <c r="X52" s="124">
        <v>0</v>
      </c>
      <c r="Y52" s="124">
        <v>0</v>
      </c>
      <c r="Z52" s="124">
        <v>0</v>
      </c>
      <c r="AA52" s="124">
        <v>0</v>
      </c>
      <c r="AB52" s="124">
        <v>0</v>
      </c>
      <c r="AC52" s="124">
        <v>0</v>
      </c>
      <c r="AD52" s="124">
        <v>0</v>
      </c>
      <c r="AE52" s="124">
        <v>0</v>
      </c>
      <c r="AF52" s="124">
        <v>0</v>
      </c>
      <c r="AG52" s="124">
        <v>0</v>
      </c>
      <c r="AH52" s="166">
        <v>0</v>
      </c>
      <c r="AI52" s="166">
        <v>0</v>
      </c>
      <c r="AJ52" s="166">
        <v>0</v>
      </c>
      <c r="AK52" s="166">
        <v>0</v>
      </c>
      <c r="AL52" s="166">
        <v>0</v>
      </c>
      <c r="AM52" s="166">
        <v>0</v>
      </c>
      <c r="AN52" s="166">
        <v>0</v>
      </c>
      <c r="AO52" s="166">
        <v>0</v>
      </c>
      <c r="AP52" s="166">
        <v>0</v>
      </c>
      <c r="AQ52" s="166">
        <v>0</v>
      </c>
      <c r="AR52" s="166">
        <v>0</v>
      </c>
      <c r="AS52" s="166">
        <v>0</v>
      </c>
      <c r="AT52" s="166">
        <v>0</v>
      </c>
      <c r="AU52" s="166">
        <v>0</v>
      </c>
      <c r="AV52" s="166">
        <v>0</v>
      </c>
      <c r="AW52" s="166">
        <v>0</v>
      </c>
      <c r="AX52" s="166">
        <v>0</v>
      </c>
      <c r="AY52" s="166">
        <v>0</v>
      </c>
      <c r="AZ52" s="166">
        <v>0</v>
      </c>
      <c r="BA52" s="166">
        <v>0</v>
      </c>
      <c r="BB52" s="166">
        <v>0</v>
      </c>
      <c r="BC52" s="166">
        <v>0</v>
      </c>
      <c r="BD52" s="166">
        <v>0</v>
      </c>
      <c r="BE52" s="166">
        <v>0</v>
      </c>
      <c r="BF52" s="166">
        <v>0</v>
      </c>
      <c r="BG52" s="166">
        <v>0</v>
      </c>
    </row>
    <row r="53" spans="1:59" ht="15" x14ac:dyDescent="0.25">
      <c r="A53" s="244">
        <f>PowellInflow.Unregulated!A53</f>
        <v>45444</v>
      </c>
      <c r="B53" s="117">
        <v>1</v>
      </c>
      <c r="C53" s="117">
        <v>1</v>
      </c>
      <c r="D53" s="117">
        <v>1</v>
      </c>
      <c r="E53" s="124">
        <v>0</v>
      </c>
      <c r="F53" s="124">
        <v>0</v>
      </c>
      <c r="G53" s="124">
        <v>0</v>
      </c>
      <c r="H53" s="124">
        <v>0</v>
      </c>
      <c r="I53" s="124">
        <v>0</v>
      </c>
      <c r="J53" s="124">
        <v>0</v>
      </c>
      <c r="K53" s="124">
        <v>0</v>
      </c>
      <c r="L53" s="124">
        <v>0</v>
      </c>
      <c r="M53" s="124">
        <v>0</v>
      </c>
      <c r="N53" s="124">
        <v>0</v>
      </c>
      <c r="O53" s="124">
        <v>0</v>
      </c>
      <c r="P53" s="124">
        <v>0</v>
      </c>
      <c r="Q53" s="124">
        <v>0</v>
      </c>
      <c r="R53" s="124">
        <v>0</v>
      </c>
      <c r="S53" s="124">
        <v>0</v>
      </c>
      <c r="T53" s="124">
        <v>0</v>
      </c>
      <c r="U53" s="124">
        <v>0</v>
      </c>
      <c r="V53" s="124">
        <v>0</v>
      </c>
      <c r="W53" s="124">
        <v>0</v>
      </c>
      <c r="X53" s="124">
        <v>0</v>
      </c>
      <c r="Y53" s="124">
        <v>0</v>
      </c>
      <c r="Z53" s="124">
        <v>0</v>
      </c>
      <c r="AA53" s="124">
        <v>0</v>
      </c>
      <c r="AB53" s="124">
        <v>0</v>
      </c>
      <c r="AC53" s="124">
        <v>0</v>
      </c>
      <c r="AD53" s="124">
        <v>0</v>
      </c>
      <c r="AE53" s="124">
        <v>0</v>
      </c>
      <c r="AF53" s="124">
        <v>0</v>
      </c>
      <c r="AG53" s="124">
        <v>0</v>
      </c>
      <c r="AH53" s="166">
        <v>0</v>
      </c>
      <c r="AI53" s="166">
        <v>0</v>
      </c>
      <c r="AJ53" s="166">
        <v>0</v>
      </c>
      <c r="AK53" s="166">
        <v>0</v>
      </c>
      <c r="AL53" s="166">
        <v>0</v>
      </c>
      <c r="AM53" s="166">
        <v>0</v>
      </c>
      <c r="AN53" s="166">
        <v>0</v>
      </c>
      <c r="AO53" s="166">
        <v>0</v>
      </c>
      <c r="AP53" s="166">
        <v>0</v>
      </c>
      <c r="AQ53" s="166">
        <v>0</v>
      </c>
      <c r="AR53" s="166">
        <v>0</v>
      </c>
      <c r="AS53" s="166">
        <v>0</v>
      </c>
      <c r="AT53" s="166">
        <v>0</v>
      </c>
      <c r="AU53" s="166">
        <v>0</v>
      </c>
      <c r="AV53" s="166">
        <v>0</v>
      </c>
      <c r="AW53" s="166">
        <v>0</v>
      </c>
      <c r="AX53" s="166">
        <v>0</v>
      </c>
      <c r="AY53" s="166">
        <v>0</v>
      </c>
      <c r="AZ53" s="166">
        <v>0</v>
      </c>
      <c r="BA53" s="166">
        <v>0</v>
      </c>
      <c r="BB53" s="166">
        <v>0</v>
      </c>
      <c r="BC53" s="166">
        <v>0</v>
      </c>
      <c r="BD53" s="166">
        <v>0</v>
      </c>
      <c r="BE53" s="166">
        <v>0</v>
      </c>
      <c r="BF53" s="166">
        <v>0</v>
      </c>
      <c r="BG53" s="166">
        <v>0</v>
      </c>
    </row>
    <row r="54" spans="1:59" ht="15" x14ac:dyDescent="0.25">
      <c r="A54" s="244">
        <f>PowellInflow.Unregulated!A54</f>
        <v>45474</v>
      </c>
      <c r="B54" s="117">
        <v>1</v>
      </c>
      <c r="C54" s="117">
        <v>1</v>
      </c>
      <c r="D54" s="117">
        <v>1</v>
      </c>
      <c r="E54" s="124">
        <v>0</v>
      </c>
      <c r="F54" s="124">
        <v>0</v>
      </c>
      <c r="G54" s="124">
        <v>0</v>
      </c>
      <c r="H54" s="124">
        <v>0</v>
      </c>
      <c r="I54" s="124">
        <v>0</v>
      </c>
      <c r="J54" s="124">
        <v>0</v>
      </c>
      <c r="K54" s="124">
        <v>0</v>
      </c>
      <c r="L54" s="124">
        <v>0</v>
      </c>
      <c r="M54" s="124">
        <v>0</v>
      </c>
      <c r="N54" s="124">
        <v>0</v>
      </c>
      <c r="O54" s="124">
        <v>0</v>
      </c>
      <c r="P54" s="124">
        <v>0</v>
      </c>
      <c r="Q54" s="124">
        <v>0</v>
      </c>
      <c r="R54" s="124">
        <v>0</v>
      </c>
      <c r="S54" s="124">
        <v>0</v>
      </c>
      <c r="T54" s="124">
        <v>0</v>
      </c>
      <c r="U54" s="124">
        <v>0</v>
      </c>
      <c r="V54" s="124">
        <v>0</v>
      </c>
      <c r="W54" s="124">
        <v>0</v>
      </c>
      <c r="X54" s="124">
        <v>0</v>
      </c>
      <c r="Y54" s="124">
        <v>0</v>
      </c>
      <c r="Z54" s="124">
        <v>0</v>
      </c>
      <c r="AA54" s="124">
        <v>0</v>
      </c>
      <c r="AB54" s="124">
        <v>0</v>
      </c>
      <c r="AC54" s="124">
        <v>0</v>
      </c>
      <c r="AD54" s="124">
        <v>0</v>
      </c>
      <c r="AE54" s="124">
        <v>0</v>
      </c>
      <c r="AF54" s="124">
        <v>0</v>
      </c>
      <c r="AG54" s="124">
        <v>0</v>
      </c>
      <c r="AH54" s="166">
        <v>0</v>
      </c>
      <c r="AI54" s="166">
        <v>0</v>
      </c>
      <c r="AJ54" s="166">
        <v>0</v>
      </c>
      <c r="AK54" s="166">
        <v>0</v>
      </c>
      <c r="AL54" s="166">
        <v>0</v>
      </c>
      <c r="AM54" s="166">
        <v>0</v>
      </c>
      <c r="AN54" s="166">
        <v>0</v>
      </c>
      <c r="AO54" s="166">
        <v>0</v>
      </c>
      <c r="AP54" s="166">
        <v>0</v>
      </c>
      <c r="AQ54" s="166">
        <v>0</v>
      </c>
      <c r="AR54" s="166">
        <v>0</v>
      </c>
      <c r="AS54" s="166">
        <v>0</v>
      </c>
      <c r="AT54" s="166">
        <v>0</v>
      </c>
      <c r="AU54" s="166">
        <v>0</v>
      </c>
      <c r="AV54" s="166">
        <v>0</v>
      </c>
      <c r="AW54" s="166">
        <v>0</v>
      </c>
      <c r="AX54" s="166">
        <v>0</v>
      </c>
      <c r="AY54" s="166">
        <v>0</v>
      </c>
      <c r="AZ54" s="166">
        <v>0</v>
      </c>
      <c r="BA54" s="166">
        <v>0</v>
      </c>
      <c r="BB54" s="166">
        <v>0</v>
      </c>
      <c r="BC54" s="166">
        <v>0</v>
      </c>
      <c r="BD54" s="166">
        <v>0</v>
      </c>
      <c r="BE54" s="166">
        <v>0</v>
      </c>
      <c r="BF54" s="166">
        <v>0</v>
      </c>
      <c r="BG54" s="166">
        <v>0</v>
      </c>
    </row>
    <row r="55" spans="1:59" ht="15" x14ac:dyDescent="0.25">
      <c r="A55" s="244">
        <f>PowellInflow.Unregulated!A55</f>
        <v>45505</v>
      </c>
      <c r="B55" s="117">
        <v>1</v>
      </c>
      <c r="C55" s="117">
        <v>1</v>
      </c>
      <c r="D55" s="117">
        <v>1</v>
      </c>
      <c r="E55" s="124">
        <v>0</v>
      </c>
      <c r="F55" s="124">
        <v>0</v>
      </c>
      <c r="G55" s="124">
        <v>0</v>
      </c>
      <c r="H55" s="124">
        <v>0</v>
      </c>
      <c r="I55" s="124">
        <v>0</v>
      </c>
      <c r="J55" s="124">
        <v>0</v>
      </c>
      <c r="K55" s="124">
        <v>0</v>
      </c>
      <c r="L55" s="124">
        <v>0</v>
      </c>
      <c r="M55" s="124">
        <v>0</v>
      </c>
      <c r="N55" s="124">
        <v>0</v>
      </c>
      <c r="O55" s="124">
        <v>0</v>
      </c>
      <c r="P55" s="124">
        <v>0</v>
      </c>
      <c r="Q55" s="124">
        <v>0</v>
      </c>
      <c r="R55" s="124">
        <v>0</v>
      </c>
      <c r="S55" s="124">
        <v>0</v>
      </c>
      <c r="T55" s="124">
        <v>0</v>
      </c>
      <c r="U55" s="124">
        <v>0</v>
      </c>
      <c r="V55" s="124">
        <v>0</v>
      </c>
      <c r="W55" s="124">
        <v>0</v>
      </c>
      <c r="X55" s="124">
        <v>0</v>
      </c>
      <c r="Y55" s="124">
        <v>0</v>
      </c>
      <c r="Z55" s="124">
        <v>0</v>
      </c>
      <c r="AA55" s="124">
        <v>0</v>
      </c>
      <c r="AB55" s="124">
        <v>0</v>
      </c>
      <c r="AC55" s="124">
        <v>0</v>
      </c>
      <c r="AD55" s="124">
        <v>0</v>
      </c>
      <c r="AE55" s="124">
        <v>0</v>
      </c>
      <c r="AF55" s="124">
        <v>0</v>
      </c>
      <c r="AG55" s="124">
        <v>0</v>
      </c>
      <c r="AH55" s="166">
        <v>0</v>
      </c>
      <c r="AI55" s="166">
        <v>0</v>
      </c>
      <c r="AJ55" s="166">
        <v>0</v>
      </c>
      <c r="AK55" s="166">
        <v>0</v>
      </c>
      <c r="AL55" s="166">
        <v>0</v>
      </c>
      <c r="AM55" s="166">
        <v>0</v>
      </c>
      <c r="AN55" s="166">
        <v>0</v>
      </c>
      <c r="AO55" s="166">
        <v>0</v>
      </c>
      <c r="AP55" s="166">
        <v>0</v>
      </c>
      <c r="AQ55" s="166">
        <v>0</v>
      </c>
      <c r="AR55" s="166">
        <v>0</v>
      </c>
      <c r="AS55" s="166">
        <v>0</v>
      </c>
      <c r="AT55" s="166">
        <v>0</v>
      </c>
      <c r="AU55" s="166">
        <v>0</v>
      </c>
      <c r="AV55" s="166">
        <v>0</v>
      </c>
      <c r="AW55" s="166">
        <v>0</v>
      </c>
      <c r="AX55" s="166">
        <v>0</v>
      </c>
      <c r="AY55" s="166">
        <v>0</v>
      </c>
      <c r="AZ55" s="166">
        <v>0</v>
      </c>
      <c r="BA55" s="166">
        <v>0</v>
      </c>
      <c r="BB55" s="166">
        <v>0</v>
      </c>
      <c r="BC55" s="166">
        <v>0</v>
      </c>
      <c r="BD55" s="166">
        <v>0</v>
      </c>
      <c r="BE55" s="166">
        <v>0</v>
      </c>
      <c r="BF55" s="166">
        <v>0</v>
      </c>
      <c r="BG55" s="166">
        <v>0</v>
      </c>
    </row>
    <row r="56" spans="1:59" ht="15" x14ac:dyDescent="0.25">
      <c r="A56" s="244">
        <f>PowellInflow.Unregulated!A56</f>
        <v>45536</v>
      </c>
      <c r="B56" s="117">
        <v>1</v>
      </c>
      <c r="C56" s="117">
        <v>1</v>
      </c>
      <c r="D56" s="117">
        <v>1</v>
      </c>
      <c r="E56" s="124">
        <v>0</v>
      </c>
      <c r="F56" s="124">
        <v>0</v>
      </c>
      <c r="G56" s="124">
        <v>0</v>
      </c>
      <c r="H56" s="124">
        <v>0</v>
      </c>
      <c r="I56" s="124">
        <v>0</v>
      </c>
      <c r="J56" s="124">
        <v>0</v>
      </c>
      <c r="K56" s="124">
        <v>0</v>
      </c>
      <c r="L56" s="124">
        <v>0</v>
      </c>
      <c r="M56" s="124">
        <v>0</v>
      </c>
      <c r="N56" s="124">
        <v>0</v>
      </c>
      <c r="O56" s="124">
        <v>0</v>
      </c>
      <c r="P56" s="124">
        <v>0</v>
      </c>
      <c r="Q56" s="124">
        <v>0</v>
      </c>
      <c r="R56" s="124">
        <v>0</v>
      </c>
      <c r="S56" s="124">
        <v>0</v>
      </c>
      <c r="T56" s="124">
        <v>0</v>
      </c>
      <c r="U56" s="124">
        <v>0</v>
      </c>
      <c r="V56" s="124">
        <v>0</v>
      </c>
      <c r="W56" s="124">
        <v>0</v>
      </c>
      <c r="X56" s="124">
        <v>0</v>
      </c>
      <c r="Y56" s="124">
        <v>0</v>
      </c>
      <c r="Z56" s="124">
        <v>0</v>
      </c>
      <c r="AA56" s="124">
        <v>0</v>
      </c>
      <c r="AB56" s="124">
        <v>0</v>
      </c>
      <c r="AC56" s="124">
        <v>0</v>
      </c>
      <c r="AD56" s="124">
        <v>0</v>
      </c>
      <c r="AE56" s="124">
        <v>0</v>
      </c>
      <c r="AF56" s="124">
        <v>0</v>
      </c>
      <c r="AG56" s="124">
        <v>0</v>
      </c>
      <c r="AH56" s="166">
        <v>0</v>
      </c>
      <c r="AI56" s="166">
        <v>0</v>
      </c>
      <c r="AJ56" s="166">
        <v>0</v>
      </c>
      <c r="AK56" s="166">
        <v>0</v>
      </c>
      <c r="AL56" s="166">
        <v>0</v>
      </c>
      <c r="AM56" s="166">
        <v>0</v>
      </c>
      <c r="AN56" s="166">
        <v>0</v>
      </c>
      <c r="AO56" s="166">
        <v>0</v>
      </c>
      <c r="AP56" s="166">
        <v>0</v>
      </c>
      <c r="AQ56" s="166">
        <v>0</v>
      </c>
      <c r="AR56" s="166">
        <v>0</v>
      </c>
      <c r="AS56" s="166">
        <v>0</v>
      </c>
      <c r="AT56" s="166">
        <v>0</v>
      </c>
      <c r="AU56" s="166">
        <v>0</v>
      </c>
      <c r="AV56" s="166">
        <v>0</v>
      </c>
      <c r="AW56" s="166">
        <v>0</v>
      </c>
      <c r="AX56" s="166">
        <v>0</v>
      </c>
      <c r="AY56" s="166">
        <v>0</v>
      </c>
      <c r="AZ56" s="166">
        <v>0</v>
      </c>
      <c r="BA56" s="166">
        <v>0</v>
      </c>
      <c r="BB56" s="166">
        <v>0</v>
      </c>
      <c r="BC56" s="166">
        <v>0</v>
      </c>
      <c r="BD56" s="166">
        <v>0</v>
      </c>
      <c r="BE56" s="166">
        <v>0</v>
      </c>
      <c r="BF56" s="166">
        <v>0</v>
      </c>
      <c r="BG56" s="166">
        <v>0</v>
      </c>
    </row>
    <row r="57" spans="1:59" ht="15" x14ac:dyDescent="0.25">
      <c r="A57" s="244">
        <f>PowellInflow.Unregulated!A57</f>
        <v>45566</v>
      </c>
      <c r="B57" s="117">
        <v>1</v>
      </c>
      <c r="C57" s="117">
        <v>1</v>
      </c>
      <c r="D57" s="117">
        <v>1</v>
      </c>
      <c r="E57" s="124">
        <v>0</v>
      </c>
      <c r="F57" s="124">
        <v>0</v>
      </c>
      <c r="G57" s="124">
        <v>0</v>
      </c>
      <c r="H57" s="124">
        <v>0</v>
      </c>
      <c r="I57" s="124">
        <v>0</v>
      </c>
      <c r="J57" s="124">
        <v>0</v>
      </c>
      <c r="K57" s="124">
        <v>0</v>
      </c>
      <c r="L57" s="124">
        <v>0</v>
      </c>
      <c r="M57" s="124">
        <v>0</v>
      </c>
      <c r="N57" s="124">
        <v>0</v>
      </c>
      <c r="O57" s="124">
        <v>0</v>
      </c>
      <c r="P57" s="124">
        <v>0</v>
      </c>
      <c r="Q57" s="124">
        <v>0</v>
      </c>
      <c r="R57" s="124">
        <v>0</v>
      </c>
      <c r="S57" s="124">
        <v>0</v>
      </c>
      <c r="T57" s="124">
        <v>0</v>
      </c>
      <c r="U57" s="124">
        <v>0</v>
      </c>
      <c r="V57" s="124">
        <v>0</v>
      </c>
      <c r="W57" s="124">
        <v>0</v>
      </c>
      <c r="X57" s="124">
        <v>0</v>
      </c>
      <c r="Y57" s="124">
        <v>0</v>
      </c>
      <c r="Z57" s="124">
        <v>0</v>
      </c>
      <c r="AA57" s="124">
        <v>0</v>
      </c>
      <c r="AB57" s="124">
        <v>0</v>
      </c>
      <c r="AC57" s="124">
        <v>0</v>
      </c>
      <c r="AD57" s="124">
        <v>0</v>
      </c>
      <c r="AE57" s="124">
        <v>0</v>
      </c>
      <c r="AF57" s="124">
        <v>0</v>
      </c>
      <c r="AG57" s="124">
        <v>0</v>
      </c>
      <c r="AH57" s="166">
        <v>0</v>
      </c>
      <c r="AI57" s="166">
        <v>0</v>
      </c>
      <c r="AJ57" s="166">
        <v>0</v>
      </c>
      <c r="AK57" s="166">
        <v>0</v>
      </c>
      <c r="AL57" s="166">
        <v>0</v>
      </c>
      <c r="AM57" s="166">
        <v>0</v>
      </c>
      <c r="AN57" s="166">
        <v>0</v>
      </c>
      <c r="AO57" s="166">
        <v>0</v>
      </c>
      <c r="AP57" s="166">
        <v>0</v>
      </c>
      <c r="AQ57" s="166">
        <v>0</v>
      </c>
      <c r="AR57" s="166">
        <v>0</v>
      </c>
      <c r="AS57" s="166">
        <v>0</v>
      </c>
      <c r="AT57" s="166">
        <v>0</v>
      </c>
      <c r="AU57" s="166">
        <v>0</v>
      </c>
      <c r="AV57" s="166">
        <v>0</v>
      </c>
      <c r="AW57" s="166">
        <v>0</v>
      </c>
      <c r="AX57" s="166">
        <v>0</v>
      </c>
      <c r="AY57" s="166">
        <v>0</v>
      </c>
      <c r="AZ57" s="166">
        <v>0</v>
      </c>
      <c r="BA57" s="166">
        <v>0</v>
      </c>
      <c r="BB57" s="166">
        <v>0</v>
      </c>
      <c r="BC57" s="166">
        <v>0</v>
      </c>
      <c r="BD57" s="166">
        <v>0</v>
      </c>
      <c r="BE57" s="166">
        <v>0</v>
      </c>
      <c r="BF57" s="166">
        <v>0</v>
      </c>
      <c r="BG57" s="166">
        <v>0</v>
      </c>
    </row>
    <row r="58" spans="1:59" ht="15" x14ac:dyDescent="0.25">
      <c r="A58" s="244">
        <f>PowellInflow.Unregulated!A58</f>
        <v>45597</v>
      </c>
      <c r="B58" s="117">
        <v>1</v>
      </c>
      <c r="C58" s="117">
        <v>1</v>
      </c>
      <c r="D58" s="117">
        <v>1</v>
      </c>
      <c r="E58" s="124">
        <v>0</v>
      </c>
      <c r="F58" s="124">
        <v>0</v>
      </c>
      <c r="G58" s="124">
        <v>0</v>
      </c>
      <c r="H58" s="124">
        <v>0</v>
      </c>
      <c r="I58" s="124">
        <v>0</v>
      </c>
      <c r="J58" s="124">
        <v>0</v>
      </c>
      <c r="K58" s="124">
        <v>0</v>
      </c>
      <c r="L58" s="124">
        <v>0</v>
      </c>
      <c r="M58" s="124">
        <v>0</v>
      </c>
      <c r="N58" s="124">
        <v>0</v>
      </c>
      <c r="O58" s="124">
        <v>0</v>
      </c>
      <c r="P58" s="124">
        <v>0</v>
      </c>
      <c r="Q58" s="124">
        <v>0</v>
      </c>
      <c r="R58" s="124">
        <v>0</v>
      </c>
      <c r="S58" s="124">
        <v>0</v>
      </c>
      <c r="T58" s="124">
        <v>0</v>
      </c>
      <c r="U58" s="124">
        <v>0</v>
      </c>
      <c r="V58" s="124">
        <v>0</v>
      </c>
      <c r="W58" s="124">
        <v>0</v>
      </c>
      <c r="X58" s="124">
        <v>0</v>
      </c>
      <c r="Y58" s="124">
        <v>0</v>
      </c>
      <c r="Z58" s="124">
        <v>0</v>
      </c>
      <c r="AA58" s="124">
        <v>0</v>
      </c>
      <c r="AB58" s="124">
        <v>0</v>
      </c>
      <c r="AC58" s="124">
        <v>0</v>
      </c>
      <c r="AD58" s="124">
        <v>0</v>
      </c>
      <c r="AE58" s="124">
        <v>0</v>
      </c>
      <c r="AF58" s="124">
        <v>0</v>
      </c>
      <c r="AG58" s="124">
        <v>0</v>
      </c>
      <c r="AH58" s="166">
        <v>0</v>
      </c>
      <c r="AI58" s="166">
        <v>0</v>
      </c>
      <c r="AJ58" s="166">
        <v>0</v>
      </c>
      <c r="AK58" s="166">
        <v>0</v>
      </c>
      <c r="AL58" s="166">
        <v>0</v>
      </c>
      <c r="AM58" s="166">
        <v>0</v>
      </c>
      <c r="AN58" s="166">
        <v>0</v>
      </c>
      <c r="AO58" s="166">
        <v>0</v>
      </c>
      <c r="AP58" s="166">
        <v>0</v>
      </c>
      <c r="AQ58" s="166">
        <v>0</v>
      </c>
      <c r="AR58" s="166">
        <v>0</v>
      </c>
      <c r="AS58" s="166">
        <v>0</v>
      </c>
      <c r="AT58" s="166">
        <v>0</v>
      </c>
      <c r="AU58" s="166">
        <v>0</v>
      </c>
      <c r="AV58" s="166">
        <v>0</v>
      </c>
      <c r="AW58" s="166">
        <v>0</v>
      </c>
      <c r="AX58" s="166">
        <v>0</v>
      </c>
      <c r="AY58" s="166">
        <v>0</v>
      </c>
      <c r="AZ58" s="166">
        <v>0</v>
      </c>
      <c r="BA58" s="166">
        <v>0</v>
      </c>
      <c r="BB58" s="166">
        <v>0</v>
      </c>
      <c r="BC58" s="166">
        <v>0</v>
      </c>
      <c r="BD58" s="166">
        <v>0</v>
      </c>
      <c r="BE58" s="166">
        <v>0</v>
      </c>
      <c r="BF58" s="166">
        <v>0</v>
      </c>
      <c r="BG58" s="166">
        <v>0</v>
      </c>
    </row>
    <row r="59" spans="1:59" ht="15" x14ac:dyDescent="0.25">
      <c r="A59" s="244">
        <f>PowellInflow.Unregulated!A59</f>
        <v>45627</v>
      </c>
      <c r="B59" s="117">
        <v>1</v>
      </c>
      <c r="C59" s="117">
        <v>1</v>
      </c>
      <c r="D59" s="117">
        <v>1</v>
      </c>
      <c r="E59" s="124">
        <v>0</v>
      </c>
      <c r="F59" s="124">
        <v>0</v>
      </c>
      <c r="G59" s="124">
        <v>0</v>
      </c>
      <c r="H59" s="124">
        <v>0</v>
      </c>
      <c r="I59" s="124">
        <v>0</v>
      </c>
      <c r="J59" s="124">
        <v>0</v>
      </c>
      <c r="K59" s="124">
        <v>0</v>
      </c>
      <c r="L59" s="124">
        <v>0</v>
      </c>
      <c r="M59" s="124">
        <v>0</v>
      </c>
      <c r="N59" s="124">
        <v>0</v>
      </c>
      <c r="O59" s="124">
        <v>0</v>
      </c>
      <c r="P59" s="124">
        <v>0</v>
      </c>
      <c r="Q59" s="124">
        <v>0</v>
      </c>
      <c r="R59" s="124">
        <v>0</v>
      </c>
      <c r="S59" s="124">
        <v>0</v>
      </c>
      <c r="T59" s="124">
        <v>0</v>
      </c>
      <c r="U59" s="124">
        <v>0</v>
      </c>
      <c r="V59" s="124">
        <v>0</v>
      </c>
      <c r="W59" s="124">
        <v>0</v>
      </c>
      <c r="X59" s="124">
        <v>0</v>
      </c>
      <c r="Y59" s="124">
        <v>0</v>
      </c>
      <c r="Z59" s="124">
        <v>0</v>
      </c>
      <c r="AA59" s="124">
        <v>0</v>
      </c>
      <c r="AB59" s="124">
        <v>0</v>
      </c>
      <c r="AC59" s="124">
        <v>0</v>
      </c>
      <c r="AD59" s="124">
        <v>0</v>
      </c>
      <c r="AE59" s="124">
        <v>0</v>
      </c>
      <c r="AF59" s="124">
        <v>0</v>
      </c>
      <c r="AG59" s="124">
        <v>0</v>
      </c>
      <c r="AH59" s="166">
        <v>0</v>
      </c>
      <c r="AI59" s="166">
        <v>0</v>
      </c>
      <c r="AJ59" s="166">
        <v>0</v>
      </c>
      <c r="AK59" s="166">
        <v>0</v>
      </c>
      <c r="AL59" s="166">
        <v>0</v>
      </c>
      <c r="AM59" s="166">
        <v>0</v>
      </c>
      <c r="AN59" s="166">
        <v>0</v>
      </c>
      <c r="AO59" s="166">
        <v>0</v>
      </c>
      <c r="AP59" s="166">
        <v>0</v>
      </c>
      <c r="AQ59" s="166">
        <v>0</v>
      </c>
      <c r="AR59" s="166">
        <v>0</v>
      </c>
      <c r="AS59" s="166">
        <v>0</v>
      </c>
      <c r="AT59" s="166">
        <v>0</v>
      </c>
      <c r="AU59" s="166">
        <v>0</v>
      </c>
      <c r="AV59" s="166">
        <v>0</v>
      </c>
      <c r="AW59" s="166">
        <v>0</v>
      </c>
      <c r="AX59" s="166">
        <v>0</v>
      </c>
      <c r="AY59" s="166">
        <v>0</v>
      </c>
      <c r="AZ59" s="166">
        <v>0</v>
      </c>
      <c r="BA59" s="166">
        <v>0</v>
      </c>
      <c r="BB59" s="166">
        <v>0</v>
      </c>
      <c r="BC59" s="166">
        <v>0</v>
      </c>
      <c r="BD59" s="166">
        <v>0</v>
      </c>
      <c r="BE59" s="166">
        <v>0</v>
      </c>
      <c r="BF59" s="166">
        <v>0</v>
      </c>
      <c r="BG59" s="166">
        <v>0</v>
      </c>
    </row>
    <row r="60" spans="1:59" ht="15" x14ac:dyDescent="0.25">
      <c r="A60" s="244">
        <f>PowellInflow.Unregulated!A60</f>
        <v>45658</v>
      </c>
      <c r="B60" s="117">
        <v>1</v>
      </c>
      <c r="C60" s="117">
        <v>1</v>
      </c>
      <c r="D60" s="117">
        <v>1</v>
      </c>
      <c r="E60" s="124">
        <v>0</v>
      </c>
      <c r="F60" s="124">
        <v>0</v>
      </c>
      <c r="G60" s="124">
        <v>0</v>
      </c>
      <c r="H60" s="124">
        <v>0</v>
      </c>
      <c r="I60" s="124">
        <v>0</v>
      </c>
      <c r="J60" s="124">
        <v>0</v>
      </c>
      <c r="K60" s="124">
        <v>0</v>
      </c>
      <c r="L60" s="124">
        <v>0</v>
      </c>
      <c r="M60" s="124">
        <v>0</v>
      </c>
      <c r="N60" s="124">
        <v>0</v>
      </c>
      <c r="O60" s="124">
        <v>0</v>
      </c>
      <c r="P60" s="124">
        <v>0</v>
      </c>
      <c r="Q60" s="124">
        <v>0</v>
      </c>
      <c r="R60" s="124">
        <v>0</v>
      </c>
      <c r="S60" s="124">
        <v>0</v>
      </c>
      <c r="T60" s="124">
        <v>0</v>
      </c>
      <c r="U60" s="124">
        <v>0</v>
      </c>
      <c r="V60" s="124">
        <v>0</v>
      </c>
      <c r="W60" s="124">
        <v>0</v>
      </c>
      <c r="X60" s="124">
        <v>0</v>
      </c>
      <c r="Y60" s="124">
        <v>0</v>
      </c>
      <c r="Z60" s="124">
        <v>0</v>
      </c>
      <c r="AA60" s="124">
        <v>0</v>
      </c>
      <c r="AB60" s="124">
        <v>0</v>
      </c>
      <c r="AC60" s="124">
        <v>0</v>
      </c>
      <c r="AD60" s="124">
        <v>0</v>
      </c>
      <c r="AE60" s="124">
        <v>0</v>
      </c>
      <c r="AF60" s="124">
        <v>0</v>
      </c>
      <c r="AG60" s="124">
        <v>0</v>
      </c>
      <c r="AH60" s="166">
        <v>0</v>
      </c>
      <c r="AI60" s="166">
        <v>0</v>
      </c>
      <c r="AJ60" s="166">
        <v>0</v>
      </c>
      <c r="AK60" s="166">
        <v>0</v>
      </c>
      <c r="AL60" s="166">
        <v>0</v>
      </c>
      <c r="AM60" s="166">
        <v>0</v>
      </c>
      <c r="AN60" s="166">
        <v>0</v>
      </c>
      <c r="AO60" s="166">
        <v>0</v>
      </c>
      <c r="AP60" s="166">
        <v>0</v>
      </c>
      <c r="AQ60" s="166">
        <v>0</v>
      </c>
      <c r="AR60" s="166">
        <v>0</v>
      </c>
      <c r="AS60" s="166">
        <v>0</v>
      </c>
      <c r="AT60" s="166">
        <v>0</v>
      </c>
      <c r="AU60" s="166">
        <v>0</v>
      </c>
      <c r="AV60" s="166">
        <v>0</v>
      </c>
      <c r="AW60" s="166">
        <v>0</v>
      </c>
      <c r="AX60" s="166">
        <v>0</v>
      </c>
      <c r="AY60" s="166">
        <v>0</v>
      </c>
      <c r="AZ60" s="166">
        <v>0</v>
      </c>
      <c r="BA60" s="166">
        <v>0</v>
      </c>
      <c r="BB60" s="166">
        <v>0</v>
      </c>
      <c r="BC60" s="166">
        <v>0</v>
      </c>
      <c r="BD60" s="166">
        <v>0</v>
      </c>
      <c r="BE60" s="166">
        <v>0</v>
      </c>
      <c r="BF60" s="166">
        <v>0</v>
      </c>
      <c r="BG60" s="166">
        <v>0</v>
      </c>
    </row>
    <row r="61" spans="1:59" ht="15" x14ac:dyDescent="0.25">
      <c r="A61" s="244">
        <f>PowellInflow.Unregulated!A61</f>
        <v>45689</v>
      </c>
      <c r="B61" s="117">
        <v>1</v>
      </c>
      <c r="C61" s="117">
        <v>1</v>
      </c>
      <c r="D61" s="117">
        <v>1</v>
      </c>
      <c r="E61" s="124">
        <v>0</v>
      </c>
      <c r="F61" s="124">
        <v>0</v>
      </c>
      <c r="G61" s="124">
        <v>0</v>
      </c>
      <c r="H61" s="124">
        <v>0</v>
      </c>
      <c r="I61" s="124">
        <v>0</v>
      </c>
      <c r="J61" s="124">
        <v>0</v>
      </c>
      <c r="K61" s="124">
        <v>0</v>
      </c>
      <c r="L61" s="124">
        <v>0</v>
      </c>
      <c r="M61" s="124">
        <v>0</v>
      </c>
      <c r="N61" s="124">
        <v>0</v>
      </c>
      <c r="O61" s="124">
        <v>0</v>
      </c>
      <c r="P61" s="124">
        <v>0</v>
      </c>
      <c r="Q61" s="124">
        <v>0</v>
      </c>
      <c r="R61" s="124">
        <v>0</v>
      </c>
      <c r="S61" s="124">
        <v>0</v>
      </c>
      <c r="T61" s="124">
        <v>0</v>
      </c>
      <c r="U61" s="124">
        <v>0</v>
      </c>
      <c r="V61" s="124">
        <v>0</v>
      </c>
      <c r="W61" s="124">
        <v>0</v>
      </c>
      <c r="X61" s="124">
        <v>0</v>
      </c>
      <c r="Y61" s="124">
        <v>0</v>
      </c>
      <c r="Z61" s="124">
        <v>0</v>
      </c>
      <c r="AA61" s="124">
        <v>0</v>
      </c>
      <c r="AB61" s="124">
        <v>0</v>
      </c>
      <c r="AC61" s="124">
        <v>0</v>
      </c>
      <c r="AD61" s="124">
        <v>0</v>
      </c>
      <c r="AE61" s="124">
        <v>0</v>
      </c>
      <c r="AF61" s="124">
        <v>0</v>
      </c>
      <c r="AG61" s="124">
        <v>0</v>
      </c>
      <c r="AH61" s="166">
        <v>0</v>
      </c>
      <c r="AI61" s="166">
        <v>0</v>
      </c>
      <c r="AJ61" s="166">
        <v>0</v>
      </c>
      <c r="AK61" s="166">
        <v>0</v>
      </c>
      <c r="AL61" s="166">
        <v>0</v>
      </c>
      <c r="AM61" s="166">
        <v>0</v>
      </c>
      <c r="AN61" s="166">
        <v>0</v>
      </c>
      <c r="AO61" s="166">
        <v>0</v>
      </c>
      <c r="AP61" s="166">
        <v>0</v>
      </c>
      <c r="AQ61" s="166">
        <v>0</v>
      </c>
      <c r="AR61" s="166">
        <v>0</v>
      </c>
      <c r="AS61" s="166">
        <v>0</v>
      </c>
      <c r="AT61" s="166">
        <v>0</v>
      </c>
      <c r="AU61" s="166">
        <v>0</v>
      </c>
      <c r="AV61" s="166">
        <v>0</v>
      </c>
      <c r="AW61" s="166">
        <v>0</v>
      </c>
      <c r="AX61" s="166">
        <v>0</v>
      </c>
      <c r="AY61" s="166">
        <v>0</v>
      </c>
      <c r="AZ61" s="166">
        <v>0</v>
      </c>
      <c r="BA61" s="166">
        <v>0</v>
      </c>
      <c r="BB61" s="166">
        <v>0</v>
      </c>
      <c r="BC61" s="166">
        <v>0</v>
      </c>
      <c r="BD61" s="166">
        <v>0</v>
      </c>
      <c r="BE61" s="166">
        <v>0</v>
      </c>
      <c r="BF61" s="166">
        <v>0</v>
      </c>
      <c r="BG61" s="166">
        <v>0</v>
      </c>
    </row>
    <row r="62" spans="1:59" ht="15" x14ac:dyDescent="0.25">
      <c r="A62" s="244">
        <f>PowellInflow.Unregulated!A62</f>
        <v>45717</v>
      </c>
      <c r="B62" s="117">
        <v>1</v>
      </c>
      <c r="C62" s="117">
        <v>1</v>
      </c>
      <c r="D62" s="117">
        <v>1</v>
      </c>
      <c r="E62" s="124">
        <v>0</v>
      </c>
      <c r="F62" s="124">
        <v>0</v>
      </c>
      <c r="G62" s="124">
        <v>0</v>
      </c>
      <c r="H62" s="124">
        <v>0</v>
      </c>
      <c r="I62" s="124">
        <v>0</v>
      </c>
      <c r="J62" s="124">
        <v>0</v>
      </c>
      <c r="K62" s="124">
        <v>0</v>
      </c>
      <c r="L62" s="124">
        <v>0</v>
      </c>
      <c r="M62" s="124">
        <v>0</v>
      </c>
      <c r="N62" s="124">
        <v>0</v>
      </c>
      <c r="O62" s="124">
        <v>0</v>
      </c>
      <c r="P62" s="124">
        <v>0</v>
      </c>
      <c r="Q62" s="124">
        <v>0</v>
      </c>
      <c r="R62" s="124">
        <v>0</v>
      </c>
      <c r="S62" s="124">
        <v>0</v>
      </c>
      <c r="T62" s="124">
        <v>0</v>
      </c>
      <c r="U62" s="124">
        <v>0</v>
      </c>
      <c r="V62" s="124">
        <v>0</v>
      </c>
      <c r="W62" s="124">
        <v>0</v>
      </c>
      <c r="X62" s="124">
        <v>0</v>
      </c>
      <c r="Y62" s="124">
        <v>0</v>
      </c>
      <c r="Z62" s="124">
        <v>0</v>
      </c>
      <c r="AA62" s="124">
        <v>0</v>
      </c>
      <c r="AB62" s="124">
        <v>0</v>
      </c>
      <c r="AC62" s="124">
        <v>0</v>
      </c>
      <c r="AD62" s="124">
        <v>0</v>
      </c>
      <c r="AE62" s="124">
        <v>0</v>
      </c>
      <c r="AF62" s="124">
        <v>0</v>
      </c>
      <c r="AG62" s="124">
        <v>0</v>
      </c>
      <c r="AH62" s="166">
        <v>0</v>
      </c>
      <c r="AI62" s="166">
        <v>0</v>
      </c>
      <c r="AJ62" s="166">
        <v>0</v>
      </c>
      <c r="AK62" s="166">
        <v>0</v>
      </c>
      <c r="AL62" s="166">
        <v>0</v>
      </c>
      <c r="AM62" s="166">
        <v>0</v>
      </c>
      <c r="AN62" s="166">
        <v>0</v>
      </c>
      <c r="AO62" s="166">
        <v>0</v>
      </c>
      <c r="AP62" s="166">
        <v>0</v>
      </c>
      <c r="AQ62" s="166">
        <v>0</v>
      </c>
      <c r="AR62" s="166">
        <v>0</v>
      </c>
      <c r="AS62" s="166">
        <v>0</v>
      </c>
      <c r="AT62" s="166">
        <v>0</v>
      </c>
      <c r="AU62" s="166">
        <v>0</v>
      </c>
      <c r="AV62" s="166">
        <v>0</v>
      </c>
      <c r="AW62" s="166">
        <v>0</v>
      </c>
      <c r="AX62" s="166">
        <v>0</v>
      </c>
      <c r="AY62" s="166">
        <v>0</v>
      </c>
      <c r="AZ62" s="166">
        <v>0</v>
      </c>
      <c r="BA62" s="166">
        <v>0</v>
      </c>
      <c r="BB62" s="166">
        <v>0</v>
      </c>
      <c r="BC62" s="166">
        <v>0</v>
      </c>
      <c r="BD62" s="166">
        <v>0</v>
      </c>
      <c r="BE62" s="166">
        <v>0</v>
      </c>
      <c r="BF62" s="166">
        <v>0</v>
      </c>
      <c r="BG62" s="166">
        <v>0</v>
      </c>
    </row>
    <row r="63" spans="1:59" ht="15" x14ac:dyDescent="0.25">
      <c r="A63" s="244">
        <f>PowellInflow.Unregulated!A63</f>
        <v>45748</v>
      </c>
      <c r="B63" s="117">
        <v>1</v>
      </c>
      <c r="C63" s="117">
        <v>1</v>
      </c>
      <c r="D63" s="117">
        <v>1</v>
      </c>
      <c r="E63" s="124">
        <v>0</v>
      </c>
      <c r="F63" s="124">
        <v>0</v>
      </c>
      <c r="G63" s="124">
        <v>0</v>
      </c>
      <c r="H63" s="124">
        <v>0</v>
      </c>
      <c r="I63" s="124">
        <v>0</v>
      </c>
      <c r="J63" s="124">
        <v>0</v>
      </c>
      <c r="K63" s="124">
        <v>0</v>
      </c>
      <c r="L63" s="124">
        <v>0</v>
      </c>
      <c r="M63" s="124">
        <v>0</v>
      </c>
      <c r="N63" s="124">
        <v>0</v>
      </c>
      <c r="O63" s="124">
        <v>0</v>
      </c>
      <c r="P63" s="124">
        <v>0</v>
      </c>
      <c r="Q63" s="124">
        <v>0</v>
      </c>
      <c r="R63" s="124">
        <v>0</v>
      </c>
      <c r="S63" s="124">
        <v>0</v>
      </c>
      <c r="T63" s="124">
        <v>0</v>
      </c>
      <c r="U63" s="124">
        <v>0</v>
      </c>
      <c r="V63" s="124">
        <v>0</v>
      </c>
      <c r="W63" s="124">
        <v>0</v>
      </c>
      <c r="X63" s="124">
        <v>0</v>
      </c>
      <c r="Y63" s="124">
        <v>0</v>
      </c>
      <c r="Z63" s="124">
        <v>0</v>
      </c>
      <c r="AA63" s="124">
        <v>0</v>
      </c>
      <c r="AB63" s="124">
        <v>0</v>
      </c>
      <c r="AC63" s="124">
        <v>0</v>
      </c>
      <c r="AD63" s="124">
        <v>0</v>
      </c>
      <c r="AE63" s="124">
        <v>0</v>
      </c>
      <c r="AF63" s="124">
        <v>0</v>
      </c>
      <c r="AG63" s="124">
        <v>0</v>
      </c>
      <c r="AH63" s="166">
        <v>0</v>
      </c>
      <c r="AI63" s="166">
        <v>0</v>
      </c>
      <c r="AJ63" s="166">
        <v>0</v>
      </c>
      <c r="AK63" s="166">
        <v>0</v>
      </c>
      <c r="AL63" s="166">
        <v>0</v>
      </c>
      <c r="AM63" s="166">
        <v>0</v>
      </c>
      <c r="AN63" s="166">
        <v>0</v>
      </c>
      <c r="AO63" s="166">
        <v>0</v>
      </c>
      <c r="AP63" s="166">
        <v>0</v>
      </c>
      <c r="AQ63" s="166">
        <v>0</v>
      </c>
      <c r="AR63" s="166">
        <v>0</v>
      </c>
      <c r="AS63" s="166">
        <v>0</v>
      </c>
      <c r="AT63" s="166">
        <v>0</v>
      </c>
      <c r="AU63" s="166">
        <v>0</v>
      </c>
      <c r="AV63" s="166">
        <v>0</v>
      </c>
      <c r="AW63" s="166">
        <v>0</v>
      </c>
      <c r="AX63" s="166">
        <v>0</v>
      </c>
      <c r="AY63" s="166">
        <v>0</v>
      </c>
      <c r="AZ63" s="166">
        <v>0</v>
      </c>
      <c r="BA63" s="166">
        <v>0</v>
      </c>
      <c r="BB63" s="166">
        <v>0</v>
      </c>
      <c r="BC63" s="166">
        <v>0</v>
      </c>
      <c r="BD63" s="166">
        <v>0</v>
      </c>
      <c r="BE63" s="166">
        <v>0</v>
      </c>
      <c r="BF63" s="166">
        <v>0</v>
      </c>
      <c r="BG63" s="166">
        <v>0</v>
      </c>
    </row>
    <row r="64" spans="1:59" ht="15" x14ac:dyDescent="0.25">
      <c r="A64" s="244">
        <f>PowellInflow.Unregulated!A64</f>
        <v>45778</v>
      </c>
      <c r="B64" s="117">
        <v>1</v>
      </c>
      <c r="C64" s="117">
        <v>1</v>
      </c>
      <c r="D64" s="117">
        <v>1</v>
      </c>
      <c r="E64" s="124">
        <v>0</v>
      </c>
      <c r="F64" s="124">
        <v>0</v>
      </c>
      <c r="G64" s="124">
        <v>0</v>
      </c>
      <c r="H64" s="124">
        <v>0</v>
      </c>
      <c r="I64" s="124">
        <v>0</v>
      </c>
      <c r="J64" s="124">
        <v>0</v>
      </c>
      <c r="K64" s="124">
        <v>0</v>
      </c>
      <c r="L64" s="124">
        <v>0</v>
      </c>
      <c r="M64" s="124">
        <v>0</v>
      </c>
      <c r="N64" s="124">
        <v>0</v>
      </c>
      <c r="O64" s="124">
        <v>0</v>
      </c>
      <c r="P64" s="124">
        <v>0</v>
      </c>
      <c r="Q64" s="124">
        <v>0</v>
      </c>
      <c r="R64" s="124">
        <v>0</v>
      </c>
      <c r="S64" s="124">
        <v>0</v>
      </c>
      <c r="T64" s="124">
        <v>0</v>
      </c>
      <c r="U64" s="124">
        <v>0</v>
      </c>
      <c r="V64" s="124">
        <v>0</v>
      </c>
      <c r="W64" s="124">
        <v>0</v>
      </c>
      <c r="X64" s="124">
        <v>0</v>
      </c>
      <c r="Y64" s="124">
        <v>0</v>
      </c>
      <c r="Z64" s="124">
        <v>0</v>
      </c>
      <c r="AA64" s="124">
        <v>0</v>
      </c>
      <c r="AB64" s="124">
        <v>0</v>
      </c>
      <c r="AC64" s="124">
        <v>0</v>
      </c>
      <c r="AD64" s="124">
        <v>0</v>
      </c>
      <c r="AE64" s="124">
        <v>0</v>
      </c>
      <c r="AF64" s="124">
        <v>0</v>
      </c>
      <c r="AG64" s="124">
        <v>0</v>
      </c>
      <c r="AH64" s="166">
        <v>0</v>
      </c>
      <c r="AI64" s="166">
        <v>0</v>
      </c>
      <c r="AJ64" s="166">
        <v>0</v>
      </c>
      <c r="AK64" s="166">
        <v>0</v>
      </c>
      <c r="AL64" s="166">
        <v>0</v>
      </c>
      <c r="AM64" s="166">
        <v>0</v>
      </c>
      <c r="AN64" s="166">
        <v>0</v>
      </c>
      <c r="AO64" s="166">
        <v>0</v>
      </c>
      <c r="AP64" s="166">
        <v>0</v>
      </c>
      <c r="AQ64" s="166">
        <v>0</v>
      </c>
      <c r="AR64" s="166">
        <v>0</v>
      </c>
      <c r="AS64" s="166">
        <v>0</v>
      </c>
      <c r="AT64" s="166">
        <v>0</v>
      </c>
      <c r="AU64" s="166">
        <v>0</v>
      </c>
      <c r="AV64" s="166">
        <v>0</v>
      </c>
      <c r="AW64" s="166">
        <v>0</v>
      </c>
      <c r="AX64" s="166">
        <v>0</v>
      </c>
      <c r="AY64" s="166">
        <v>0</v>
      </c>
      <c r="AZ64" s="166">
        <v>0</v>
      </c>
      <c r="BA64" s="166">
        <v>0</v>
      </c>
      <c r="BB64" s="166">
        <v>0</v>
      </c>
      <c r="BC64" s="166">
        <v>0</v>
      </c>
      <c r="BD64" s="166">
        <v>0</v>
      </c>
      <c r="BE64" s="166">
        <v>0</v>
      </c>
      <c r="BF64" s="166">
        <v>0</v>
      </c>
      <c r="BG64" s="166">
        <v>0</v>
      </c>
    </row>
    <row r="65" spans="1:59" ht="15" x14ac:dyDescent="0.25">
      <c r="A65" s="244">
        <f>PowellInflow.Unregulated!A65</f>
        <v>45809</v>
      </c>
      <c r="B65" s="117">
        <v>1</v>
      </c>
      <c r="C65" s="117">
        <v>1</v>
      </c>
      <c r="D65" s="117">
        <v>1</v>
      </c>
      <c r="E65" s="124">
        <v>0</v>
      </c>
      <c r="F65" s="124">
        <v>0</v>
      </c>
      <c r="G65" s="124">
        <v>0</v>
      </c>
      <c r="H65" s="124">
        <v>0</v>
      </c>
      <c r="I65" s="124">
        <v>0</v>
      </c>
      <c r="J65" s="124">
        <v>0</v>
      </c>
      <c r="K65" s="124">
        <v>0</v>
      </c>
      <c r="L65" s="124">
        <v>0</v>
      </c>
      <c r="M65" s="124">
        <v>0</v>
      </c>
      <c r="N65" s="124">
        <v>0</v>
      </c>
      <c r="O65" s="124">
        <v>0</v>
      </c>
      <c r="P65" s="124">
        <v>0</v>
      </c>
      <c r="Q65" s="124">
        <v>0</v>
      </c>
      <c r="R65" s="124">
        <v>0</v>
      </c>
      <c r="S65" s="124">
        <v>0</v>
      </c>
      <c r="T65" s="124">
        <v>0</v>
      </c>
      <c r="U65" s="124">
        <v>0</v>
      </c>
      <c r="V65" s="124">
        <v>0</v>
      </c>
      <c r="W65" s="124">
        <v>0</v>
      </c>
      <c r="X65" s="124">
        <v>0</v>
      </c>
      <c r="Y65" s="124">
        <v>0</v>
      </c>
      <c r="Z65" s="124">
        <v>0</v>
      </c>
      <c r="AA65" s="124">
        <v>0</v>
      </c>
      <c r="AB65" s="124">
        <v>0</v>
      </c>
      <c r="AC65" s="124">
        <v>0</v>
      </c>
      <c r="AD65" s="124">
        <v>0</v>
      </c>
      <c r="AE65" s="124">
        <v>0</v>
      </c>
      <c r="AF65" s="124">
        <v>0</v>
      </c>
      <c r="AG65" s="124">
        <v>0</v>
      </c>
      <c r="AH65" s="166">
        <v>0</v>
      </c>
      <c r="AI65" s="166">
        <v>0</v>
      </c>
      <c r="AJ65" s="166">
        <v>0</v>
      </c>
      <c r="AK65" s="166">
        <v>0</v>
      </c>
      <c r="AL65" s="166">
        <v>0</v>
      </c>
      <c r="AM65" s="166">
        <v>0</v>
      </c>
      <c r="AN65" s="166">
        <v>0</v>
      </c>
      <c r="AO65" s="166">
        <v>0</v>
      </c>
      <c r="AP65" s="166">
        <v>0</v>
      </c>
      <c r="AQ65" s="166">
        <v>0</v>
      </c>
      <c r="AR65" s="166">
        <v>0</v>
      </c>
      <c r="AS65" s="166">
        <v>0</v>
      </c>
      <c r="AT65" s="166">
        <v>0</v>
      </c>
      <c r="AU65" s="166">
        <v>0</v>
      </c>
      <c r="AV65" s="166">
        <v>0</v>
      </c>
      <c r="AW65" s="166">
        <v>0</v>
      </c>
      <c r="AX65" s="166">
        <v>0</v>
      </c>
      <c r="AY65" s="166">
        <v>0</v>
      </c>
      <c r="AZ65" s="166">
        <v>0</v>
      </c>
      <c r="BA65" s="166">
        <v>0</v>
      </c>
      <c r="BB65" s="166">
        <v>0</v>
      </c>
      <c r="BC65" s="166">
        <v>0</v>
      </c>
      <c r="BD65" s="166">
        <v>0</v>
      </c>
      <c r="BE65" s="166">
        <v>0</v>
      </c>
      <c r="BF65" s="166">
        <v>0</v>
      </c>
      <c r="BG65" s="166">
        <v>0</v>
      </c>
    </row>
    <row r="66" spans="1:59" ht="15" x14ac:dyDescent="0.25">
      <c r="A66" s="244">
        <f>PowellInflow.Unregulated!A66</f>
        <v>45839</v>
      </c>
      <c r="B66" s="117">
        <v>1</v>
      </c>
      <c r="C66" s="117">
        <v>1</v>
      </c>
      <c r="D66" s="117">
        <v>1</v>
      </c>
      <c r="E66" s="124">
        <v>0</v>
      </c>
      <c r="F66" s="124">
        <v>0</v>
      </c>
      <c r="G66" s="124">
        <v>0</v>
      </c>
      <c r="H66" s="124">
        <v>0</v>
      </c>
      <c r="I66" s="124">
        <v>0</v>
      </c>
      <c r="J66" s="124">
        <v>0</v>
      </c>
      <c r="K66" s="124">
        <v>0</v>
      </c>
      <c r="L66" s="124">
        <v>0</v>
      </c>
      <c r="M66" s="124">
        <v>0</v>
      </c>
      <c r="N66" s="124">
        <v>0</v>
      </c>
      <c r="O66" s="124">
        <v>0</v>
      </c>
      <c r="P66" s="124">
        <v>0</v>
      </c>
      <c r="Q66" s="124">
        <v>0</v>
      </c>
      <c r="R66" s="124">
        <v>0</v>
      </c>
      <c r="S66" s="124">
        <v>0</v>
      </c>
      <c r="T66" s="124">
        <v>0</v>
      </c>
      <c r="U66" s="124">
        <v>0</v>
      </c>
      <c r="V66" s="124">
        <v>0</v>
      </c>
      <c r="W66" s="124">
        <v>0</v>
      </c>
      <c r="X66" s="124">
        <v>0</v>
      </c>
      <c r="Y66" s="124">
        <v>0</v>
      </c>
      <c r="Z66" s="124">
        <v>0</v>
      </c>
      <c r="AA66" s="124">
        <v>0</v>
      </c>
      <c r="AB66" s="124">
        <v>0</v>
      </c>
      <c r="AC66" s="124">
        <v>0</v>
      </c>
      <c r="AD66" s="124">
        <v>0</v>
      </c>
      <c r="AE66" s="124">
        <v>0</v>
      </c>
      <c r="AF66" s="124">
        <v>0</v>
      </c>
      <c r="AG66" s="124">
        <v>0</v>
      </c>
      <c r="AH66" s="166">
        <v>0</v>
      </c>
      <c r="AI66" s="166">
        <v>0</v>
      </c>
      <c r="AJ66" s="166">
        <v>0</v>
      </c>
      <c r="AK66" s="166">
        <v>0</v>
      </c>
      <c r="AL66" s="166">
        <v>0</v>
      </c>
      <c r="AM66" s="166">
        <v>0</v>
      </c>
      <c r="AN66" s="166">
        <v>0</v>
      </c>
      <c r="AO66" s="166">
        <v>0</v>
      </c>
      <c r="AP66" s="166">
        <v>0</v>
      </c>
      <c r="AQ66" s="166">
        <v>0</v>
      </c>
      <c r="AR66" s="166">
        <v>0</v>
      </c>
      <c r="AS66" s="166">
        <v>0</v>
      </c>
      <c r="AT66" s="166">
        <v>0</v>
      </c>
      <c r="AU66" s="166">
        <v>0</v>
      </c>
      <c r="AV66" s="166">
        <v>0</v>
      </c>
      <c r="AW66" s="166">
        <v>0</v>
      </c>
      <c r="AX66" s="166">
        <v>0</v>
      </c>
      <c r="AY66" s="166">
        <v>0</v>
      </c>
      <c r="AZ66" s="166">
        <v>0</v>
      </c>
      <c r="BA66" s="166">
        <v>0</v>
      </c>
      <c r="BB66" s="166">
        <v>0</v>
      </c>
      <c r="BC66" s="166">
        <v>0</v>
      </c>
      <c r="BD66" s="166">
        <v>0</v>
      </c>
      <c r="BE66" s="166">
        <v>0</v>
      </c>
      <c r="BF66" s="166">
        <v>0</v>
      </c>
      <c r="BG66" s="166">
        <v>0</v>
      </c>
    </row>
    <row r="67" spans="1:59" ht="15" x14ac:dyDescent="0.25">
      <c r="A67" s="244">
        <f>PowellInflow.Unregulated!A67</f>
        <v>45870</v>
      </c>
      <c r="B67" s="117">
        <v>1</v>
      </c>
      <c r="C67" s="117">
        <v>1</v>
      </c>
      <c r="D67" s="117">
        <v>1</v>
      </c>
      <c r="E67" s="124">
        <v>0</v>
      </c>
      <c r="F67" s="124">
        <v>0</v>
      </c>
      <c r="G67" s="124">
        <v>0</v>
      </c>
      <c r="H67" s="124">
        <v>0</v>
      </c>
      <c r="I67" s="124">
        <v>0</v>
      </c>
      <c r="J67" s="124">
        <v>0</v>
      </c>
      <c r="K67" s="124">
        <v>0</v>
      </c>
      <c r="L67" s="124">
        <v>0</v>
      </c>
      <c r="M67" s="124">
        <v>0</v>
      </c>
      <c r="N67" s="124">
        <v>0</v>
      </c>
      <c r="O67" s="124">
        <v>0</v>
      </c>
      <c r="P67" s="124">
        <v>0</v>
      </c>
      <c r="Q67" s="124">
        <v>0</v>
      </c>
      <c r="R67" s="124">
        <v>0</v>
      </c>
      <c r="S67" s="124">
        <v>0</v>
      </c>
      <c r="T67" s="124">
        <v>0</v>
      </c>
      <c r="U67" s="124">
        <v>0</v>
      </c>
      <c r="V67" s="124">
        <v>0</v>
      </c>
      <c r="W67" s="124">
        <v>0</v>
      </c>
      <c r="X67" s="124">
        <v>0</v>
      </c>
      <c r="Y67" s="124">
        <v>0</v>
      </c>
      <c r="Z67" s="124">
        <v>0</v>
      </c>
      <c r="AA67" s="124">
        <v>0</v>
      </c>
      <c r="AB67" s="124">
        <v>0</v>
      </c>
      <c r="AC67" s="124">
        <v>0</v>
      </c>
      <c r="AD67" s="124">
        <v>0</v>
      </c>
      <c r="AE67" s="124">
        <v>0</v>
      </c>
      <c r="AF67" s="124">
        <v>0</v>
      </c>
      <c r="AG67" s="124">
        <v>0</v>
      </c>
      <c r="AH67" s="166">
        <v>0</v>
      </c>
      <c r="AI67" s="166">
        <v>0</v>
      </c>
      <c r="AJ67" s="166">
        <v>0</v>
      </c>
      <c r="AK67" s="166">
        <v>0</v>
      </c>
      <c r="AL67" s="166">
        <v>0</v>
      </c>
      <c r="AM67" s="166">
        <v>0</v>
      </c>
      <c r="AN67" s="166">
        <v>0</v>
      </c>
      <c r="AO67" s="166">
        <v>0</v>
      </c>
      <c r="AP67" s="166">
        <v>0</v>
      </c>
      <c r="AQ67" s="166">
        <v>0</v>
      </c>
      <c r="AR67" s="166">
        <v>0</v>
      </c>
      <c r="AS67" s="166">
        <v>0</v>
      </c>
      <c r="AT67" s="166">
        <v>0</v>
      </c>
      <c r="AU67" s="166">
        <v>0</v>
      </c>
      <c r="AV67" s="166">
        <v>0</v>
      </c>
      <c r="AW67" s="166">
        <v>0</v>
      </c>
      <c r="AX67" s="166">
        <v>0</v>
      </c>
      <c r="AY67" s="166">
        <v>0</v>
      </c>
      <c r="AZ67" s="166">
        <v>0</v>
      </c>
      <c r="BA67" s="166">
        <v>0</v>
      </c>
      <c r="BB67" s="166">
        <v>0</v>
      </c>
      <c r="BC67" s="166">
        <v>0</v>
      </c>
      <c r="BD67" s="166">
        <v>0</v>
      </c>
      <c r="BE67" s="166">
        <v>0</v>
      </c>
      <c r="BF67" s="166">
        <v>0</v>
      </c>
      <c r="BG67" s="166">
        <v>0</v>
      </c>
    </row>
    <row r="68" spans="1:59" ht="15" x14ac:dyDescent="0.25">
      <c r="A68" s="244">
        <f>PowellInflow.Unregulated!A68</f>
        <v>45901</v>
      </c>
      <c r="B68" s="117">
        <v>1</v>
      </c>
      <c r="C68" s="117">
        <v>1</v>
      </c>
      <c r="D68" s="117">
        <v>1</v>
      </c>
      <c r="E68" s="124">
        <v>0</v>
      </c>
      <c r="F68" s="124">
        <v>0</v>
      </c>
      <c r="G68" s="124">
        <v>0</v>
      </c>
      <c r="H68" s="124">
        <v>0</v>
      </c>
      <c r="I68" s="124">
        <v>0</v>
      </c>
      <c r="J68" s="124">
        <v>0</v>
      </c>
      <c r="K68" s="124">
        <v>0</v>
      </c>
      <c r="L68" s="124">
        <v>0</v>
      </c>
      <c r="M68" s="124">
        <v>0</v>
      </c>
      <c r="N68" s="124">
        <v>0</v>
      </c>
      <c r="O68" s="124">
        <v>0</v>
      </c>
      <c r="P68" s="124">
        <v>0</v>
      </c>
      <c r="Q68" s="124">
        <v>0</v>
      </c>
      <c r="R68" s="124">
        <v>0</v>
      </c>
      <c r="S68" s="124">
        <v>0</v>
      </c>
      <c r="T68" s="124">
        <v>0</v>
      </c>
      <c r="U68" s="124">
        <v>0</v>
      </c>
      <c r="V68" s="124">
        <v>0</v>
      </c>
      <c r="W68" s="124">
        <v>0</v>
      </c>
      <c r="X68" s="124">
        <v>0</v>
      </c>
      <c r="Y68" s="124">
        <v>0</v>
      </c>
      <c r="Z68" s="124">
        <v>0</v>
      </c>
      <c r="AA68" s="124">
        <v>0</v>
      </c>
      <c r="AB68" s="124">
        <v>0</v>
      </c>
      <c r="AC68" s="124">
        <v>0</v>
      </c>
      <c r="AD68" s="124">
        <v>0</v>
      </c>
      <c r="AE68" s="124">
        <v>0</v>
      </c>
      <c r="AF68" s="124">
        <v>0</v>
      </c>
      <c r="AG68" s="124">
        <v>0</v>
      </c>
      <c r="AH68" s="166">
        <v>0</v>
      </c>
      <c r="AI68" s="166">
        <v>0</v>
      </c>
      <c r="AJ68" s="166">
        <v>0</v>
      </c>
      <c r="AK68" s="166">
        <v>0</v>
      </c>
      <c r="AL68" s="166">
        <v>0</v>
      </c>
      <c r="AM68" s="166">
        <v>0</v>
      </c>
      <c r="AN68" s="166">
        <v>0</v>
      </c>
      <c r="AO68" s="166">
        <v>0</v>
      </c>
      <c r="AP68" s="166">
        <v>0</v>
      </c>
      <c r="AQ68" s="166">
        <v>0</v>
      </c>
      <c r="AR68" s="166">
        <v>0</v>
      </c>
      <c r="AS68" s="166">
        <v>0</v>
      </c>
      <c r="AT68" s="166">
        <v>0</v>
      </c>
      <c r="AU68" s="166">
        <v>0</v>
      </c>
      <c r="AV68" s="166">
        <v>0</v>
      </c>
      <c r="AW68" s="166">
        <v>0</v>
      </c>
      <c r="AX68" s="166">
        <v>0</v>
      </c>
      <c r="AY68" s="166">
        <v>0</v>
      </c>
      <c r="AZ68" s="166">
        <v>0</v>
      </c>
      <c r="BA68" s="166">
        <v>0</v>
      </c>
      <c r="BB68" s="166">
        <v>0</v>
      </c>
      <c r="BC68" s="166">
        <v>0</v>
      </c>
      <c r="BD68" s="166">
        <v>0</v>
      </c>
      <c r="BE68" s="166">
        <v>0</v>
      </c>
      <c r="BF68" s="166">
        <v>0</v>
      </c>
      <c r="BG68" s="166">
        <v>0</v>
      </c>
    </row>
    <row r="69" spans="1:59" ht="15" x14ac:dyDescent="0.25">
      <c r="A69" s="244">
        <f>PowellInflow.Unregulated!A69</f>
        <v>0</v>
      </c>
      <c r="B69" s="117">
        <v>1</v>
      </c>
      <c r="C69" s="117">
        <v>1</v>
      </c>
      <c r="D69" s="117">
        <v>1</v>
      </c>
      <c r="E69" s="124">
        <v>0</v>
      </c>
      <c r="F69" s="124">
        <v>0</v>
      </c>
      <c r="G69" s="124">
        <v>0</v>
      </c>
      <c r="H69" s="124">
        <v>0</v>
      </c>
      <c r="I69" s="124">
        <v>0</v>
      </c>
      <c r="J69" s="124">
        <v>0</v>
      </c>
      <c r="K69" s="124">
        <v>0</v>
      </c>
      <c r="L69" s="124">
        <v>0</v>
      </c>
      <c r="M69" s="124">
        <v>0</v>
      </c>
      <c r="N69" s="124">
        <v>0</v>
      </c>
      <c r="O69" s="124">
        <v>0</v>
      </c>
      <c r="P69" s="124">
        <v>0</v>
      </c>
      <c r="Q69" s="124">
        <v>0</v>
      </c>
      <c r="R69" s="124">
        <v>0</v>
      </c>
      <c r="S69" s="124">
        <v>0</v>
      </c>
      <c r="T69" s="124">
        <v>0</v>
      </c>
      <c r="U69" s="124">
        <v>0</v>
      </c>
      <c r="V69" s="124">
        <v>0</v>
      </c>
      <c r="W69" s="124">
        <v>0</v>
      </c>
      <c r="X69" s="124">
        <v>0</v>
      </c>
      <c r="Y69" s="124">
        <v>0</v>
      </c>
      <c r="Z69" s="124">
        <v>0</v>
      </c>
      <c r="AA69" s="124">
        <v>0</v>
      </c>
      <c r="AB69" s="124">
        <v>0</v>
      </c>
      <c r="AC69" s="124">
        <v>0</v>
      </c>
      <c r="AD69" s="124">
        <v>0</v>
      </c>
      <c r="AE69" s="124">
        <v>0</v>
      </c>
      <c r="AF69" s="124">
        <v>0</v>
      </c>
      <c r="AG69" s="124">
        <v>0</v>
      </c>
      <c r="AH69" s="166">
        <v>0</v>
      </c>
      <c r="AI69" s="166">
        <v>0</v>
      </c>
      <c r="AJ69" s="166">
        <v>0</v>
      </c>
      <c r="AK69" s="166">
        <v>0</v>
      </c>
      <c r="AL69" s="166">
        <v>0</v>
      </c>
      <c r="AM69" s="166">
        <v>0</v>
      </c>
      <c r="AN69" s="166">
        <v>0</v>
      </c>
      <c r="AO69" s="166">
        <v>0</v>
      </c>
      <c r="AP69" s="166">
        <v>0</v>
      </c>
      <c r="AQ69" s="166">
        <v>0</v>
      </c>
      <c r="AR69" s="166">
        <v>0</v>
      </c>
      <c r="AS69" s="166">
        <v>0</v>
      </c>
      <c r="AT69" s="166">
        <v>0</v>
      </c>
      <c r="AU69" s="166">
        <v>0</v>
      </c>
      <c r="AV69" s="166">
        <v>0</v>
      </c>
      <c r="AW69" s="166">
        <v>0</v>
      </c>
      <c r="AX69" s="166">
        <v>0</v>
      </c>
      <c r="AY69" s="166">
        <v>0</v>
      </c>
      <c r="AZ69" s="166">
        <v>0</v>
      </c>
      <c r="BA69" s="166">
        <v>0</v>
      </c>
      <c r="BB69" s="166">
        <v>0</v>
      </c>
      <c r="BC69" s="166">
        <v>0</v>
      </c>
      <c r="BD69" s="166">
        <v>0</v>
      </c>
      <c r="BE69" s="166">
        <v>0</v>
      </c>
      <c r="BF69" s="166">
        <v>0</v>
      </c>
      <c r="BG69" s="166">
        <v>0</v>
      </c>
    </row>
    <row r="70" spans="1:59" ht="15" x14ac:dyDescent="0.25">
      <c r="A70" s="244">
        <f>PowellInflow.Unregulated!A70</f>
        <v>0</v>
      </c>
      <c r="B70" s="117">
        <v>1</v>
      </c>
      <c r="C70" s="117">
        <v>1</v>
      </c>
      <c r="D70" s="117">
        <v>1</v>
      </c>
      <c r="E70" s="124">
        <v>0</v>
      </c>
      <c r="F70" s="124">
        <v>0</v>
      </c>
      <c r="G70" s="124">
        <v>0</v>
      </c>
      <c r="H70" s="124">
        <v>0</v>
      </c>
      <c r="I70" s="124">
        <v>0</v>
      </c>
      <c r="J70" s="124">
        <v>0</v>
      </c>
      <c r="K70" s="124">
        <v>0</v>
      </c>
      <c r="L70" s="124">
        <v>0</v>
      </c>
      <c r="M70" s="124">
        <v>0</v>
      </c>
      <c r="N70" s="124">
        <v>0</v>
      </c>
      <c r="O70" s="124">
        <v>0</v>
      </c>
      <c r="P70" s="124">
        <v>0</v>
      </c>
      <c r="Q70" s="124">
        <v>0</v>
      </c>
      <c r="R70" s="124">
        <v>0</v>
      </c>
      <c r="S70" s="124">
        <v>0</v>
      </c>
      <c r="T70" s="124">
        <v>0</v>
      </c>
      <c r="U70" s="124">
        <v>0</v>
      </c>
      <c r="V70" s="124">
        <v>0</v>
      </c>
      <c r="W70" s="124">
        <v>0</v>
      </c>
      <c r="X70" s="124">
        <v>0</v>
      </c>
      <c r="Y70" s="124">
        <v>0</v>
      </c>
      <c r="Z70" s="124">
        <v>0</v>
      </c>
      <c r="AA70" s="124">
        <v>0</v>
      </c>
      <c r="AB70" s="124">
        <v>0</v>
      </c>
      <c r="AC70" s="124">
        <v>0</v>
      </c>
      <c r="AD70" s="124">
        <v>0</v>
      </c>
      <c r="AE70" s="124">
        <v>0</v>
      </c>
      <c r="AF70" s="124">
        <v>0</v>
      </c>
      <c r="AG70" s="124">
        <v>0</v>
      </c>
      <c r="AH70" s="166">
        <v>0</v>
      </c>
      <c r="AI70" s="166">
        <v>0</v>
      </c>
      <c r="AJ70" s="166">
        <v>0</v>
      </c>
      <c r="AK70" s="166">
        <v>0</v>
      </c>
      <c r="AL70" s="166">
        <v>0</v>
      </c>
      <c r="AM70" s="166">
        <v>0</v>
      </c>
      <c r="AN70" s="166">
        <v>0</v>
      </c>
      <c r="AO70" s="166">
        <v>0</v>
      </c>
      <c r="AP70" s="166">
        <v>0</v>
      </c>
      <c r="AQ70" s="166">
        <v>0</v>
      </c>
      <c r="AR70" s="166">
        <v>0</v>
      </c>
      <c r="AS70" s="166">
        <v>0</v>
      </c>
      <c r="AT70" s="166">
        <v>0</v>
      </c>
      <c r="AU70" s="166">
        <v>0</v>
      </c>
      <c r="AV70" s="166">
        <v>0</v>
      </c>
      <c r="AW70" s="166">
        <v>0</v>
      </c>
      <c r="AX70" s="166">
        <v>0</v>
      </c>
      <c r="AY70" s="166">
        <v>0</v>
      </c>
      <c r="AZ70" s="166">
        <v>0</v>
      </c>
      <c r="BA70" s="166">
        <v>0</v>
      </c>
      <c r="BB70" s="166">
        <v>0</v>
      </c>
      <c r="BC70" s="166">
        <v>0</v>
      </c>
      <c r="BD70" s="166">
        <v>0</v>
      </c>
      <c r="BE70" s="166">
        <v>0</v>
      </c>
      <c r="BF70" s="166">
        <v>0</v>
      </c>
      <c r="BG70" s="166">
        <v>0</v>
      </c>
    </row>
    <row r="71" spans="1:59" ht="15" x14ac:dyDescent="0.25">
      <c r="A71" s="244">
        <f>PowellInflow.Unregulated!A71</f>
        <v>0</v>
      </c>
      <c r="B71" s="117">
        <v>1</v>
      </c>
      <c r="C71" s="117">
        <v>1</v>
      </c>
      <c r="D71" s="117">
        <v>1</v>
      </c>
      <c r="E71" s="124">
        <v>0</v>
      </c>
      <c r="F71" s="124">
        <v>0</v>
      </c>
      <c r="G71" s="124">
        <v>0</v>
      </c>
      <c r="H71" s="124">
        <v>0</v>
      </c>
      <c r="I71" s="124">
        <v>0</v>
      </c>
      <c r="J71" s="124">
        <v>0</v>
      </c>
      <c r="K71" s="124">
        <v>0</v>
      </c>
      <c r="L71" s="124">
        <v>0</v>
      </c>
      <c r="M71" s="124">
        <v>0</v>
      </c>
      <c r="N71" s="124">
        <v>0</v>
      </c>
      <c r="O71" s="124">
        <v>0</v>
      </c>
      <c r="P71" s="124">
        <v>0</v>
      </c>
      <c r="Q71" s="124">
        <v>0</v>
      </c>
      <c r="R71" s="124">
        <v>0</v>
      </c>
      <c r="S71" s="124">
        <v>0</v>
      </c>
      <c r="T71" s="124">
        <v>0</v>
      </c>
      <c r="U71" s="124">
        <v>0</v>
      </c>
      <c r="V71" s="124">
        <v>0</v>
      </c>
      <c r="W71" s="124">
        <v>0</v>
      </c>
      <c r="X71" s="124">
        <v>0</v>
      </c>
      <c r="Y71" s="124">
        <v>0</v>
      </c>
      <c r="Z71" s="124">
        <v>0</v>
      </c>
      <c r="AA71" s="124">
        <v>0</v>
      </c>
      <c r="AB71" s="124">
        <v>0</v>
      </c>
      <c r="AC71" s="124">
        <v>0</v>
      </c>
      <c r="AD71" s="124">
        <v>0</v>
      </c>
      <c r="AE71" s="124">
        <v>0</v>
      </c>
      <c r="AF71" s="124">
        <v>0</v>
      </c>
      <c r="AG71" s="124">
        <v>0</v>
      </c>
      <c r="AH71" s="166">
        <v>0</v>
      </c>
      <c r="AI71" s="166">
        <v>0</v>
      </c>
      <c r="AJ71" s="166">
        <v>0</v>
      </c>
      <c r="AK71" s="166">
        <v>0</v>
      </c>
      <c r="AL71" s="166">
        <v>0</v>
      </c>
      <c r="AM71" s="166">
        <v>0</v>
      </c>
      <c r="AN71" s="166">
        <v>0</v>
      </c>
      <c r="AO71" s="166">
        <v>0</v>
      </c>
      <c r="AP71" s="166">
        <v>0</v>
      </c>
      <c r="AQ71" s="166">
        <v>0</v>
      </c>
      <c r="AR71" s="166">
        <v>0</v>
      </c>
      <c r="AS71" s="166">
        <v>0</v>
      </c>
      <c r="AT71" s="166">
        <v>0</v>
      </c>
      <c r="AU71" s="166">
        <v>0</v>
      </c>
      <c r="AV71" s="166">
        <v>0</v>
      </c>
      <c r="AW71" s="166">
        <v>0</v>
      </c>
      <c r="AX71" s="166">
        <v>0</v>
      </c>
      <c r="AY71" s="166">
        <v>0</v>
      </c>
      <c r="AZ71" s="166">
        <v>0</v>
      </c>
      <c r="BA71" s="166">
        <v>0</v>
      </c>
      <c r="BB71" s="166">
        <v>0</v>
      </c>
      <c r="BC71" s="166">
        <v>0</v>
      </c>
      <c r="BD71" s="166">
        <v>0</v>
      </c>
      <c r="BE71" s="166">
        <v>0</v>
      </c>
      <c r="BF71" s="166">
        <v>0</v>
      </c>
      <c r="BG71" s="166">
        <v>0</v>
      </c>
    </row>
    <row r="72" spans="1:59" ht="15" x14ac:dyDescent="0.25">
      <c r="A72" s="244">
        <f>PowellInflow.Unregulated!A72</f>
        <v>0</v>
      </c>
      <c r="B72" s="163">
        <v>1</v>
      </c>
      <c r="C72" s="163">
        <v>1</v>
      </c>
      <c r="D72" s="163">
        <v>1</v>
      </c>
      <c r="E72" s="166">
        <v>0</v>
      </c>
      <c r="F72" s="166">
        <v>0</v>
      </c>
      <c r="G72" s="166">
        <v>0</v>
      </c>
      <c r="H72" s="166">
        <v>0</v>
      </c>
      <c r="I72" s="166">
        <v>0</v>
      </c>
      <c r="J72" s="166">
        <v>0</v>
      </c>
      <c r="K72" s="166">
        <v>0</v>
      </c>
      <c r="L72" s="166">
        <v>0</v>
      </c>
      <c r="M72" s="166">
        <v>0</v>
      </c>
      <c r="N72" s="166">
        <v>0</v>
      </c>
      <c r="O72" s="166">
        <v>0</v>
      </c>
      <c r="P72" s="166">
        <v>0</v>
      </c>
      <c r="Q72" s="166">
        <v>0</v>
      </c>
      <c r="R72" s="166">
        <v>0</v>
      </c>
      <c r="S72" s="166">
        <v>0</v>
      </c>
      <c r="T72" s="166">
        <v>0</v>
      </c>
      <c r="U72" s="166">
        <v>0</v>
      </c>
      <c r="V72" s="166">
        <v>0</v>
      </c>
      <c r="W72" s="166">
        <v>0</v>
      </c>
      <c r="X72" s="166">
        <v>0</v>
      </c>
      <c r="Y72" s="166">
        <v>0</v>
      </c>
      <c r="Z72" s="166">
        <v>0</v>
      </c>
      <c r="AA72" s="166">
        <v>0</v>
      </c>
      <c r="AB72" s="166">
        <v>0</v>
      </c>
      <c r="AC72" s="166">
        <v>0</v>
      </c>
      <c r="AD72" s="166">
        <v>0</v>
      </c>
      <c r="AE72" s="166">
        <v>0</v>
      </c>
      <c r="AF72" s="166">
        <v>0</v>
      </c>
      <c r="AG72" s="166">
        <v>0</v>
      </c>
      <c r="AH72" s="166">
        <v>0</v>
      </c>
      <c r="AI72" s="166">
        <v>0</v>
      </c>
      <c r="AJ72" s="166">
        <v>0</v>
      </c>
      <c r="AK72" s="166">
        <v>0</v>
      </c>
      <c r="AL72" s="166">
        <v>0</v>
      </c>
      <c r="AM72" s="166">
        <v>0</v>
      </c>
      <c r="AN72" s="166">
        <v>0</v>
      </c>
      <c r="AO72" s="166">
        <v>0</v>
      </c>
      <c r="AP72" s="166">
        <v>0</v>
      </c>
      <c r="AQ72" s="166">
        <v>0</v>
      </c>
      <c r="AR72" s="166">
        <v>0</v>
      </c>
      <c r="AS72" s="166">
        <v>0</v>
      </c>
      <c r="AT72" s="166">
        <v>0</v>
      </c>
      <c r="AU72" s="166">
        <v>0</v>
      </c>
      <c r="AV72" s="166">
        <v>0</v>
      </c>
      <c r="AW72" s="166">
        <v>0</v>
      </c>
      <c r="AX72" s="166">
        <v>0</v>
      </c>
      <c r="AY72" s="166">
        <v>0</v>
      </c>
      <c r="AZ72" s="166">
        <v>0</v>
      </c>
      <c r="BA72" s="166">
        <v>0</v>
      </c>
      <c r="BB72" s="166">
        <v>0</v>
      </c>
      <c r="BC72" s="166">
        <v>0</v>
      </c>
      <c r="BD72" s="166">
        <v>0</v>
      </c>
      <c r="BE72" s="166">
        <v>0</v>
      </c>
      <c r="BF72" s="166">
        <v>0</v>
      </c>
      <c r="BG72" s="166">
        <v>0</v>
      </c>
    </row>
    <row r="73" spans="1:59" ht="15" x14ac:dyDescent="0.25">
      <c r="A73" s="244">
        <f>PowellInflow.Unregulated!A73</f>
        <v>0</v>
      </c>
      <c r="B73" s="163">
        <v>1</v>
      </c>
      <c r="C73" s="163">
        <v>1</v>
      </c>
      <c r="D73" s="163">
        <v>1</v>
      </c>
      <c r="E73" s="166">
        <v>0</v>
      </c>
      <c r="F73" s="166">
        <v>0</v>
      </c>
      <c r="G73" s="166">
        <v>0</v>
      </c>
      <c r="H73" s="166">
        <v>0</v>
      </c>
      <c r="I73" s="166">
        <v>0</v>
      </c>
      <c r="J73" s="166">
        <v>0</v>
      </c>
      <c r="K73" s="166">
        <v>0</v>
      </c>
      <c r="L73" s="166">
        <v>0</v>
      </c>
      <c r="M73" s="166">
        <v>0</v>
      </c>
      <c r="N73" s="166">
        <v>0</v>
      </c>
      <c r="O73" s="166">
        <v>0</v>
      </c>
      <c r="P73" s="166">
        <v>0</v>
      </c>
      <c r="Q73" s="166">
        <v>0</v>
      </c>
      <c r="R73" s="166">
        <v>0</v>
      </c>
      <c r="S73" s="166">
        <v>0</v>
      </c>
      <c r="T73" s="166">
        <v>0</v>
      </c>
      <c r="U73" s="166">
        <v>0</v>
      </c>
      <c r="V73" s="166">
        <v>0</v>
      </c>
      <c r="W73" s="166">
        <v>0</v>
      </c>
      <c r="X73" s="166">
        <v>0</v>
      </c>
      <c r="Y73" s="166">
        <v>0</v>
      </c>
      <c r="Z73" s="166">
        <v>0</v>
      </c>
      <c r="AA73" s="166">
        <v>0</v>
      </c>
      <c r="AB73" s="166">
        <v>0</v>
      </c>
      <c r="AC73" s="166">
        <v>0</v>
      </c>
      <c r="AD73" s="166">
        <v>0</v>
      </c>
      <c r="AE73" s="166">
        <v>0</v>
      </c>
      <c r="AF73" s="166">
        <v>0</v>
      </c>
      <c r="AG73" s="166">
        <v>0</v>
      </c>
      <c r="AH73" s="166">
        <v>0</v>
      </c>
      <c r="AI73" s="166">
        <v>0</v>
      </c>
      <c r="AJ73" s="166">
        <v>0</v>
      </c>
      <c r="AK73" s="166">
        <v>0</v>
      </c>
      <c r="AL73" s="166">
        <v>0</v>
      </c>
      <c r="AM73" s="166">
        <v>0</v>
      </c>
      <c r="AN73" s="166">
        <v>0</v>
      </c>
      <c r="AO73" s="166">
        <v>0</v>
      </c>
      <c r="AP73" s="166">
        <v>0</v>
      </c>
      <c r="AQ73" s="166">
        <v>0</v>
      </c>
      <c r="AR73" s="166">
        <v>0</v>
      </c>
      <c r="AS73" s="166">
        <v>0</v>
      </c>
      <c r="AT73" s="166">
        <v>0</v>
      </c>
      <c r="AU73" s="166">
        <v>0</v>
      </c>
      <c r="AV73" s="166">
        <v>0</v>
      </c>
      <c r="AW73" s="166">
        <v>0</v>
      </c>
      <c r="AX73" s="166">
        <v>0</v>
      </c>
      <c r="AY73" s="166">
        <v>0</v>
      </c>
      <c r="AZ73" s="166">
        <v>0</v>
      </c>
      <c r="BA73" s="166">
        <v>0</v>
      </c>
      <c r="BB73" s="166">
        <v>0</v>
      </c>
      <c r="BC73" s="166">
        <v>0</v>
      </c>
      <c r="BD73" s="166">
        <v>0</v>
      </c>
      <c r="BE73" s="166">
        <v>0</v>
      </c>
      <c r="BF73" s="166">
        <v>0</v>
      </c>
      <c r="BG73" s="166">
        <v>0</v>
      </c>
    </row>
    <row r="74" spans="1:59" ht="15" x14ac:dyDescent="0.25">
      <c r="A74" s="244">
        <f>PowellInflow.Unregulated!A74</f>
        <v>0</v>
      </c>
      <c r="B74" s="163">
        <v>1</v>
      </c>
      <c r="C74" s="163">
        <v>1</v>
      </c>
      <c r="D74" s="163">
        <v>1</v>
      </c>
      <c r="E74" s="166">
        <v>0</v>
      </c>
      <c r="F74" s="166">
        <v>0</v>
      </c>
      <c r="G74" s="166">
        <v>0</v>
      </c>
      <c r="H74" s="166">
        <v>0</v>
      </c>
      <c r="I74" s="166">
        <v>0</v>
      </c>
      <c r="J74" s="166">
        <v>0</v>
      </c>
      <c r="K74" s="166">
        <v>0</v>
      </c>
      <c r="L74" s="166">
        <v>0</v>
      </c>
      <c r="M74" s="166">
        <v>0</v>
      </c>
      <c r="N74" s="166">
        <v>0</v>
      </c>
      <c r="O74" s="166">
        <v>0</v>
      </c>
      <c r="P74" s="166">
        <v>0</v>
      </c>
      <c r="Q74" s="166">
        <v>0</v>
      </c>
      <c r="R74" s="166">
        <v>0</v>
      </c>
      <c r="S74" s="166">
        <v>0</v>
      </c>
      <c r="T74" s="166">
        <v>0</v>
      </c>
      <c r="U74" s="166">
        <v>0</v>
      </c>
      <c r="V74" s="166">
        <v>0</v>
      </c>
      <c r="W74" s="166">
        <v>0</v>
      </c>
      <c r="X74" s="166">
        <v>0</v>
      </c>
      <c r="Y74" s="166">
        <v>0</v>
      </c>
      <c r="Z74" s="166">
        <v>0</v>
      </c>
      <c r="AA74" s="166">
        <v>0</v>
      </c>
      <c r="AB74" s="166">
        <v>0</v>
      </c>
      <c r="AC74" s="166">
        <v>0</v>
      </c>
      <c r="AD74" s="166">
        <v>0</v>
      </c>
      <c r="AE74" s="166">
        <v>0</v>
      </c>
      <c r="AF74" s="166">
        <v>0</v>
      </c>
      <c r="AG74" s="166">
        <v>0</v>
      </c>
      <c r="AH74" s="166">
        <v>0</v>
      </c>
      <c r="AI74" s="166">
        <v>0</v>
      </c>
      <c r="AJ74" s="166">
        <v>0</v>
      </c>
      <c r="AK74" s="166">
        <v>0</v>
      </c>
      <c r="AL74" s="166">
        <v>0</v>
      </c>
      <c r="AM74" s="166">
        <v>0</v>
      </c>
      <c r="AN74" s="166">
        <v>0</v>
      </c>
      <c r="AO74" s="166">
        <v>0</v>
      </c>
      <c r="AP74" s="166">
        <v>0</v>
      </c>
      <c r="AQ74" s="166">
        <v>0</v>
      </c>
      <c r="AR74" s="166">
        <v>0</v>
      </c>
      <c r="AS74" s="166">
        <v>0</v>
      </c>
      <c r="AT74" s="166">
        <v>0</v>
      </c>
      <c r="AU74" s="166">
        <v>0</v>
      </c>
      <c r="AV74" s="166">
        <v>0</v>
      </c>
      <c r="AW74" s="166">
        <v>0</v>
      </c>
      <c r="AX74" s="166">
        <v>0</v>
      </c>
      <c r="AY74" s="166">
        <v>0</v>
      </c>
      <c r="AZ74" s="166">
        <v>0</v>
      </c>
      <c r="BA74" s="166">
        <v>0</v>
      </c>
      <c r="BB74" s="166">
        <v>0</v>
      </c>
      <c r="BC74" s="166">
        <v>0</v>
      </c>
      <c r="BD74" s="166">
        <v>0</v>
      </c>
      <c r="BE74" s="166">
        <v>0</v>
      </c>
      <c r="BF74" s="166">
        <v>0</v>
      </c>
      <c r="BG74" s="166">
        <v>0</v>
      </c>
    </row>
    <row r="75" spans="1:59" ht="15" x14ac:dyDescent="0.25">
      <c r="A75" s="244">
        <f>PowellInflow.Unregulated!A75</f>
        <v>0</v>
      </c>
      <c r="B75" s="163">
        <v>1</v>
      </c>
      <c r="C75" s="163">
        <v>1</v>
      </c>
      <c r="D75" s="163">
        <v>1</v>
      </c>
      <c r="E75" s="166">
        <v>0</v>
      </c>
      <c r="F75" s="166">
        <v>0</v>
      </c>
      <c r="G75" s="166">
        <v>0</v>
      </c>
      <c r="H75" s="166">
        <v>0</v>
      </c>
      <c r="I75" s="166">
        <v>0</v>
      </c>
      <c r="J75" s="166">
        <v>0</v>
      </c>
      <c r="K75" s="166">
        <v>0</v>
      </c>
      <c r="L75" s="166">
        <v>0</v>
      </c>
      <c r="M75" s="166">
        <v>0</v>
      </c>
      <c r="N75" s="166">
        <v>0</v>
      </c>
      <c r="O75" s="166">
        <v>0</v>
      </c>
      <c r="P75" s="166">
        <v>0</v>
      </c>
      <c r="Q75" s="166">
        <v>0</v>
      </c>
      <c r="R75" s="166">
        <v>0</v>
      </c>
      <c r="S75" s="166">
        <v>0</v>
      </c>
      <c r="T75" s="166">
        <v>0</v>
      </c>
      <c r="U75" s="166">
        <v>0</v>
      </c>
      <c r="V75" s="166">
        <v>0</v>
      </c>
      <c r="W75" s="166">
        <v>0</v>
      </c>
      <c r="X75" s="166">
        <v>0</v>
      </c>
      <c r="Y75" s="166">
        <v>0</v>
      </c>
      <c r="Z75" s="166">
        <v>0</v>
      </c>
      <c r="AA75" s="166">
        <v>0</v>
      </c>
      <c r="AB75" s="166">
        <v>0</v>
      </c>
      <c r="AC75" s="166">
        <v>0</v>
      </c>
      <c r="AD75" s="166">
        <v>0</v>
      </c>
      <c r="AE75" s="166">
        <v>0</v>
      </c>
      <c r="AF75" s="166">
        <v>0</v>
      </c>
      <c r="AG75" s="166">
        <v>0</v>
      </c>
      <c r="AH75" s="166">
        <v>0</v>
      </c>
      <c r="AI75" s="166">
        <v>0</v>
      </c>
      <c r="AJ75" s="166">
        <v>0</v>
      </c>
      <c r="AK75" s="166">
        <v>0</v>
      </c>
      <c r="AL75" s="166">
        <v>0</v>
      </c>
      <c r="AM75" s="166">
        <v>0</v>
      </c>
      <c r="AN75" s="166">
        <v>0</v>
      </c>
      <c r="AO75" s="166">
        <v>0</v>
      </c>
      <c r="AP75" s="166">
        <v>0</v>
      </c>
      <c r="AQ75" s="166">
        <v>0</v>
      </c>
      <c r="AR75" s="166">
        <v>0</v>
      </c>
      <c r="AS75" s="166">
        <v>0</v>
      </c>
      <c r="AT75" s="166">
        <v>0</v>
      </c>
      <c r="AU75" s="166">
        <v>0</v>
      </c>
      <c r="AV75" s="166">
        <v>0</v>
      </c>
      <c r="AW75" s="166">
        <v>0</v>
      </c>
      <c r="AX75" s="166">
        <v>0</v>
      </c>
      <c r="AY75" s="166">
        <v>0</v>
      </c>
      <c r="AZ75" s="166">
        <v>0</v>
      </c>
      <c r="BA75" s="166">
        <v>0</v>
      </c>
      <c r="BB75" s="166">
        <v>0</v>
      </c>
      <c r="BC75" s="166">
        <v>0</v>
      </c>
      <c r="BD75" s="166">
        <v>0</v>
      </c>
      <c r="BE75" s="166">
        <v>0</v>
      </c>
      <c r="BF75" s="166">
        <v>0</v>
      </c>
      <c r="BG75" s="166">
        <v>0</v>
      </c>
    </row>
    <row r="76" spans="1:59" ht="15" x14ac:dyDescent="0.25">
      <c r="A76" s="244">
        <f>PowellInflow.Unregulated!A76</f>
        <v>0</v>
      </c>
      <c r="B76" s="163">
        <v>1</v>
      </c>
      <c r="C76" s="163">
        <v>1</v>
      </c>
      <c r="D76" s="163">
        <v>1</v>
      </c>
      <c r="E76" s="166">
        <v>0</v>
      </c>
      <c r="F76" s="166">
        <v>0</v>
      </c>
      <c r="G76" s="166">
        <v>0</v>
      </c>
      <c r="H76" s="166">
        <v>0</v>
      </c>
      <c r="I76" s="166">
        <v>0</v>
      </c>
      <c r="J76" s="166">
        <v>0</v>
      </c>
      <c r="K76" s="166">
        <v>0</v>
      </c>
      <c r="L76" s="166">
        <v>0</v>
      </c>
      <c r="M76" s="166">
        <v>0</v>
      </c>
      <c r="N76" s="166">
        <v>0</v>
      </c>
      <c r="O76" s="166">
        <v>0</v>
      </c>
      <c r="P76" s="166">
        <v>0</v>
      </c>
      <c r="Q76" s="166">
        <v>0</v>
      </c>
      <c r="R76" s="166">
        <v>0</v>
      </c>
      <c r="S76" s="166">
        <v>0</v>
      </c>
      <c r="T76" s="166">
        <v>0</v>
      </c>
      <c r="U76" s="166">
        <v>0</v>
      </c>
      <c r="V76" s="166">
        <v>0</v>
      </c>
      <c r="W76" s="166">
        <v>0</v>
      </c>
      <c r="X76" s="166">
        <v>0</v>
      </c>
      <c r="Y76" s="166">
        <v>0</v>
      </c>
      <c r="Z76" s="166">
        <v>0</v>
      </c>
      <c r="AA76" s="166">
        <v>0</v>
      </c>
      <c r="AB76" s="166">
        <v>0</v>
      </c>
      <c r="AC76" s="166">
        <v>0</v>
      </c>
      <c r="AD76" s="166">
        <v>0</v>
      </c>
      <c r="AE76" s="166">
        <v>0</v>
      </c>
      <c r="AF76" s="166">
        <v>0</v>
      </c>
      <c r="AG76" s="166">
        <v>0</v>
      </c>
      <c r="AH76" s="166">
        <v>0</v>
      </c>
      <c r="AI76" s="166">
        <v>0</v>
      </c>
      <c r="AJ76" s="166">
        <v>0</v>
      </c>
      <c r="AK76" s="166">
        <v>0</v>
      </c>
      <c r="AL76" s="166">
        <v>0</v>
      </c>
      <c r="AM76" s="166">
        <v>0</v>
      </c>
      <c r="AN76" s="166">
        <v>0</v>
      </c>
      <c r="AO76" s="166">
        <v>0</v>
      </c>
      <c r="AP76" s="166">
        <v>0</v>
      </c>
      <c r="AQ76" s="166">
        <v>0</v>
      </c>
      <c r="AR76" s="166">
        <v>0</v>
      </c>
      <c r="AS76" s="166">
        <v>0</v>
      </c>
      <c r="AT76" s="166">
        <v>0</v>
      </c>
      <c r="AU76" s="166">
        <v>0</v>
      </c>
      <c r="AV76" s="166">
        <v>0</v>
      </c>
      <c r="AW76" s="166">
        <v>0</v>
      </c>
      <c r="AX76" s="166">
        <v>0</v>
      </c>
      <c r="AY76" s="166">
        <v>0</v>
      </c>
      <c r="AZ76" s="166">
        <v>0</v>
      </c>
      <c r="BA76" s="166">
        <v>0</v>
      </c>
      <c r="BB76" s="166">
        <v>0</v>
      </c>
      <c r="BC76" s="166">
        <v>0</v>
      </c>
      <c r="BD76" s="166">
        <v>0</v>
      </c>
      <c r="BE76" s="166">
        <v>0</v>
      </c>
      <c r="BF76" s="166">
        <v>0</v>
      </c>
      <c r="BG76" s="166">
        <v>0</v>
      </c>
    </row>
    <row r="77" spans="1:59" ht="15" x14ac:dyDescent="0.25">
      <c r="A77" s="244">
        <f>PowellInflow.Unregulated!A77</f>
        <v>0</v>
      </c>
      <c r="B77" s="163">
        <v>1</v>
      </c>
      <c r="C77" s="163">
        <v>1</v>
      </c>
      <c r="D77" s="163">
        <v>1</v>
      </c>
      <c r="E77" s="166">
        <v>0</v>
      </c>
      <c r="F77" s="166">
        <v>0</v>
      </c>
      <c r="G77" s="166">
        <v>0</v>
      </c>
      <c r="H77" s="166">
        <v>0</v>
      </c>
      <c r="I77" s="166">
        <v>0</v>
      </c>
      <c r="J77" s="166">
        <v>0</v>
      </c>
      <c r="K77" s="166">
        <v>0</v>
      </c>
      <c r="L77" s="166">
        <v>0</v>
      </c>
      <c r="M77" s="166">
        <v>0</v>
      </c>
      <c r="N77" s="166">
        <v>0</v>
      </c>
      <c r="O77" s="166">
        <v>0</v>
      </c>
      <c r="P77" s="166">
        <v>0</v>
      </c>
      <c r="Q77" s="166">
        <v>0</v>
      </c>
      <c r="R77" s="166">
        <v>0</v>
      </c>
      <c r="S77" s="166">
        <v>0</v>
      </c>
      <c r="T77" s="166">
        <v>0</v>
      </c>
      <c r="U77" s="166">
        <v>0</v>
      </c>
      <c r="V77" s="166">
        <v>0</v>
      </c>
      <c r="W77" s="166">
        <v>0</v>
      </c>
      <c r="X77" s="166">
        <v>0</v>
      </c>
      <c r="Y77" s="166">
        <v>0</v>
      </c>
      <c r="Z77" s="166">
        <v>0</v>
      </c>
      <c r="AA77" s="166">
        <v>0</v>
      </c>
      <c r="AB77" s="166">
        <v>0</v>
      </c>
      <c r="AC77" s="166">
        <v>0</v>
      </c>
      <c r="AD77" s="166">
        <v>0</v>
      </c>
      <c r="AE77" s="166">
        <v>0</v>
      </c>
      <c r="AF77" s="166">
        <v>0</v>
      </c>
      <c r="AG77" s="166">
        <v>0</v>
      </c>
      <c r="AH77" s="166">
        <v>0</v>
      </c>
      <c r="AI77" s="166">
        <v>0</v>
      </c>
      <c r="AJ77" s="166">
        <v>0</v>
      </c>
      <c r="AK77" s="166">
        <v>0</v>
      </c>
      <c r="AL77" s="166">
        <v>0</v>
      </c>
      <c r="AM77" s="166">
        <v>0</v>
      </c>
      <c r="AN77" s="166">
        <v>0</v>
      </c>
      <c r="AO77" s="166">
        <v>0</v>
      </c>
      <c r="AP77" s="166">
        <v>0</v>
      </c>
      <c r="AQ77" s="166">
        <v>0</v>
      </c>
      <c r="AR77" s="166">
        <v>0</v>
      </c>
      <c r="AS77" s="166">
        <v>0</v>
      </c>
      <c r="AT77" s="166">
        <v>0</v>
      </c>
      <c r="AU77" s="166">
        <v>0</v>
      </c>
      <c r="AV77" s="166">
        <v>0</v>
      </c>
      <c r="AW77" s="166">
        <v>0</v>
      </c>
      <c r="AX77" s="166">
        <v>0</v>
      </c>
      <c r="AY77" s="166">
        <v>0</v>
      </c>
      <c r="AZ77" s="166">
        <v>0</v>
      </c>
      <c r="BA77" s="166">
        <v>0</v>
      </c>
      <c r="BB77" s="166">
        <v>0</v>
      </c>
      <c r="BC77" s="166">
        <v>0</v>
      </c>
      <c r="BD77" s="166">
        <v>0</v>
      </c>
      <c r="BE77" s="166">
        <v>0</v>
      </c>
      <c r="BF77" s="166">
        <v>0</v>
      </c>
      <c r="BG77" s="166">
        <v>0</v>
      </c>
    </row>
    <row r="78" spans="1:59" ht="15" x14ac:dyDescent="0.25">
      <c r="A78" s="244">
        <f>PowellInflow.Unregulated!A78</f>
        <v>0</v>
      </c>
      <c r="B78" s="163">
        <v>1</v>
      </c>
      <c r="C78" s="163">
        <v>1</v>
      </c>
      <c r="D78" s="163">
        <v>1</v>
      </c>
      <c r="E78" s="166">
        <v>0</v>
      </c>
      <c r="F78" s="166">
        <v>0</v>
      </c>
      <c r="G78" s="166">
        <v>0</v>
      </c>
      <c r="H78" s="166">
        <v>0</v>
      </c>
      <c r="I78" s="166">
        <v>0</v>
      </c>
      <c r="J78" s="166">
        <v>0</v>
      </c>
      <c r="K78" s="166">
        <v>0</v>
      </c>
      <c r="L78" s="166">
        <v>0</v>
      </c>
      <c r="M78" s="166">
        <v>0</v>
      </c>
      <c r="N78" s="166">
        <v>0</v>
      </c>
      <c r="O78" s="166">
        <v>0</v>
      </c>
      <c r="P78" s="166">
        <v>0</v>
      </c>
      <c r="Q78" s="166">
        <v>0</v>
      </c>
      <c r="R78" s="166">
        <v>0</v>
      </c>
      <c r="S78" s="166">
        <v>0</v>
      </c>
      <c r="T78" s="166">
        <v>0</v>
      </c>
      <c r="U78" s="166">
        <v>0</v>
      </c>
      <c r="V78" s="166">
        <v>0</v>
      </c>
      <c r="W78" s="166">
        <v>0</v>
      </c>
      <c r="X78" s="166">
        <v>0</v>
      </c>
      <c r="Y78" s="166">
        <v>0</v>
      </c>
      <c r="Z78" s="166">
        <v>0</v>
      </c>
      <c r="AA78" s="166">
        <v>0</v>
      </c>
      <c r="AB78" s="166">
        <v>0</v>
      </c>
      <c r="AC78" s="166">
        <v>0</v>
      </c>
      <c r="AD78" s="166">
        <v>0</v>
      </c>
      <c r="AE78" s="166">
        <v>0</v>
      </c>
      <c r="AF78" s="166">
        <v>0</v>
      </c>
      <c r="AG78" s="166">
        <v>0</v>
      </c>
      <c r="AH78" s="166">
        <v>0</v>
      </c>
      <c r="AI78" s="166">
        <v>0</v>
      </c>
      <c r="AJ78" s="166">
        <v>0</v>
      </c>
      <c r="AK78" s="166">
        <v>0</v>
      </c>
      <c r="AL78" s="166">
        <v>0</v>
      </c>
      <c r="AM78" s="166">
        <v>0</v>
      </c>
      <c r="AN78" s="166">
        <v>0</v>
      </c>
      <c r="AO78" s="166">
        <v>0</v>
      </c>
      <c r="AP78" s="166">
        <v>0</v>
      </c>
      <c r="AQ78" s="166">
        <v>0</v>
      </c>
      <c r="AR78" s="166">
        <v>0</v>
      </c>
      <c r="AS78" s="166">
        <v>0</v>
      </c>
      <c r="AT78" s="166">
        <v>0</v>
      </c>
      <c r="AU78" s="166">
        <v>0</v>
      </c>
      <c r="AV78" s="166">
        <v>0</v>
      </c>
      <c r="AW78" s="166">
        <v>0</v>
      </c>
      <c r="AX78" s="166">
        <v>0</v>
      </c>
      <c r="AY78" s="166">
        <v>0</v>
      </c>
      <c r="AZ78" s="166">
        <v>0</v>
      </c>
      <c r="BA78" s="166">
        <v>0</v>
      </c>
      <c r="BB78" s="166">
        <v>0</v>
      </c>
      <c r="BC78" s="166">
        <v>0</v>
      </c>
      <c r="BD78" s="166">
        <v>0</v>
      </c>
      <c r="BE78" s="166">
        <v>0</v>
      </c>
      <c r="BF78" s="166">
        <v>0</v>
      </c>
      <c r="BG78" s="166">
        <v>0</v>
      </c>
    </row>
    <row r="79" spans="1:59" ht="15" x14ac:dyDescent="0.25">
      <c r="A79" s="244">
        <f>PowellInflow.Unregulated!A79</f>
        <v>0</v>
      </c>
      <c r="B79" s="163">
        <v>1</v>
      </c>
      <c r="C79" s="163">
        <v>1</v>
      </c>
      <c r="D79" s="163">
        <v>1</v>
      </c>
      <c r="E79" s="166">
        <v>0</v>
      </c>
      <c r="F79" s="166">
        <v>0</v>
      </c>
      <c r="G79" s="166">
        <v>0</v>
      </c>
      <c r="H79" s="166">
        <v>0</v>
      </c>
      <c r="I79" s="166">
        <v>0</v>
      </c>
      <c r="J79" s="166">
        <v>0</v>
      </c>
      <c r="K79" s="166">
        <v>0</v>
      </c>
      <c r="L79" s="166">
        <v>0</v>
      </c>
      <c r="M79" s="166">
        <v>0</v>
      </c>
      <c r="N79" s="166">
        <v>0</v>
      </c>
      <c r="O79" s="166">
        <v>0</v>
      </c>
      <c r="P79" s="166">
        <v>0</v>
      </c>
      <c r="Q79" s="166">
        <v>0</v>
      </c>
      <c r="R79" s="166">
        <v>0</v>
      </c>
      <c r="S79" s="166">
        <v>0</v>
      </c>
      <c r="T79" s="166">
        <v>0</v>
      </c>
      <c r="U79" s="166">
        <v>0</v>
      </c>
      <c r="V79" s="166">
        <v>0</v>
      </c>
      <c r="W79" s="166">
        <v>0</v>
      </c>
      <c r="X79" s="166">
        <v>0</v>
      </c>
      <c r="Y79" s="166">
        <v>0</v>
      </c>
      <c r="Z79" s="166">
        <v>0</v>
      </c>
      <c r="AA79" s="166">
        <v>0</v>
      </c>
      <c r="AB79" s="166">
        <v>0</v>
      </c>
      <c r="AC79" s="166">
        <v>0</v>
      </c>
      <c r="AD79" s="166">
        <v>0</v>
      </c>
      <c r="AE79" s="166">
        <v>0</v>
      </c>
      <c r="AF79" s="166">
        <v>0</v>
      </c>
      <c r="AG79" s="166">
        <v>0</v>
      </c>
      <c r="AH79" s="166">
        <v>0</v>
      </c>
      <c r="AI79" s="166">
        <v>0</v>
      </c>
      <c r="AJ79" s="166">
        <v>0</v>
      </c>
      <c r="AK79" s="166">
        <v>0</v>
      </c>
      <c r="AL79" s="166">
        <v>0</v>
      </c>
      <c r="AM79" s="166">
        <v>0</v>
      </c>
      <c r="AN79" s="166">
        <v>0</v>
      </c>
      <c r="AO79" s="166">
        <v>0</v>
      </c>
      <c r="AP79" s="166">
        <v>0</v>
      </c>
      <c r="AQ79" s="166">
        <v>0</v>
      </c>
      <c r="AR79" s="166">
        <v>0</v>
      </c>
      <c r="AS79" s="166">
        <v>0</v>
      </c>
      <c r="AT79" s="166">
        <v>0</v>
      </c>
      <c r="AU79" s="166">
        <v>0</v>
      </c>
      <c r="AV79" s="166">
        <v>0</v>
      </c>
      <c r="AW79" s="166">
        <v>0</v>
      </c>
      <c r="AX79" s="166">
        <v>0</v>
      </c>
      <c r="AY79" s="166">
        <v>0</v>
      </c>
      <c r="AZ79" s="166">
        <v>0</v>
      </c>
      <c r="BA79" s="166">
        <v>0</v>
      </c>
      <c r="BB79" s="166">
        <v>0</v>
      </c>
      <c r="BC79" s="166">
        <v>0</v>
      </c>
      <c r="BD79" s="166">
        <v>0</v>
      </c>
      <c r="BE79" s="166">
        <v>0</v>
      </c>
      <c r="BF79" s="166">
        <v>0</v>
      </c>
      <c r="BG79" s="166">
        <v>0</v>
      </c>
    </row>
    <row r="80" spans="1:59" ht="15" x14ac:dyDescent="0.25">
      <c r="A80" s="244">
        <f>PowellInflow.Unregulated!A80</f>
        <v>0</v>
      </c>
      <c r="B80" s="163">
        <v>1</v>
      </c>
      <c r="C80" s="163">
        <v>1</v>
      </c>
      <c r="D80" s="163">
        <v>1</v>
      </c>
      <c r="E80" s="166">
        <v>0</v>
      </c>
      <c r="F80" s="166">
        <v>0</v>
      </c>
      <c r="G80" s="166">
        <v>0</v>
      </c>
      <c r="H80" s="166">
        <v>0</v>
      </c>
      <c r="I80" s="166">
        <v>0</v>
      </c>
      <c r="J80" s="166">
        <v>0</v>
      </c>
      <c r="K80" s="166">
        <v>0</v>
      </c>
      <c r="L80" s="166">
        <v>0</v>
      </c>
      <c r="M80" s="166">
        <v>0</v>
      </c>
      <c r="N80" s="166">
        <v>0</v>
      </c>
      <c r="O80" s="166">
        <v>0</v>
      </c>
      <c r="P80" s="166">
        <v>0</v>
      </c>
      <c r="Q80" s="166">
        <v>0</v>
      </c>
      <c r="R80" s="166">
        <v>0</v>
      </c>
      <c r="S80" s="166">
        <v>0</v>
      </c>
      <c r="T80" s="166">
        <v>0</v>
      </c>
      <c r="U80" s="166">
        <v>0</v>
      </c>
      <c r="V80" s="166">
        <v>0</v>
      </c>
      <c r="W80" s="166">
        <v>0</v>
      </c>
      <c r="X80" s="166">
        <v>0</v>
      </c>
      <c r="Y80" s="166">
        <v>0</v>
      </c>
      <c r="Z80" s="166">
        <v>0</v>
      </c>
      <c r="AA80" s="166">
        <v>0</v>
      </c>
      <c r="AB80" s="166">
        <v>0</v>
      </c>
      <c r="AC80" s="166">
        <v>0</v>
      </c>
      <c r="AD80" s="166">
        <v>0</v>
      </c>
      <c r="AE80" s="166">
        <v>0</v>
      </c>
      <c r="AF80" s="166">
        <v>0</v>
      </c>
      <c r="AG80" s="166">
        <v>0</v>
      </c>
      <c r="AH80" s="166">
        <v>0</v>
      </c>
      <c r="AI80" s="166">
        <v>0</v>
      </c>
      <c r="AJ80" s="166">
        <v>0</v>
      </c>
      <c r="AK80" s="166">
        <v>0</v>
      </c>
      <c r="AL80" s="166">
        <v>0</v>
      </c>
      <c r="AM80" s="166">
        <v>0</v>
      </c>
      <c r="AN80" s="166">
        <v>0</v>
      </c>
      <c r="AO80" s="166">
        <v>0</v>
      </c>
      <c r="AP80" s="166">
        <v>0</v>
      </c>
      <c r="AQ80" s="166">
        <v>0</v>
      </c>
      <c r="AR80" s="166">
        <v>0</v>
      </c>
      <c r="AS80" s="166">
        <v>0</v>
      </c>
      <c r="AT80" s="166">
        <v>0</v>
      </c>
      <c r="AU80" s="166">
        <v>0</v>
      </c>
      <c r="AV80" s="166">
        <v>0</v>
      </c>
      <c r="AW80" s="166">
        <v>0</v>
      </c>
      <c r="AX80" s="166">
        <v>0</v>
      </c>
      <c r="AY80" s="166">
        <v>0</v>
      </c>
      <c r="AZ80" s="166">
        <v>0</v>
      </c>
      <c r="BA80" s="166">
        <v>0</v>
      </c>
      <c r="BB80" s="166">
        <v>0</v>
      </c>
      <c r="BC80" s="166">
        <v>0</v>
      </c>
      <c r="BD80" s="166">
        <v>0</v>
      </c>
      <c r="BE80" s="166">
        <v>0</v>
      </c>
      <c r="BF80" s="166">
        <v>0</v>
      </c>
      <c r="BG80" s="166">
        <v>0</v>
      </c>
    </row>
    <row r="81" spans="1:59" ht="15" x14ac:dyDescent="0.25">
      <c r="A81" s="243"/>
      <c r="B81" s="163">
        <v>1</v>
      </c>
      <c r="C81" s="163">
        <v>1</v>
      </c>
      <c r="D81" s="163">
        <v>1</v>
      </c>
      <c r="E81" s="166">
        <v>0</v>
      </c>
      <c r="F81" s="166">
        <v>0</v>
      </c>
      <c r="G81" s="166">
        <v>0</v>
      </c>
      <c r="H81" s="166">
        <v>0</v>
      </c>
      <c r="I81" s="166">
        <v>0</v>
      </c>
      <c r="J81" s="166">
        <v>0</v>
      </c>
      <c r="K81" s="166">
        <v>0</v>
      </c>
      <c r="L81" s="166">
        <v>0</v>
      </c>
      <c r="M81" s="166">
        <v>0</v>
      </c>
      <c r="N81" s="166">
        <v>0</v>
      </c>
      <c r="O81" s="166">
        <v>0</v>
      </c>
      <c r="P81" s="166">
        <v>0</v>
      </c>
      <c r="Q81" s="166">
        <v>0</v>
      </c>
      <c r="R81" s="166">
        <v>0</v>
      </c>
      <c r="S81" s="166">
        <v>0</v>
      </c>
      <c r="T81" s="166">
        <v>0</v>
      </c>
      <c r="U81" s="166">
        <v>0</v>
      </c>
      <c r="V81" s="166">
        <v>0</v>
      </c>
      <c r="W81" s="166">
        <v>0</v>
      </c>
      <c r="X81" s="166">
        <v>0</v>
      </c>
      <c r="Y81" s="166">
        <v>0</v>
      </c>
      <c r="Z81" s="166">
        <v>0</v>
      </c>
      <c r="AA81" s="166">
        <v>0</v>
      </c>
      <c r="AB81" s="166">
        <v>0</v>
      </c>
      <c r="AC81" s="166">
        <v>0</v>
      </c>
      <c r="AD81" s="166">
        <v>0</v>
      </c>
      <c r="AE81" s="166">
        <v>0</v>
      </c>
      <c r="AF81" s="166">
        <v>0</v>
      </c>
      <c r="AG81" s="166">
        <v>0</v>
      </c>
      <c r="AH81" s="166">
        <v>0</v>
      </c>
      <c r="AI81" s="166">
        <v>0</v>
      </c>
      <c r="AJ81" s="166">
        <v>0</v>
      </c>
      <c r="AK81" s="166">
        <v>0</v>
      </c>
      <c r="AL81" s="166">
        <v>0</v>
      </c>
      <c r="AM81" s="166">
        <v>0</v>
      </c>
      <c r="AN81" s="166">
        <v>0</v>
      </c>
      <c r="AO81" s="166">
        <v>0</v>
      </c>
      <c r="AP81" s="166">
        <v>0</v>
      </c>
      <c r="AQ81" s="166">
        <v>0</v>
      </c>
      <c r="AR81" s="166">
        <v>0</v>
      </c>
      <c r="AS81" s="166">
        <v>0</v>
      </c>
      <c r="AT81" s="166">
        <v>0</v>
      </c>
      <c r="AU81" s="166">
        <v>0</v>
      </c>
      <c r="AV81" s="166">
        <v>0</v>
      </c>
      <c r="AW81" s="166">
        <v>0</v>
      </c>
      <c r="AX81" s="166">
        <v>0</v>
      </c>
      <c r="AY81" s="166">
        <v>0</v>
      </c>
      <c r="AZ81" s="166">
        <v>0</v>
      </c>
      <c r="BA81" s="166">
        <v>0</v>
      </c>
      <c r="BB81" s="166">
        <v>0</v>
      </c>
      <c r="BC81" s="166">
        <v>0</v>
      </c>
      <c r="BD81" s="166">
        <v>0</v>
      </c>
      <c r="BE81" s="166">
        <v>0</v>
      </c>
      <c r="BF81" s="166">
        <v>0</v>
      </c>
      <c r="BG81" s="166">
        <v>0</v>
      </c>
    </row>
    <row r="82" spans="1:59" ht="15" x14ac:dyDescent="0.25">
      <c r="A82" s="243"/>
      <c r="B82" s="163">
        <v>1</v>
      </c>
      <c r="C82" s="163">
        <v>1</v>
      </c>
      <c r="D82" s="163">
        <v>1</v>
      </c>
      <c r="E82" s="166">
        <v>0</v>
      </c>
      <c r="F82" s="166">
        <v>0</v>
      </c>
      <c r="G82" s="166">
        <v>0</v>
      </c>
      <c r="H82" s="166">
        <v>0</v>
      </c>
      <c r="I82" s="166">
        <v>0</v>
      </c>
      <c r="J82" s="166">
        <v>0</v>
      </c>
      <c r="K82" s="166">
        <v>0</v>
      </c>
      <c r="L82" s="166">
        <v>0</v>
      </c>
      <c r="M82" s="166">
        <v>0</v>
      </c>
      <c r="N82" s="166">
        <v>0</v>
      </c>
      <c r="O82" s="166">
        <v>0</v>
      </c>
      <c r="P82" s="166">
        <v>0</v>
      </c>
      <c r="Q82" s="166">
        <v>0</v>
      </c>
      <c r="R82" s="166">
        <v>0</v>
      </c>
      <c r="S82" s="166">
        <v>0</v>
      </c>
      <c r="T82" s="166">
        <v>0</v>
      </c>
      <c r="U82" s="166">
        <v>0</v>
      </c>
      <c r="V82" s="166">
        <v>0</v>
      </c>
      <c r="W82" s="166">
        <v>0</v>
      </c>
      <c r="X82" s="166">
        <v>0</v>
      </c>
      <c r="Y82" s="166">
        <v>0</v>
      </c>
      <c r="Z82" s="166">
        <v>0</v>
      </c>
      <c r="AA82" s="166">
        <v>0</v>
      </c>
      <c r="AB82" s="166">
        <v>0</v>
      </c>
      <c r="AC82" s="166">
        <v>0</v>
      </c>
      <c r="AD82" s="166">
        <v>0</v>
      </c>
      <c r="AE82" s="166">
        <v>0</v>
      </c>
      <c r="AF82" s="166">
        <v>0</v>
      </c>
      <c r="AG82" s="166">
        <v>0</v>
      </c>
      <c r="AH82" s="166">
        <v>0</v>
      </c>
      <c r="AI82" s="166">
        <v>0</v>
      </c>
      <c r="AJ82" s="166">
        <v>0</v>
      </c>
      <c r="AK82" s="166">
        <v>0</v>
      </c>
      <c r="AL82" s="166">
        <v>0</v>
      </c>
      <c r="AM82" s="166">
        <v>0</v>
      </c>
      <c r="AN82" s="166">
        <v>0</v>
      </c>
      <c r="AO82" s="166">
        <v>0</v>
      </c>
      <c r="AP82" s="166">
        <v>0</v>
      </c>
      <c r="AQ82" s="166">
        <v>0</v>
      </c>
      <c r="AR82" s="166">
        <v>0</v>
      </c>
      <c r="AS82" s="166">
        <v>0</v>
      </c>
      <c r="AT82" s="166">
        <v>0</v>
      </c>
      <c r="AU82" s="166">
        <v>0</v>
      </c>
      <c r="AV82" s="166">
        <v>0</v>
      </c>
      <c r="AW82" s="166">
        <v>0</v>
      </c>
      <c r="AX82" s="166">
        <v>0</v>
      </c>
      <c r="AY82" s="166">
        <v>0</v>
      </c>
      <c r="AZ82" s="166">
        <v>0</v>
      </c>
      <c r="BA82" s="166">
        <v>0</v>
      </c>
      <c r="BB82" s="166">
        <v>0</v>
      </c>
      <c r="BC82" s="166">
        <v>0</v>
      </c>
      <c r="BD82" s="166">
        <v>0</v>
      </c>
      <c r="BE82" s="166">
        <v>0</v>
      </c>
      <c r="BF82" s="166">
        <v>0</v>
      </c>
      <c r="BG82" s="166">
        <v>0</v>
      </c>
    </row>
    <row r="83" spans="1:59" ht="15" x14ac:dyDescent="0.25">
      <c r="A83" s="243"/>
      <c r="B83" s="163">
        <v>1</v>
      </c>
      <c r="C83" s="163">
        <v>1</v>
      </c>
      <c r="D83" s="163">
        <v>1</v>
      </c>
      <c r="E83" s="166">
        <v>0</v>
      </c>
      <c r="F83" s="166">
        <v>0</v>
      </c>
      <c r="G83" s="166">
        <v>0</v>
      </c>
      <c r="H83" s="166">
        <v>0</v>
      </c>
      <c r="I83" s="166">
        <v>0</v>
      </c>
      <c r="J83" s="166">
        <v>0</v>
      </c>
      <c r="K83" s="166">
        <v>0</v>
      </c>
      <c r="L83" s="166">
        <v>0</v>
      </c>
      <c r="M83" s="166">
        <v>0</v>
      </c>
      <c r="N83" s="166">
        <v>0</v>
      </c>
      <c r="O83" s="166">
        <v>0</v>
      </c>
      <c r="P83" s="166">
        <v>0</v>
      </c>
      <c r="Q83" s="166">
        <v>0</v>
      </c>
      <c r="R83" s="166">
        <v>0</v>
      </c>
      <c r="S83" s="166">
        <v>0</v>
      </c>
      <c r="T83" s="166">
        <v>0</v>
      </c>
      <c r="U83" s="166">
        <v>0</v>
      </c>
      <c r="V83" s="166">
        <v>0</v>
      </c>
      <c r="W83" s="166">
        <v>0</v>
      </c>
      <c r="X83" s="166">
        <v>0</v>
      </c>
      <c r="Y83" s="166">
        <v>0</v>
      </c>
      <c r="Z83" s="166">
        <v>0</v>
      </c>
      <c r="AA83" s="166">
        <v>0</v>
      </c>
      <c r="AB83" s="166">
        <v>0</v>
      </c>
      <c r="AC83" s="166">
        <v>0</v>
      </c>
      <c r="AD83" s="166">
        <v>0</v>
      </c>
      <c r="AE83" s="166">
        <v>0</v>
      </c>
      <c r="AF83" s="166">
        <v>0</v>
      </c>
      <c r="AG83" s="166">
        <v>0</v>
      </c>
      <c r="AH83" s="166">
        <v>0</v>
      </c>
      <c r="AI83" s="166">
        <v>0</v>
      </c>
      <c r="AJ83" s="166">
        <v>0</v>
      </c>
      <c r="AK83" s="166">
        <v>0</v>
      </c>
      <c r="AL83" s="166">
        <v>0</v>
      </c>
      <c r="AM83" s="166">
        <v>0</v>
      </c>
      <c r="AN83" s="166">
        <v>0</v>
      </c>
      <c r="AO83" s="166">
        <v>0</v>
      </c>
      <c r="AP83" s="166">
        <v>0</v>
      </c>
      <c r="AQ83" s="166">
        <v>0</v>
      </c>
      <c r="AR83" s="166">
        <v>0</v>
      </c>
      <c r="AS83" s="166">
        <v>0</v>
      </c>
      <c r="AT83" s="166">
        <v>0</v>
      </c>
      <c r="AU83" s="166">
        <v>0</v>
      </c>
      <c r="AV83" s="166">
        <v>0</v>
      </c>
      <c r="AW83" s="166">
        <v>0</v>
      </c>
      <c r="AX83" s="166">
        <v>0</v>
      </c>
      <c r="AY83" s="166">
        <v>0</v>
      </c>
      <c r="AZ83" s="166">
        <v>0</v>
      </c>
      <c r="BA83" s="166">
        <v>0</v>
      </c>
      <c r="BB83" s="166">
        <v>0</v>
      </c>
      <c r="BC83" s="166">
        <v>0</v>
      </c>
      <c r="BD83" s="166">
        <v>0</v>
      </c>
      <c r="BE83" s="166">
        <v>0</v>
      </c>
      <c r="BF83" s="166">
        <v>0</v>
      </c>
      <c r="BG83" s="166">
        <v>0</v>
      </c>
    </row>
    <row r="84" spans="1:59" ht="15" x14ac:dyDescent="0.25">
      <c r="A84" s="243"/>
      <c r="B84" s="163">
        <v>1</v>
      </c>
      <c r="C84" s="163">
        <v>1</v>
      </c>
      <c r="D84" s="163">
        <v>1</v>
      </c>
      <c r="E84" s="166">
        <v>0</v>
      </c>
      <c r="F84" s="166">
        <v>0</v>
      </c>
      <c r="G84" s="166">
        <v>0</v>
      </c>
      <c r="H84" s="166">
        <v>0</v>
      </c>
      <c r="I84" s="166">
        <v>0</v>
      </c>
      <c r="J84" s="166">
        <v>0</v>
      </c>
      <c r="K84" s="166">
        <v>0</v>
      </c>
      <c r="L84" s="166">
        <v>0</v>
      </c>
      <c r="M84" s="166">
        <v>0</v>
      </c>
      <c r="N84" s="166">
        <v>0</v>
      </c>
      <c r="O84" s="166">
        <v>0</v>
      </c>
      <c r="P84" s="166">
        <v>0</v>
      </c>
      <c r="Q84" s="166">
        <v>0</v>
      </c>
      <c r="R84" s="166">
        <v>0</v>
      </c>
      <c r="S84" s="166">
        <v>0</v>
      </c>
      <c r="T84" s="166">
        <v>0</v>
      </c>
      <c r="U84" s="166">
        <v>0</v>
      </c>
      <c r="V84" s="166">
        <v>0</v>
      </c>
      <c r="W84" s="166">
        <v>0</v>
      </c>
      <c r="X84" s="166">
        <v>0</v>
      </c>
      <c r="Y84" s="166">
        <v>0</v>
      </c>
      <c r="Z84" s="166">
        <v>0</v>
      </c>
      <c r="AA84" s="166">
        <v>0</v>
      </c>
      <c r="AB84" s="166">
        <v>0</v>
      </c>
      <c r="AC84" s="166">
        <v>0</v>
      </c>
      <c r="AD84" s="166">
        <v>0</v>
      </c>
      <c r="AE84" s="166">
        <v>0</v>
      </c>
      <c r="AF84" s="166">
        <v>0</v>
      </c>
      <c r="AG84" s="166">
        <v>0</v>
      </c>
      <c r="AH84" s="166">
        <v>0</v>
      </c>
      <c r="AI84" s="166">
        <v>0</v>
      </c>
      <c r="AJ84" s="166">
        <v>0</v>
      </c>
      <c r="AK84" s="166">
        <v>0</v>
      </c>
      <c r="AL84" s="166">
        <v>0</v>
      </c>
      <c r="AM84" s="166">
        <v>0</v>
      </c>
      <c r="AN84" s="166">
        <v>0</v>
      </c>
      <c r="AO84" s="166">
        <v>0</v>
      </c>
      <c r="AP84" s="166">
        <v>0</v>
      </c>
      <c r="AQ84" s="166">
        <v>0</v>
      </c>
      <c r="AR84" s="166">
        <v>0</v>
      </c>
      <c r="AS84" s="166">
        <v>0</v>
      </c>
      <c r="AT84" s="166">
        <v>0</v>
      </c>
      <c r="AU84" s="166">
        <v>0</v>
      </c>
      <c r="AV84" s="166">
        <v>0</v>
      </c>
      <c r="AW84" s="166">
        <v>0</v>
      </c>
      <c r="AX84" s="166">
        <v>0</v>
      </c>
      <c r="AY84" s="166">
        <v>0</v>
      </c>
      <c r="AZ84" s="166">
        <v>0</v>
      </c>
      <c r="BA84" s="166">
        <v>0</v>
      </c>
      <c r="BB84" s="166">
        <v>0</v>
      </c>
      <c r="BC84" s="166">
        <v>0</v>
      </c>
      <c r="BD84" s="166">
        <v>0</v>
      </c>
      <c r="BE84" s="166">
        <v>0</v>
      </c>
      <c r="BF84" s="166">
        <v>0</v>
      </c>
      <c r="BG84" s="166">
        <v>0</v>
      </c>
    </row>
    <row r="85" spans="1:59" ht="15" x14ac:dyDescent="0.25">
      <c r="A85" s="243"/>
      <c r="B85" s="163">
        <v>1</v>
      </c>
      <c r="C85" s="163">
        <v>1</v>
      </c>
      <c r="D85" s="163">
        <v>1</v>
      </c>
      <c r="E85" s="166">
        <v>0</v>
      </c>
      <c r="F85" s="166">
        <v>0</v>
      </c>
      <c r="G85" s="166">
        <v>0</v>
      </c>
      <c r="H85" s="166">
        <v>0</v>
      </c>
      <c r="I85" s="166">
        <v>0</v>
      </c>
      <c r="J85" s="166">
        <v>0</v>
      </c>
      <c r="K85" s="166">
        <v>0</v>
      </c>
      <c r="L85" s="166">
        <v>0</v>
      </c>
      <c r="M85" s="166">
        <v>0</v>
      </c>
      <c r="N85" s="166">
        <v>0</v>
      </c>
      <c r="O85" s="166">
        <v>0</v>
      </c>
      <c r="P85" s="166">
        <v>0</v>
      </c>
      <c r="Q85" s="166">
        <v>0</v>
      </c>
      <c r="R85" s="166">
        <v>0</v>
      </c>
      <c r="S85" s="166">
        <v>0</v>
      </c>
      <c r="T85" s="166">
        <v>0</v>
      </c>
      <c r="U85" s="166">
        <v>0</v>
      </c>
      <c r="V85" s="166">
        <v>0</v>
      </c>
      <c r="W85" s="166">
        <v>0</v>
      </c>
      <c r="X85" s="166">
        <v>0</v>
      </c>
      <c r="Y85" s="166">
        <v>0</v>
      </c>
      <c r="Z85" s="166">
        <v>0</v>
      </c>
      <c r="AA85" s="166">
        <v>0</v>
      </c>
      <c r="AB85" s="166">
        <v>0</v>
      </c>
      <c r="AC85" s="166">
        <v>0</v>
      </c>
      <c r="AD85" s="166">
        <v>0</v>
      </c>
      <c r="AE85" s="166">
        <v>0</v>
      </c>
      <c r="AF85" s="166">
        <v>0</v>
      </c>
      <c r="AG85" s="166">
        <v>0</v>
      </c>
      <c r="AH85" s="166">
        <v>0</v>
      </c>
      <c r="AI85" s="166">
        <v>0</v>
      </c>
      <c r="AJ85" s="166">
        <v>0</v>
      </c>
      <c r="AK85" s="166">
        <v>0</v>
      </c>
      <c r="AL85" s="166">
        <v>0</v>
      </c>
      <c r="AM85" s="166">
        <v>0</v>
      </c>
      <c r="AN85" s="166">
        <v>0</v>
      </c>
      <c r="AO85" s="166">
        <v>0</v>
      </c>
      <c r="AP85" s="166">
        <v>0</v>
      </c>
      <c r="AQ85" s="166">
        <v>0</v>
      </c>
      <c r="AR85" s="166">
        <v>0</v>
      </c>
      <c r="AS85" s="166">
        <v>0</v>
      </c>
      <c r="AT85" s="166">
        <v>0</v>
      </c>
      <c r="AU85" s="166">
        <v>0</v>
      </c>
      <c r="AV85" s="166">
        <v>0</v>
      </c>
      <c r="AW85" s="166">
        <v>0</v>
      </c>
      <c r="AX85" s="166">
        <v>0</v>
      </c>
      <c r="AY85" s="166">
        <v>0</v>
      </c>
      <c r="AZ85" s="166">
        <v>0</v>
      </c>
      <c r="BA85" s="166">
        <v>0</v>
      </c>
      <c r="BB85" s="166">
        <v>0</v>
      </c>
      <c r="BC85" s="166">
        <v>0</v>
      </c>
      <c r="BD85" s="166">
        <v>0</v>
      </c>
      <c r="BE85" s="166">
        <v>0</v>
      </c>
      <c r="BF85" s="166">
        <v>0</v>
      </c>
      <c r="BG85" s="166">
        <v>0</v>
      </c>
    </row>
    <row r="86" spans="1:59" ht="15" x14ac:dyDescent="0.25">
      <c r="A86" s="243"/>
      <c r="B86" s="163">
        <v>1</v>
      </c>
      <c r="C86" s="163">
        <v>1</v>
      </c>
      <c r="D86" s="163">
        <v>1</v>
      </c>
      <c r="E86" s="166">
        <v>0</v>
      </c>
      <c r="F86" s="166">
        <v>0</v>
      </c>
      <c r="G86" s="166">
        <v>0</v>
      </c>
      <c r="H86" s="166">
        <v>0</v>
      </c>
      <c r="I86" s="166">
        <v>0</v>
      </c>
      <c r="J86" s="166">
        <v>0</v>
      </c>
      <c r="K86" s="166">
        <v>0</v>
      </c>
      <c r="L86" s="166">
        <v>0</v>
      </c>
      <c r="M86" s="166">
        <v>0</v>
      </c>
      <c r="N86" s="166">
        <v>0</v>
      </c>
      <c r="O86" s="166">
        <v>0</v>
      </c>
      <c r="P86" s="166">
        <v>0</v>
      </c>
      <c r="Q86" s="166">
        <v>0</v>
      </c>
      <c r="R86" s="166">
        <v>0</v>
      </c>
      <c r="S86" s="166">
        <v>0</v>
      </c>
      <c r="T86" s="166">
        <v>0</v>
      </c>
      <c r="U86" s="166">
        <v>0</v>
      </c>
      <c r="V86" s="166">
        <v>0</v>
      </c>
      <c r="W86" s="166">
        <v>0</v>
      </c>
      <c r="X86" s="166">
        <v>0</v>
      </c>
      <c r="Y86" s="166">
        <v>0</v>
      </c>
      <c r="Z86" s="166">
        <v>0</v>
      </c>
      <c r="AA86" s="166">
        <v>0</v>
      </c>
      <c r="AB86" s="166">
        <v>0</v>
      </c>
      <c r="AC86" s="166">
        <v>0</v>
      </c>
      <c r="AD86" s="166">
        <v>0</v>
      </c>
      <c r="AE86" s="166">
        <v>0</v>
      </c>
      <c r="AF86" s="166">
        <v>0</v>
      </c>
      <c r="AG86" s="166">
        <v>0</v>
      </c>
      <c r="AH86" s="166">
        <v>0</v>
      </c>
      <c r="AI86" s="166">
        <v>0</v>
      </c>
      <c r="AJ86" s="166">
        <v>0</v>
      </c>
      <c r="AK86" s="166">
        <v>0</v>
      </c>
      <c r="AL86" s="166">
        <v>0</v>
      </c>
      <c r="AM86" s="166">
        <v>0</v>
      </c>
      <c r="AN86" s="166">
        <v>0</v>
      </c>
      <c r="AO86" s="166">
        <v>0</v>
      </c>
      <c r="AP86" s="166">
        <v>0</v>
      </c>
      <c r="AQ86" s="166">
        <v>0</v>
      </c>
      <c r="AR86" s="166">
        <v>0</v>
      </c>
      <c r="AS86" s="166">
        <v>0</v>
      </c>
      <c r="AT86" s="166">
        <v>0</v>
      </c>
      <c r="AU86" s="166">
        <v>0</v>
      </c>
      <c r="AV86" s="166">
        <v>0</v>
      </c>
      <c r="AW86" s="166">
        <v>0</v>
      </c>
      <c r="AX86" s="166">
        <v>0</v>
      </c>
      <c r="AY86" s="166">
        <v>0</v>
      </c>
      <c r="AZ86" s="166">
        <v>0</v>
      </c>
      <c r="BA86" s="166">
        <v>0</v>
      </c>
      <c r="BB86" s="166">
        <v>0</v>
      </c>
      <c r="BC86" s="166">
        <v>0</v>
      </c>
      <c r="BD86" s="166">
        <v>0</v>
      </c>
      <c r="BE86" s="166">
        <v>0</v>
      </c>
      <c r="BF86" s="166">
        <v>0</v>
      </c>
      <c r="BG86" s="166">
        <v>0</v>
      </c>
    </row>
    <row r="87" spans="1:59" ht="15" x14ac:dyDescent="0.25">
      <c r="A87" s="243"/>
      <c r="B87" s="163">
        <v>1</v>
      </c>
      <c r="C87" s="163">
        <v>1</v>
      </c>
      <c r="D87" s="163">
        <v>1</v>
      </c>
      <c r="E87" s="166">
        <v>0</v>
      </c>
      <c r="F87" s="166">
        <v>0</v>
      </c>
      <c r="G87" s="166">
        <v>0</v>
      </c>
      <c r="H87" s="166">
        <v>0</v>
      </c>
      <c r="I87" s="166">
        <v>0</v>
      </c>
      <c r="J87" s="166">
        <v>0</v>
      </c>
      <c r="K87" s="166">
        <v>0</v>
      </c>
      <c r="L87" s="166">
        <v>0</v>
      </c>
      <c r="M87" s="166">
        <v>0</v>
      </c>
      <c r="N87" s="166">
        <v>0</v>
      </c>
      <c r="O87" s="166">
        <v>0</v>
      </c>
      <c r="P87" s="166">
        <v>0</v>
      </c>
      <c r="Q87" s="166">
        <v>0</v>
      </c>
      <c r="R87" s="166">
        <v>0</v>
      </c>
      <c r="S87" s="166">
        <v>0</v>
      </c>
      <c r="T87" s="166">
        <v>0</v>
      </c>
      <c r="U87" s="166">
        <v>0</v>
      </c>
      <c r="V87" s="166">
        <v>0</v>
      </c>
      <c r="W87" s="166">
        <v>0</v>
      </c>
      <c r="X87" s="166">
        <v>0</v>
      </c>
      <c r="Y87" s="166">
        <v>0</v>
      </c>
      <c r="Z87" s="166">
        <v>0</v>
      </c>
      <c r="AA87" s="166">
        <v>0</v>
      </c>
      <c r="AB87" s="166">
        <v>0</v>
      </c>
      <c r="AC87" s="166">
        <v>0</v>
      </c>
      <c r="AD87" s="166">
        <v>0</v>
      </c>
      <c r="AE87" s="166">
        <v>0</v>
      </c>
      <c r="AF87" s="166">
        <v>0</v>
      </c>
      <c r="AG87" s="166">
        <v>0</v>
      </c>
      <c r="AH87" s="166">
        <v>0</v>
      </c>
      <c r="AI87" s="166">
        <v>0</v>
      </c>
      <c r="AJ87" s="166">
        <v>0</v>
      </c>
      <c r="AK87" s="166">
        <v>0</v>
      </c>
      <c r="AL87" s="166">
        <v>0</v>
      </c>
      <c r="AM87" s="166">
        <v>0</v>
      </c>
      <c r="AN87" s="166">
        <v>0</v>
      </c>
      <c r="AO87" s="166">
        <v>0</v>
      </c>
      <c r="AP87" s="166">
        <v>0</v>
      </c>
      <c r="AQ87" s="166">
        <v>0</v>
      </c>
      <c r="AR87" s="166">
        <v>0</v>
      </c>
      <c r="AS87" s="166">
        <v>0</v>
      </c>
      <c r="AT87" s="166">
        <v>0</v>
      </c>
      <c r="AU87" s="166">
        <v>0</v>
      </c>
      <c r="AV87" s="166">
        <v>0</v>
      </c>
      <c r="AW87" s="166">
        <v>0</v>
      </c>
      <c r="AX87" s="166">
        <v>0</v>
      </c>
      <c r="AY87" s="166">
        <v>0</v>
      </c>
      <c r="AZ87" s="166">
        <v>0</v>
      </c>
      <c r="BA87" s="166">
        <v>0</v>
      </c>
      <c r="BB87" s="166">
        <v>0</v>
      </c>
      <c r="BC87" s="166">
        <v>0</v>
      </c>
      <c r="BD87" s="166">
        <v>0</v>
      </c>
      <c r="BE87" s="166">
        <v>0</v>
      </c>
      <c r="BF87" s="166">
        <v>0</v>
      </c>
      <c r="BG87" s="166">
        <v>0</v>
      </c>
    </row>
    <row r="88" spans="1:59" ht="15" x14ac:dyDescent="0.25">
      <c r="A88" s="243"/>
      <c r="B88" s="163">
        <v>1</v>
      </c>
      <c r="C88" s="163">
        <v>1</v>
      </c>
      <c r="D88" s="163">
        <v>1</v>
      </c>
      <c r="E88" s="166">
        <v>0</v>
      </c>
      <c r="F88" s="166">
        <v>0</v>
      </c>
      <c r="G88" s="166">
        <v>0</v>
      </c>
      <c r="H88" s="166">
        <v>0</v>
      </c>
      <c r="I88" s="166">
        <v>0</v>
      </c>
      <c r="J88" s="166">
        <v>0</v>
      </c>
      <c r="K88" s="166">
        <v>0</v>
      </c>
      <c r="L88" s="166">
        <v>0</v>
      </c>
      <c r="M88" s="166">
        <v>0</v>
      </c>
      <c r="N88" s="166">
        <v>0</v>
      </c>
      <c r="O88" s="166">
        <v>0</v>
      </c>
      <c r="P88" s="166">
        <v>0</v>
      </c>
      <c r="Q88" s="166">
        <v>0</v>
      </c>
      <c r="R88" s="166">
        <v>0</v>
      </c>
      <c r="S88" s="166">
        <v>0</v>
      </c>
      <c r="T88" s="166">
        <v>0</v>
      </c>
      <c r="U88" s="166">
        <v>0</v>
      </c>
      <c r="V88" s="166">
        <v>0</v>
      </c>
      <c r="W88" s="166">
        <v>0</v>
      </c>
      <c r="X88" s="166">
        <v>0</v>
      </c>
      <c r="Y88" s="166">
        <v>0</v>
      </c>
      <c r="Z88" s="166">
        <v>0</v>
      </c>
      <c r="AA88" s="166">
        <v>0</v>
      </c>
      <c r="AB88" s="166">
        <v>0</v>
      </c>
      <c r="AC88" s="166">
        <v>0</v>
      </c>
      <c r="AD88" s="166">
        <v>0</v>
      </c>
      <c r="AE88" s="166">
        <v>0</v>
      </c>
      <c r="AF88" s="166">
        <v>0</v>
      </c>
      <c r="AG88" s="166">
        <v>0</v>
      </c>
      <c r="AH88" s="166">
        <v>0</v>
      </c>
      <c r="AI88" s="166">
        <v>0</v>
      </c>
      <c r="AJ88" s="166">
        <v>0</v>
      </c>
      <c r="AK88" s="166">
        <v>0</v>
      </c>
      <c r="AL88" s="166">
        <v>0</v>
      </c>
      <c r="AM88" s="166">
        <v>0</v>
      </c>
      <c r="AN88" s="166">
        <v>0</v>
      </c>
      <c r="AO88" s="166">
        <v>0</v>
      </c>
      <c r="AP88" s="166">
        <v>0</v>
      </c>
      <c r="AQ88" s="166">
        <v>0</v>
      </c>
      <c r="AR88" s="166">
        <v>0</v>
      </c>
      <c r="AS88" s="166">
        <v>0</v>
      </c>
      <c r="AT88" s="166">
        <v>0</v>
      </c>
      <c r="AU88" s="166">
        <v>0</v>
      </c>
      <c r="AV88" s="166">
        <v>0</v>
      </c>
      <c r="AW88" s="166">
        <v>0</v>
      </c>
      <c r="AX88" s="166">
        <v>0</v>
      </c>
      <c r="AY88" s="166">
        <v>0</v>
      </c>
      <c r="AZ88" s="166">
        <v>0</v>
      </c>
      <c r="BA88" s="166">
        <v>0</v>
      </c>
      <c r="BB88" s="166">
        <v>0</v>
      </c>
      <c r="BC88" s="166">
        <v>0</v>
      </c>
      <c r="BD88" s="166">
        <v>0</v>
      </c>
      <c r="BE88" s="166">
        <v>0</v>
      </c>
      <c r="BF88" s="166">
        <v>0</v>
      </c>
      <c r="BG88" s="166">
        <v>0</v>
      </c>
    </row>
    <row r="89" spans="1:59" ht="15" x14ac:dyDescent="0.25">
      <c r="A89" s="243"/>
      <c r="B89" s="163">
        <v>1</v>
      </c>
      <c r="C89" s="163">
        <v>1</v>
      </c>
      <c r="D89" s="163">
        <v>1</v>
      </c>
      <c r="E89" s="166">
        <v>0</v>
      </c>
      <c r="F89" s="166">
        <v>0</v>
      </c>
      <c r="G89" s="166">
        <v>0</v>
      </c>
      <c r="H89" s="166">
        <v>0</v>
      </c>
      <c r="I89" s="166">
        <v>0</v>
      </c>
      <c r="J89" s="166">
        <v>0</v>
      </c>
      <c r="K89" s="166">
        <v>0</v>
      </c>
      <c r="L89" s="166">
        <v>0</v>
      </c>
      <c r="M89" s="166">
        <v>0</v>
      </c>
      <c r="N89" s="166">
        <v>0</v>
      </c>
      <c r="O89" s="166">
        <v>0</v>
      </c>
      <c r="P89" s="166">
        <v>0</v>
      </c>
      <c r="Q89" s="166">
        <v>0</v>
      </c>
      <c r="R89" s="166">
        <v>0</v>
      </c>
      <c r="S89" s="166">
        <v>0</v>
      </c>
      <c r="T89" s="166">
        <v>0</v>
      </c>
      <c r="U89" s="166">
        <v>0</v>
      </c>
      <c r="V89" s="166">
        <v>0</v>
      </c>
      <c r="W89" s="166">
        <v>0</v>
      </c>
      <c r="X89" s="166">
        <v>0</v>
      </c>
      <c r="Y89" s="166">
        <v>0</v>
      </c>
      <c r="Z89" s="166">
        <v>0</v>
      </c>
      <c r="AA89" s="166">
        <v>0</v>
      </c>
      <c r="AB89" s="166">
        <v>0</v>
      </c>
      <c r="AC89" s="166">
        <v>0</v>
      </c>
      <c r="AD89" s="166">
        <v>0</v>
      </c>
      <c r="AE89" s="166">
        <v>0</v>
      </c>
      <c r="AF89" s="166">
        <v>0</v>
      </c>
      <c r="AG89" s="166">
        <v>0</v>
      </c>
      <c r="AH89" s="166">
        <v>0</v>
      </c>
      <c r="AI89" s="166">
        <v>0</v>
      </c>
      <c r="AJ89" s="166">
        <v>0</v>
      </c>
      <c r="AK89" s="166">
        <v>0</v>
      </c>
      <c r="AL89" s="166">
        <v>0</v>
      </c>
      <c r="AM89" s="166">
        <v>0</v>
      </c>
      <c r="AN89" s="166">
        <v>0</v>
      </c>
      <c r="AO89" s="166">
        <v>0</v>
      </c>
      <c r="AP89" s="166">
        <v>0</v>
      </c>
      <c r="AQ89" s="166">
        <v>0</v>
      </c>
      <c r="AR89" s="166">
        <v>0</v>
      </c>
      <c r="AS89" s="166">
        <v>0</v>
      </c>
      <c r="AT89" s="166">
        <v>0</v>
      </c>
      <c r="AU89" s="166">
        <v>0</v>
      </c>
      <c r="AV89" s="166">
        <v>0</v>
      </c>
      <c r="AW89" s="166">
        <v>0</v>
      </c>
      <c r="AX89" s="166">
        <v>0</v>
      </c>
      <c r="AY89" s="166">
        <v>0</v>
      </c>
      <c r="AZ89" s="166">
        <v>0</v>
      </c>
      <c r="BA89" s="166">
        <v>0</v>
      </c>
      <c r="BB89" s="166">
        <v>0</v>
      </c>
      <c r="BC89" s="166">
        <v>0</v>
      </c>
      <c r="BD89" s="166">
        <v>0</v>
      </c>
      <c r="BE89" s="166">
        <v>0</v>
      </c>
      <c r="BF89" s="166">
        <v>0</v>
      </c>
      <c r="BG89" s="166">
        <v>0</v>
      </c>
    </row>
    <row r="90" spans="1:59" ht="15" x14ac:dyDescent="0.25">
      <c r="A90" s="243"/>
      <c r="B90" s="163">
        <v>1</v>
      </c>
      <c r="C90" s="163">
        <v>1</v>
      </c>
      <c r="D90" s="163">
        <v>1</v>
      </c>
      <c r="E90" s="166">
        <v>0</v>
      </c>
      <c r="F90" s="166">
        <v>0</v>
      </c>
      <c r="G90" s="166">
        <v>0</v>
      </c>
      <c r="H90" s="166">
        <v>0</v>
      </c>
      <c r="I90" s="166">
        <v>0</v>
      </c>
      <c r="J90" s="166">
        <v>0</v>
      </c>
      <c r="K90" s="166">
        <v>0</v>
      </c>
      <c r="L90" s="166">
        <v>0</v>
      </c>
      <c r="M90" s="166">
        <v>0</v>
      </c>
      <c r="N90" s="166">
        <v>0</v>
      </c>
      <c r="O90" s="166">
        <v>0</v>
      </c>
      <c r="P90" s="166">
        <v>0</v>
      </c>
      <c r="Q90" s="166">
        <v>0</v>
      </c>
      <c r="R90" s="166">
        <v>0</v>
      </c>
      <c r="S90" s="166">
        <v>0</v>
      </c>
      <c r="T90" s="166">
        <v>0</v>
      </c>
      <c r="U90" s="166">
        <v>0</v>
      </c>
      <c r="V90" s="166">
        <v>0</v>
      </c>
      <c r="W90" s="166">
        <v>0</v>
      </c>
      <c r="X90" s="166">
        <v>0</v>
      </c>
      <c r="Y90" s="166">
        <v>0</v>
      </c>
      <c r="Z90" s="166">
        <v>0</v>
      </c>
      <c r="AA90" s="166">
        <v>0</v>
      </c>
      <c r="AB90" s="166">
        <v>0</v>
      </c>
      <c r="AC90" s="166">
        <v>0</v>
      </c>
      <c r="AD90" s="166">
        <v>0</v>
      </c>
      <c r="AE90" s="166">
        <v>0</v>
      </c>
      <c r="AF90" s="166">
        <v>0</v>
      </c>
      <c r="AG90" s="166">
        <v>0</v>
      </c>
      <c r="AH90" s="166">
        <v>0</v>
      </c>
      <c r="AI90" s="166">
        <v>0</v>
      </c>
      <c r="AJ90" s="166">
        <v>0</v>
      </c>
      <c r="AK90" s="166">
        <v>0</v>
      </c>
      <c r="AL90" s="166">
        <v>0</v>
      </c>
      <c r="AM90" s="166">
        <v>0</v>
      </c>
      <c r="AN90" s="166">
        <v>0</v>
      </c>
      <c r="AO90" s="166">
        <v>0</v>
      </c>
      <c r="AP90" s="166">
        <v>0</v>
      </c>
      <c r="AQ90" s="166">
        <v>0</v>
      </c>
      <c r="AR90" s="166">
        <v>0</v>
      </c>
      <c r="AS90" s="166">
        <v>0</v>
      </c>
      <c r="AT90" s="166">
        <v>0</v>
      </c>
      <c r="AU90" s="166">
        <v>0</v>
      </c>
      <c r="AV90" s="166">
        <v>0</v>
      </c>
      <c r="AW90" s="166">
        <v>0</v>
      </c>
      <c r="AX90" s="166">
        <v>0</v>
      </c>
      <c r="AY90" s="166">
        <v>0</v>
      </c>
      <c r="AZ90" s="166">
        <v>0</v>
      </c>
      <c r="BA90" s="166">
        <v>0</v>
      </c>
      <c r="BB90" s="166">
        <v>0</v>
      </c>
      <c r="BC90" s="166">
        <v>0</v>
      </c>
      <c r="BD90" s="166">
        <v>0</v>
      </c>
      <c r="BE90" s="166">
        <v>0</v>
      </c>
      <c r="BF90" s="166">
        <v>0</v>
      </c>
      <c r="BG90" s="166">
        <v>0</v>
      </c>
    </row>
    <row r="91" spans="1:59" ht="15" x14ac:dyDescent="0.25">
      <c r="A91" s="243"/>
      <c r="B91" s="163">
        <v>1</v>
      </c>
      <c r="C91" s="163">
        <v>1</v>
      </c>
      <c r="D91" s="163">
        <v>1</v>
      </c>
      <c r="E91" s="166">
        <v>0</v>
      </c>
      <c r="F91" s="166">
        <v>0</v>
      </c>
      <c r="G91" s="166">
        <v>0</v>
      </c>
      <c r="H91" s="166">
        <v>0</v>
      </c>
      <c r="I91" s="166">
        <v>0</v>
      </c>
      <c r="J91" s="166">
        <v>0</v>
      </c>
      <c r="K91" s="166">
        <v>0</v>
      </c>
      <c r="L91" s="166">
        <v>0</v>
      </c>
      <c r="M91" s="166">
        <v>0</v>
      </c>
      <c r="N91" s="166">
        <v>0</v>
      </c>
      <c r="O91" s="166">
        <v>0</v>
      </c>
      <c r="P91" s="166">
        <v>0</v>
      </c>
      <c r="Q91" s="166">
        <v>0</v>
      </c>
      <c r="R91" s="166">
        <v>0</v>
      </c>
      <c r="S91" s="166">
        <v>0</v>
      </c>
      <c r="T91" s="166">
        <v>0</v>
      </c>
      <c r="U91" s="166">
        <v>0</v>
      </c>
      <c r="V91" s="166">
        <v>0</v>
      </c>
      <c r="W91" s="166">
        <v>0</v>
      </c>
      <c r="X91" s="166">
        <v>0</v>
      </c>
      <c r="Y91" s="166">
        <v>0</v>
      </c>
      <c r="Z91" s="166">
        <v>0</v>
      </c>
      <c r="AA91" s="166">
        <v>0</v>
      </c>
      <c r="AB91" s="166">
        <v>0</v>
      </c>
      <c r="AC91" s="166">
        <v>0</v>
      </c>
      <c r="AD91" s="166">
        <v>0</v>
      </c>
      <c r="AE91" s="166">
        <v>0</v>
      </c>
      <c r="AF91" s="166">
        <v>0</v>
      </c>
      <c r="AG91" s="166">
        <v>0</v>
      </c>
      <c r="AH91" s="166">
        <v>0</v>
      </c>
      <c r="AI91" s="166">
        <v>0</v>
      </c>
      <c r="AJ91" s="166">
        <v>0</v>
      </c>
      <c r="AK91" s="166">
        <v>0</v>
      </c>
      <c r="AL91" s="166">
        <v>0</v>
      </c>
      <c r="AM91" s="166">
        <v>0</v>
      </c>
      <c r="AN91" s="166">
        <v>0</v>
      </c>
      <c r="AO91" s="166">
        <v>0</v>
      </c>
      <c r="AP91" s="166">
        <v>0</v>
      </c>
      <c r="AQ91" s="166">
        <v>0</v>
      </c>
      <c r="AR91" s="166">
        <v>0</v>
      </c>
      <c r="AS91" s="166">
        <v>0</v>
      </c>
      <c r="AT91" s="166">
        <v>0</v>
      </c>
      <c r="AU91" s="166">
        <v>0</v>
      </c>
      <c r="AV91" s="166">
        <v>0</v>
      </c>
      <c r="AW91" s="166">
        <v>0</v>
      </c>
      <c r="AX91" s="166">
        <v>0</v>
      </c>
      <c r="AY91" s="166">
        <v>0</v>
      </c>
      <c r="AZ91" s="166">
        <v>0</v>
      </c>
      <c r="BA91" s="166">
        <v>0</v>
      </c>
      <c r="BB91" s="166">
        <v>0</v>
      </c>
      <c r="BC91" s="166">
        <v>0</v>
      </c>
      <c r="BD91" s="166">
        <v>0</v>
      </c>
      <c r="BE91" s="166">
        <v>0</v>
      </c>
      <c r="BF91" s="166">
        <v>0</v>
      </c>
      <c r="BG91" s="166">
        <v>0</v>
      </c>
    </row>
    <row r="92" spans="1:59" ht="15" x14ac:dyDescent="0.25">
      <c r="A92" s="243"/>
      <c r="B92" s="163">
        <v>1</v>
      </c>
      <c r="C92" s="163">
        <v>1</v>
      </c>
      <c r="D92" s="163">
        <v>1</v>
      </c>
      <c r="E92" s="166">
        <v>0</v>
      </c>
      <c r="F92" s="166">
        <v>0</v>
      </c>
      <c r="G92" s="166">
        <v>0</v>
      </c>
      <c r="H92" s="166">
        <v>0</v>
      </c>
      <c r="I92" s="166">
        <v>0</v>
      </c>
      <c r="J92" s="166">
        <v>0</v>
      </c>
      <c r="K92" s="166">
        <v>0</v>
      </c>
      <c r="L92" s="166">
        <v>0</v>
      </c>
      <c r="M92" s="166">
        <v>0</v>
      </c>
      <c r="N92" s="166">
        <v>0</v>
      </c>
      <c r="O92" s="166">
        <v>0</v>
      </c>
      <c r="P92" s="166">
        <v>0</v>
      </c>
      <c r="Q92" s="166">
        <v>0</v>
      </c>
      <c r="R92" s="166">
        <v>0</v>
      </c>
      <c r="S92" s="166">
        <v>0</v>
      </c>
      <c r="T92" s="166">
        <v>0</v>
      </c>
      <c r="U92" s="166">
        <v>0</v>
      </c>
      <c r="V92" s="166">
        <v>0</v>
      </c>
      <c r="W92" s="166">
        <v>0</v>
      </c>
      <c r="X92" s="166">
        <v>0</v>
      </c>
      <c r="Y92" s="166">
        <v>0</v>
      </c>
      <c r="Z92" s="166">
        <v>0</v>
      </c>
      <c r="AA92" s="166">
        <v>0</v>
      </c>
      <c r="AB92" s="166">
        <v>0</v>
      </c>
      <c r="AC92" s="166">
        <v>0</v>
      </c>
      <c r="AD92" s="166">
        <v>0</v>
      </c>
      <c r="AE92" s="166">
        <v>0</v>
      </c>
      <c r="AF92" s="166">
        <v>0</v>
      </c>
      <c r="AG92" s="166">
        <v>0</v>
      </c>
      <c r="AH92" s="166">
        <v>0</v>
      </c>
      <c r="AI92" s="166">
        <v>0</v>
      </c>
      <c r="AJ92" s="166">
        <v>0</v>
      </c>
      <c r="AK92" s="166">
        <v>0</v>
      </c>
      <c r="AL92" s="166">
        <v>0</v>
      </c>
      <c r="AM92" s="166">
        <v>0</v>
      </c>
      <c r="AN92" s="166">
        <v>0</v>
      </c>
      <c r="AO92" s="166">
        <v>0</v>
      </c>
      <c r="AP92" s="166">
        <v>0</v>
      </c>
      <c r="AQ92" s="166">
        <v>0</v>
      </c>
      <c r="AR92" s="166">
        <v>0</v>
      </c>
      <c r="AS92" s="166">
        <v>0</v>
      </c>
      <c r="AT92" s="166">
        <v>0</v>
      </c>
      <c r="AU92" s="166">
        <v>0</v>
      </c>
      <c r="AV92" s="166">
        <v>0</v>
      </c>
      <c r="AW92" s="166">
        <v>0</v>
      </c>
      <c r="AX92" s="166">
        <v>0</v>
      </c>
      <c r="AY92" s="166">
        <v>0</v>
      </c>
      <c r="AZ92" s="166">
        <v>0</v>
      </c>
      <c r="BA92" s="166">
        <v>0</v>
      </c>
      <c r="BB92" s="166">
        <v>0</v>
      </c>
      <c r="BC92" s="166">
        <v>0</v>
      </c>
      <c r="BD92" s="166">
        <v>0</v>
      </c>
      <c r="BE92" s="166">
        <v>0</v>
      </c>
      <c r="BF92" s="166">
        <v>0</v>
      </c>
      <c r="BG92" s="166">
        <v>0</v>
      </c>
    </row>
    <row r="93" spans="1:59" ht="15" x14ac:dyDescent="0.25">
      <c r="A93" s="243"/>
      <c r="B93" s="163">
        <v>1</v>
      </c>
      <c r="C93" s="163">
        <v>1</v>
      </c>
      <c r="D93" s="163">
        <v>1</v>
      </c>
      <c r="E93" s="166">
        <v>0</v>
      </c>
      <c r="F93" s="166">
        <v>0</v>
      </c>
      <c r="G93" s="166">
        <v>0</v>
      </c>
      <c r="H93" s="166">
        <v>0</v>
      </c>
      <c r="I93" s="166">
        <v>0</v>
      </c>
      <c r="J93" s="166">
        <v>0</v>
      </c>
      <c r="K93" s="166">
        <v>0</v>
      </c>
      <c r="L93" s="166">
        <v>0</v>
      </c>
      <c r="M93" s="166">
        <v>0</v>
      </c>
      <c r="N93" s="166">
        <v>0</v>
      </c>
      <c r="O93" s="166">
        <v>0</v>
      </c>
      <c r="P93" s="166">
        <v>0</v>
      </c>
      <c r="Q93" s="166">
        <v>0</v>
      </c>
      <c r="R93" s="166">
        <v>0</v>
      </c>
      <c r="S93" s="166">
        <v>0</v>
      </c>
      <c r="T93" s="166">
        <v>0</v>
      </c>
      <c r="U93" s="166">
        <v>0</v>
      </c>
      <c r="V93" s="166">
        <v>0</v>
      </c>
      <c r="W93" s="166">
        <v>0</v>
      </c>
      <c r="X93" s="166">
        <v>0</v>
      </c>
      <c r="Y93" s="166">
        <v>0</v>
      </c>
      <c r="Z93" s="166">
        <v>0</v>
      </c>
      <c r="AA93" s="166">
        <v>0</v>
      </c>
      <c r="AB93" s="166">
        <v>0</v>
      </c>
      <c r="AC93" s="166">
        <v>0</v>
      </c>
      <c r="AD93" s="166">
        <v>0</v>
      </c>
      <c r="AE93" s="166">
        <v>0</v>
      </c>
      <c r="AF93" s="166">
        <v>0</v>
      </c>
      <c r="AG93" s="166">
        <v>0</v>
      </c>
      <c r="AH93" s="166">
        <v>0</v>
      </c>
      <c r="AI93" s="166">
        <v>0</v>
      </c>
      <c r="AJ93" s="166">
        <v>0</v>
      </c>
      <c r="AK93" s="166">
        <v>0</v>
      </c>
      <c r="AL93" s="166">
        <v>0</v>
      </c>
      <c r="AM93" s="166">
        <v>0</v>
      </c>
      <c r="AN93" s="166">
        <v>0</v>
      </c>
      <c r="AO93" s="166">
        <v>0</v>
      </c>
      <c r="AP93" s="166">
        <v>0</v>
      </c>
      <c r="AQ93" s="166">
        <v>0</v>
      </c>
      <c r="AR93" s="166">
        <v>0</v>
      </c>
      <c r="AS93" s="166">
        <v>0</v>
      </c>
      <c r="AT93" s="166">
        <v>0</v>
      </c>
      <c r="AU93" s="166">
        <v>0</v>
      </c>
      <c r="AV93" s="166">
        <v>0</v>
      </c>
      <c r="AW93" s="166">
        <v>0</v>
      </c>
      <c r="AX93" s="166">
        <v>0</v>
      </c>
      <c r="AY93" s="166">
        <v>0</v>
      </c>
      <c r="AZ93" s="166">
        <v>0</v>
      </c>
      <c r="BA93" s="166">
        <v>0</v>
      </c>
      <c r="BB93" s="166">
        <v>0</v>
      </c>
      <c r="BC93" s="166">
        <v>0</v>
      </c>
      <c r="BD93" s="166">
        <v>0</v>
      </c>
      <c r="BE93" s="166">
        <v>0</v>
      </c>
      <c r="BF93" s="166">
        <v>0</v>
      </c>
      <c r="BG93" s="166">
        <v>0</v>
      </c>
    </row>
    <row r="94" spans="1:59" ht="15" x14ac:dyDescent="0.25">
      <c r="A94" s="243"/>
      <c r="B94" s="163">
        <v>1</v>
      </c>
      <c r="C94" s="163">
        <v>1</v>
      </c>
      <c r="D94" s="163">
        <v>1</v>
      </c>
      <c r="E94" s="166">
        <v>0</v>
      </c>
      <c r="F94" s="166">
        <v>0</v>
      </c>
      <c r="G94" s="166">
        <v>0</v>
      </c>
      <c r="H94" s="166">
        <v>0</v>
      </c>
      <c r="I94" s="166">
        <v>0</v>
      </c>
      <c r="J94" s="166">
        <v>0</v>
      </c>
      <c r="K94" s="166">
        <v>0</v>
      </c>
      <c r="L94" s="166">
        <v>0</v>
      </c>
      <c r="M94" s="166">
        <v>0</v>
      </c>
      <c r="N94" s="166">
        <v>0</v>
      </c>
      <c r="O94" s="166">
        <v>0</v>
      </c>
      <c r="P94" s="166">
        <v>0</v>
      </c>
      <c r="Q94" s="166">
        <v>0</v>
      </c>
      <c r="R94" s="166">
        <v>0</v>
      </c>
      <c r="S94" s="166">
        <v>0</v>
      </c>
      <c r="T94" s="166">
        <v>0</v>
      </c>
      <c r="U94" s="166">
        <v>0</v>
      </c>
      <c r="V94" s="166">
        <v>0</v>
      </c>
      <c r="W94" s="166">
        <v>0</v>
      </c>
      <c r="X94" s="166">
        <v>0</v>
      </c>
      <c r="Y94" s="166">
        <v>0</v>
      </c>
      <c r="Z94" s="166">
        <v>0</v>
      </c>
      <c r="AA94" s="166">
        <v>0</v>
      </c>
      <c r="AB94" s="166">
        <v>0</v>
      </c>
      <c r="AC94" s="166">
        <v>0</v>
      </c>
      <c r="AD94" s="166">
        <v>0</v>
      </c>
      <c r="AE94" s="166">
        <v>0</v>
      </c>
      <c r="AF94" s="166">
        <v>0</v>
      </c>
      <c r="AG94" s="166">
        <v>0</v>
      </c>
      <c r="AH94" s="166">
        <v>0</v>
      </c>
      <c r="AI94" s="166">
        <v>0</v>
      </c>
      <c r="AJ94" s="166">
        <v>0</v>
      </c>
      <c r="AK94" s="166">
        <v>0</v>
      </c>
      <c r="AL94" s="166">
        <v>0</v>
      </c>
      <c r="AM94" s="166">
        <v>0</v>
      </c>
      <c r="AN94" s="166">
        <v>0</v>
      </c>
      <c r="AO94" s="166">
        <v>0</v>
      </c>
      <c r="AP94" s="166">
        <v>0</v>
      </c>
      <c r="AQ94" s="166">
        <v>0</v>
      </c>
      <c r="AR94" s="166">
        <v>0</v>
      </c>
      <c r="AS94" s="166">
        <v>0</v>
      </c>
      <c r="AT94" s="166">
        <v>0</v>
      </c>
      <c r="AU94" s="166">
        <v>0</v>
      </c>
      <c r="AV94" s="166">
        <v>0</v>
      </c>
      <c r="AW94" s="166">
        <v>0</v>
      </c>
      <c r="AX94" s="166">
        <v>0</v>
      </c>
      <c r="AY94" s="166">
        <v>0</v>
      </c>
      <c r="AZ94" s="166">
        <v>0</v>
      </c>
      <c r="BA94" s="166">
        <v>0</v>
      </c>
      <c r="BB94" s="166">
        <v>0</v>
      </c>
      <c r="BC94" s="166">
        <v>0</v>
      </c>
      <c r="BD94" s="166">
        <v>0</v>
      </c>
      <c r="BE94" s="166">
        <v>0</v>
      </c>
      <c r="BF94" s="166">
        <v>0</v>
      </c>
      <c r="BG94" s="166">
        <v>0</v>
      </c>
    </row>
    <row r="95" spans="1:59" ht="15" x14ac:dyDescent="0.25">
      <c r="A95" s="243"/>
      <c r="B95" s="163">
        <v>1</v>
      </c>
      <c r="C95" s="163">
        <v>1</v>
      </c>
      <c r="D95" s="163">
        <v>1</v>
      </c>
      <c r="E95" s="166">
        <v>0</v>
      </c>
      <c r="F95" s="166">
        <v>0</v>
      </c>
      <c r="G95" s="166">
        <v>0</v>
      </c>
      <c r="H95" s="166">
        <v>0</v>
      </c>
      <c r="I95" s="166">
        <v>0</v>
      </c>
      <c r="J95" s="166">
        <v>0</v>
      </c>
      <c r="K95" s="166">
        <v>0</v>
      </c>
      <c r="L95" s="166">
        <v>0</v>
      </c>
      <c r="M95" s="166">
        <v>0</v>
      </c>
      <c r="N95" s="166">
        <v>0</v>
      </c>
      <c r="O95" s="166">
        <v>0</v>
      </c>
      <c r="P95" s="166">
        <v>0</v>
      </c>
      <c r="Q95" s="166">
        <v>0</v>
      </c>
      <c r="R95" s="166">
        <v>0</v>
      </c>
      <c r="S95" s="166">
        <v>0</v>
      </c>
      <c r="T95" s="166">
        <v>0</v>
      </c>
      <c r="U95" s="166">
        <v>0</v>
      </c>
      <c r="V95" s="166">
        <v>0</v>
      </c>
      <c r="W95" s="166">
        <v>0</v>
      </c>
      <c r="X95" s="166">
        <v>0</v>
      </c>
      <c r="Y95" s="166">
        <v>0</v>
      </c>
      <c r="Z95" s="166">
        <v>0</v>
      </c>
      <c r="AA95" s="166">
        <v>0</v>
      </c>
      <c r="AB95" s="166">
        <v>0</v>
      </c>
      <c r="AC95" s="166">
        <v>0</v>
      </c>
      <c r="AD95" s="166">
        <v>0</v>
      </c>
      <c r="AE95" s="166">
        <v>0</v>
      </c>
      <c r="AF95" s="166">
        <v>0</v>
      </c>
      <c r="AG95" s="166">
        <v>0</v>
      </c>
      <c r="AH95" s="166">
        <v>0</v>
      </c>
      <c r="AI95" s="166">
        <v>0</v>
      </c>
      <c r="AJ95" s="166">
        <v>0</v>
      </c>
      <c r="AK95" s="166">
        <v>0</v>
      </c>
      <c r="AL95" s="166">
        <v>0</v>
      </c>
      <c r="AM95" s="166">
        <v>0</v>
      </c>
      <c r="AN95" s="166">
        <v>0</v>
      </c>
      <c r="AO95" s="166">
        <v>0</v>
      </c>
      <c r="AP95" s="166">
        <v>0</v>
      </c>
      <c r="AQ95" s="166">
        <v>0</v>
      </c>
      <c r="AR95" s="166">
        <v>0</v>
      </c>
      <c r="AS95" s="166">
        <v>0</v>
      </c>
      <c r="AT95" s="166">
        <v>0</v>
      </c>
      <c r="AU95" s="166">
        <v>0</v>
      </c>
      <c r="AV95" s="166">
        <v>0</v>
      </c>
      <c r="AW95" s="166">
        <v>0</v>
      </c>
      <c r="AX95" s="166">
        <v>0</v>
      </c>
      <c r="AY95" s="166">
        <v>0</v>
      </c>
      <c r="AZ95" s="166">
        <v>0</v>
      </c>
      <c r="BA95" s="166">
        <v>0</v>
      </c>
      <c r="BB95" s="166">
        <v>0</v>
      </c>
      <c r="BC95" s="166">
        <v>0</v>
      </c>
      <c r="BD95" s="166">
        <v>0</v>
      </c>
      <c r="BE95" s="166">
        <v>0</v>
      </c>
      <c r="BF95" s="166">
        <v>0</v>
      </c>
      <c r="BG95" s="166">
        <v>0</v>
      </c>
    </row>
    <row r="96" spans="1:59" ht="15" x14ac:dyDescent="0.25">
      <c r="A96" s="243"/>
      <c r="B96" s="163">
        <v>1</v>
      </c>
      <c r="C96" s="163">
        <v>1</v>
      </c>
      <c r="D96" s="163">
        <v>1</v>
      </c>
      <c r="E96" s="166">
        <v>0</v>
      </c>
      <c r="F96" s="166">
        <v>0</v>
      </c>
      <c r="G96" s="166">
        <v>0</v>
      </c>
      <c r="H96" s="166">
        <v>0</v>
      </c>
      <c r="I96" s="166">
        <v>0</v>
      </c>
      <c r="J96" s="166">
        <v>0</v>
      </c>
      <c r="K96" s="166">
        <v>0</v>
      </c>
      <c r="L96" s="166">
        <v>0</v>
      </c>
      <c r="M96" s="166">
        <v>0</v>
      </c>
      <c r="N96" s="166">
        <v>0</v>
      </c>
      <c r="O96" s="166">
        <v>0</v>
      </c>
      <c r="P96" s="166">
        <v>0</v>
      </c>
      <c r="Q96" s="166">
        <v>0</v>
      </c>
      <c r="R96" s="166">
        <v>0</v>
      </c>
      <c r="S96" s="166">
        <v>0</v>
      </c>
      <c r="T96" s="166">
        <v>0</v>
      </c>
      <c r="U96" s="166">
        <v>0</v>
      </c>
      <c r="V96" s="166">
        <v>0</v>
      </c>
      <c r="W96" s="166">
        <v>0</v>
      </c>
      <c r="X96" s="166">
        <v>0</v>
      </c>
      <c r="Y96" s="166">
        <v>0</v>
      </c>
      <c r="Z96" s="166">
        <v>0</v>
      </c>
      <c r="AA96" s="166">
        <v>0</v>
      </c>
      <c r="AB96" s="166">
        <v>0</v>
      </c>
      <c r="AC96" s="166">
        <v>0</v>
      </c>
      <c r="AD96" s="166">
        <v>0</v>
      </c>
      <c r="AE96" s="166">
        <v>0</v>
      </c>
      <c r="AF96" s="166">
        <v>0</v>
      </c>
      <c r="AG96" s="166">
        <v>0</v>
      </c>
      <c r="AH96" s="166">
        <v>0</v>
      </c>
      <c r="AI96" s="166">
        <v>0</v>
      </c>
      <c r="AJ96" s="166">
        <v>0</v>
      </c>
      <c r="AK96" s="166">
        <v>0</v>
      </c>
      <c r="AL96" s="166">
        <v>0</v>
      </c>
      <c r="AM96" s="166">
        <v>0</v>
      </c>
      <c r="AN96" s="166">
        <v>0</v>
      </c>
      <c r="AO96" s="166">
        <v>0</v>
      </c>
      <c r="AP96" s="166">
        <v>0</v>
      </c>
      <c r="AQ96" s="166">
        <v>0</v>
      </c>
      <c r="AR96" s="166">
        <v>0</v>
      </c>
      <c r="AS96" s="166">
        <v>0</v>
      </c>
      <c r="AT96" s="166">
        <v>0</v>
      </c>
      <c r="AU96" s="166">
        <v>0</v>
      </c>
      <c r="AV96" s="166">
        <v>0</v>
      </c>
      <c r="AW96" s="166">
        <v>0</v>
      </c>
      <c r="AX96" s="166">
        <v>0</v>
      </c>
      <c r="AY96" s="166">
        <v>0</v>
      </c>
      <c r="AZ96" s="166">
        <v>0</v>
      </c>
      <c r="BA96" s="166">
        <v>0</v>
      </c>
      <c r="BB96" s="166">
        <v>0</v>
      </c>
      <c r="BC96" s="166">
        <v>0</v>
      </c>
      <c r="BD96" s="166">
        <v>0</v>
      </c>
      <c r="BE96" s="166">
        <v>0</v>
      </c>
      <c r="BF96" s="166">
        <v>0</v>
      </c>
      <c r="BG96" s="166">
        <v>0</v>
      </c>
    </row>
    <row r="97" spans="1:59" ht="15" x14ac:dyDescent="0.25">
      <c r="A97" s="243"/>
      <c r="B97" s="163">
        <v>1</v>
      </c>
      <c r="C97" s="163">
        <v>1</v>
      </c>
      <c r="D97" s="163">
        <v>1</v>
      </c>
      <c r="E97" s="166">
        <v>0</v>
      </c>
      <c r="F97" s="166">
        <v>0</v>
      </c>
      <c r="G97" s="166">
        <v>0</v>
      </c>
      <c r="H97" s="166">
        <v>0</v>
      </c>
      <c r="I97" s="166">
        <v>0</v>
      </c>
      <c r="J97" s="166">
        <v>0</v>
      </c>
      <c r="K97" s="166">
        <v>0</v>
      </c>
      <c r="L97" s="166">
        <v>0</v>
      </c>
      <c r="M97" s="166">
        <v>0</v>
      </c>
      <c r="N97" s="166">
        <v>0</v>
      </c>
      <c r="O97" s="166">
        <v>0</v>
      </c>
      <c r="P97" s="166">
        <v>0</v>
      </c>
      <c r="Q97" s="166">
        <v>0</v>
      </c>
      <c r="R97" s="166">
        <v>0</v>
      </c>
      <c r="S97" s="166">
        <v>0</v>
      </c>
      <c r="T97" s="166">
        <v>0</v>
      </c>
      <c r="U97" s="166">
        <v>0</v>
      </c>
      <c r="V97" s="166">
        <v>0</v>
      </c>
      <c r="W97" s="166">
        <v>0</v>
      </c>
      <c r="X97" s="166">
        <v>0</v>
      </c>
      <c r="Y97" s="166">
        <v>0</v>
      </c>
      <c r="Z97" s="166">
        <v>0</v>
      </c>
      <c r="AA97" s="166">
        <v>0</v>
      </c>
      <c r="AB97" s="166">
        <v>0</v>
      </c>
      <c r="AC97" s="166">
        <v>0</v>
      </c>
      <c r="AD97" s="166">
        <v>0</v>
      </c>
      <c r="AE97" s="166">
        <v>0</v>
      </c>
      <c r="AF97" s="166">
        <v>0</v>
      </c>
      <c r="AG97" s="166">
        <v>0</v>
      </c>
      <c r="AH97" s="166">
        <v>0</v>
      </c>
      <c r="AI97" s="166">
        <v>0</v>
      </c>
      <c r="AJ97" s="166">
        <v>0</v>
      </c>
      <c r="AK97" s="166">
        <v>0</v>
      </c>
      <c r="AL97" s="166">
        <v>0</v>
      </c>
      <c r="AM97" s="166">
        <v>0</v>
      </c>
      <c r="AN97" s="166">
        <v>0</v>
      </c>
      <c r="AO97" s="166">
        <v>0</v>
      </c>
      <c r="AP97" s="166">
        <v>0</v>
      </c>
      <c r="AQ97" s="166">
        <v>0</v>
      </c>
      <c r="AR97" s="166">
        <v>0</v>
      </c>
      <c r="AS97" s="166">
        <v>0</v>
      </c>
      <c r="AT97" s="166">
        <v>0</v>
      </c>
      <c r="AU97" s="166">
        <v>0</v>
      </c>
      <c r="AV97" s="166">
        <v>0</v>
      </c>
      <c r="AW97" s="166">
        <v>0</v>
      </c>
      <c r="AX97" s="166">
        <v>0</v>
      </c>
      <c r="AY97" s="166">
        <v>0</v>
      </c>
      <c r="AZ97" s="166">
        <v>0</v>
      </c>
      <c r="BA97" s="166">
        <v>0</v>
      </c>
      <c r="BB97" s="166">
        <v>0</v>
      </c>
      <c r="BC97" s="166">
        <v>0</v>
      </c>
      <c r="BD97" s="166">
        <v>0</v>
      </c>
      <c r="BE97" s="166">
        <v>0</v>
      </c>
      <c r="BF97" s="166">
        <v>0</v>
      </c>
      <c r="BG97" s="166">
        <v>0</v>
      </c>
    </row>
    <row r="98" spans="1:59" ht="15" x14ac:dyDescent="0.25">
      <c r="A98" s="243"/>
      <c r="B98" s="163">
        <v>1</v>
      </c>
      <c r="C98" s="163">
        <v>1</v>
      </c>
      <c r="D98" s="163">
        <v>1</v>
      </c>
      <c r="E98" s="166">
        <v>0</v>
      </c>
      <c r="F98" s="166">
        <v>0</v>
      </c>
      <c r="G98" s="166">
        <v>0</v>
      </c>
      <c r="H98" s="166">
        <v>0</v>
      </c>
      <c r="I98" s="166">
        <v>0</v>
      </c>
      <c r="J98" s="166">
        <v>0</v>
      </c>
      <c r="K98" s="166">
        <v>0</v>
      </c>
      <c r="L98" s="166">
        <v>0</v>
      </c>
      <c r="M98" s="166">
        <v>0</v>
      </c>
      <c r="N98" s="166">
        <v>0</v>
      </c>
      <c r="O98" s="166">
        <v>0</v>
      </c>
      <c r="P98" s="166">
        <v>0</v>
      </c>
      <c r="Q98" s="166">
        <v>0</v>
      </c>
      <c r="R98" s="166">
        <v>0</v>
      </c>
      <c r="S98" s="166">
        <v>0</v>
      </c>
      <c r="T98" s="166">
        <v>0</v>
      </c>
      <c r="U98" s="166">
        <v>0</v>
      </c>
      <c r="V98" s="166">
        <v>0</v>
      </c>
      <c r="W98" s="166">
        <v>0</v>
      </c>
      <c r="X98" s="166">
        <v>0</v>
      </c>
      <c r="Y98" s="166">
        <v>0</v>
      </c>
      <c r="Z98" s="166">
        <v>0</v>
      </c>
      <c r="AA98" s="166">
        <v>0</v>
      </c>
      <c r="AB98" s="166">
        <v>0</v>
      </c>
      <c r="AC98" s="166">
        <v>0</v>
      </c>
      <c r="AD98" s="166">
        <v>0</v>
      </c>
      <c r="AE98" s="166">
        <v>0</v>
      </c>
      <c r="AF98" s="166">
        <v>0</v>
      </c>
      <c r="AG98" s="166">
        <v>0</v>
      </c>
      <c r="AH98" s="166">
        <v>0</v>
      </c>
      <c r="AI98" s="166">
        <v>0</v>
      </c>
      <c r="AJ98" s="166">
        <v>0</v>
      </c>
      <c r="AK98" s="166">
        <v>0</v>
      </c>
      <c r="AL98" s="166">
        <v>0</v>
      </c>
      <c r="AM98" s="166">
        <v>0</v>
      </c>
      <c r="AN98" s="166">
        <v>0</v>
      </c>
      <c r="AO98" s="166">
        <v>0</v>
      </c>
      <c r="AP98" s="166">
        <v>0</v>
      </c>
      <c r="AQ98" s="166">
        <v>0</v>
      </c>
      <c r="AR98" s="166">
        <v>0</v>
      </c>
      <c r="AS98" s="166">
        <v>0</v>
      </c>
      <c r="AT98" s="166">
        <v>0</v>
      </c>
      <c r="AU98" s="166">
        <v>0</v>
      </c>
      <c r="AV98" s="166">
        <v>0</v>
      </c>
      <c r="AW98" s="166">
        <v>0</v>
      </c>
      <c r="AX98" s="166">
        <v>0</v>
      </c>
      <c r="AY98" s="166">
        <v>0</v>
      </c>
      <c r="AZ98" s="166">
        <v>0</v>
      </c>
      <c r="BA98" s="166">
        <v>0</v>
      </c>
      <c r="BB98" s="166">
        <v>0</v>
      </c>
      <c r="BC98" s="166">
        <v>0</v>
      </c>
      <c r="BD98" s="166">
        <v>0</v>
      </c>
      <c r="BE98" s="166">
        <v>0</v>
      </c>
      <c r="BF98" s="166">
        <v>0</v>
      </c>
      <c r="BG98" s="166">
        <v>0</v>
      </c>
    </row>
    <row r="99" spans="1:59" ht="15" x14ac:dyDescent="0.25">
      <c r="A99" s="243"/>
      <c r="B99" s="163">
        <v>1</v>
      </c>
      <c r="C99" s="163">
        <v>1</v>
      </c>
      <c r="D99" s="163">
        <v>1</v>
      </c>
      <c r="E99" s="166">
        <v>0</v>
      </c>
      <c r="F99" s="166">
        <v>0</v>
      </c>
      <c r="G99" s="166">
        <v>0</v>
      </c>
      <c r="H99" s="166">
        <v>0</v>
      </c>
      <c r="I99" s="166">
        <v>0</v>
      </c>
      <c r="J99" s="166">
        <v>0</v>
      </c>
      <c r="K99" s="166">
        <v>0</v>
      </c>
      <c r="L99" s="166">
        <v>0</v>
      </c>
      <c r="M99" s="166">
        <v>0</v>
      </c>
      <c r="N99" s="166">
        <v>0</v>
      </c>
      <c r="O99" s="166">
        <v>0</v>
      </c>
      <c r="P99" s="166">
        <v>0</v>
      </c>
      <c r="Q99" s="166">
        <v>0</v>
      </c>
      <c r="R99" s="166">
        <v>0</v>
      </c>
      <c r="S99" s="166">
        <v>0</v>
      </c>
      <c r="T99" s="166">
        <v>0</v>
      </c>
      <c r="U99" s="166">
        <v>0</v>
      </c>
      <c r="V99" s="166">
        <v>0</v>
      </c>
      <c r="W99" s="166">
        <v>0</v>
      </c>
      <c r="X99" s="166">
        <v>0</v>
      </c>
      <c r="Y99" s="166">
        <v>0</v>
      </c>
      <c r="Z99" s="166">
        <v>0</v>
      </c>
      <c r="AA99" s="166">
        <v>0</v>
      </c>
      <c r="AB99" s="166">
        <v>0</v>
      </c>
      <c r="AC99" s="166">
        <v>0</v>
      </c>
      <c r="AD99" s="166">
        <v>0</v>
      </c>
      <c r="AE99" s="166">
        <v>0</v>
      </c>
      <c r="AF99" s="166">
        <v>0</v>
      </c>
      <c r="AG99" s="166">
        <v>0</v>
      </c>
      <c r="AH99" s="166">
        <v>0</v>
      </c>
      <c r="AI99" s="166">
        <v>0</v>
      </c>
      <c r="AJ99" s="166">
        <v>0</v>
      </c>
      <c r="AK99" s="166">
        <v>0</v>
      </c>
      <c r="AL99" s="166">
        <v>0</v>
      </c>
      <c r="AM99" s="166">
        <v>0</v>
      </c>
      <c r="AN99" s="166">
        <v>0</v>
      </c>
      <c r="AO99" s="166">
        <v>0</v>
      </c>
      <c r="AP99" s="166">
        <v>0</v>
      </c>
      <c r="AQ99" s="166">
        <v>0</v>
      </c>
      <c r="AR99" s="166">
        <v>0</v>
      </c>
      <c r="AS99" s="166">
        <v>0</v>
      </c>
      <c r="AT99" s="166">
        <v>0</v>
      </c>
      <c r="AU99" s="166">
        <v>0</v>
      </c>
      <c r="AV99" s="166">
        <v>0</v>
      </c>
      <c r="AW99" s="166">
        <v>0</v>
      </c>
      <c r="AX99" s="166">
        <v>0</v>
      </c>
      <c r="AY99" s="166">
        <v>0</v>
      </c>
      <c r="AZ99" s="166">
        <v>0</v>
      </c>
      <c r="BA99" s="166">
        <v>0</v>
      </c>
      <c r="BB99" s="166">
        <v>0</v>
      </c>
      <c r="BC99" s="166">
        <v>0</v>
      </c>
      <c r="BD99" s="166">
        <v>0</v>
      </c>
      <c r="BE99" s="166">
        <v>0</v>
      </c>
      <c r="BF99" s="166">
        <v>0</v>
      </c>
      <c r="BG99" s="166">
        <v>0</v>
      </c>
    </row>
    <row r="100" spans="1:59" ht="15" x14ac:dyDescent="0.25">
      <c r="A100" s="243"/>
      <c r="B100" s="163">
        <v>1</v>
      </c>
      <c r="C100" s="163">
        <v>1</v>
      </c>
      <c r="D100" s="163">
        <v>1</v>
      </c>
      <c r="E100" s="166">
        <v>0</v>
      </c>
      <c r="F100" s="166">
        <v>0</v>
      </c>
      <c r="G100" s="166">
        <v>0</v>
      </c>
      <c r="H100" s="166">
        <v>0</v>
      </c>
      <c r="I100" s="166">
        <v>0</v>
      </c>
      <c r="J100" s="166">
        <v>0</v>
      </c>
      <c r="K100" s="166">
        <v>0</v>
      </c>
      <c r="L100" s="166">
        <v>0</v>
      </c>
      <c r="M100" s="166">
        <v>0</v>
      </c>
      <c r="N100" s="166">
        <v>0</v>
      </c>
      <c r="O100" s="166">
        <v>0</v>
      </c>
      <c r="P100" s="166">
        <v>0</v>
      </c>
      <c r="Q100" s="166">
        <v>0</v>
      </c>
      <c r="R100" s="166">
        <v>0</v>
      </c>
      <c r="S100" s="166">
        <v>0</v>
      </c>
      <c r="T100" s="166">
        <v>0</v>
      </c>
      <c r="U100" s="166">
        <v>0</v>
      </c>
      <c r="V100" s="166">
        <v>0</v>
      </c>
      <c r="W100" s="166">
        <v>0</v>
      </c>
      <c r="X100" s="166">
        <v>0</v>
      </c>
      <c r="Y100" s="166">
        <v>0</v>
      </c>
      <c r="Z100" s="166">
        <v>0</v>
      </c>
      <c r="AA100" s="166">
        <v>0</v>
      </c>
      <c r="AB100" s="166">
        <v>0</v>
      </c>
      <c r="AC100" s="166">
        <v>0</v>
      </c>
      <c r="AD100" s="166">
        <v>0</v>
      </c>
      <c r="AE100" s="166">
        <v>0</v>
      </c>
      <c r="AF100" s="166">
        <v>0</v>
      </c>
      <c r="AG100" s="166">
        <v>0</v>
      </c>
      <c r="AH100" s="166">
        <v>0</v>
      </c>
      <c r="AI100" s="166">
        <v>0</v>
      </c>
      <c r="AJ100" s="166">
        <v>0</v>
      </c>
      <c r="AK100" s="166">
        <v>0</v>
      </c>
      <c r="AL100" s="166">
        <v>0</v>
      </c>
      <c r="AM100" s="166">
        <v>0</v>
      </c>
      <c r="AN100" s="166">
        <v>0</v>
      </c>
      <c r="AO100" s="166">
        <v>0</v>
      </c>
      <c r="AP100" s="166">
        <v>0</v>
      </c>
      <c r="AQ100" s="166">
        <v>0</v>
      </c>
      <c r="AR100" s="166">
        <v>0</v>
      </c>
      <c r="AS100" s="166">
        <v>0</v>
      </c>
      <c r="AT100" s="166">
        <v>0</v>
      </c>
      <c r="AU100" s="166">
        <v>0</v>
      </c>
      <c r="AV100" s="166">
        <v>0</v>
      </c>
      <c r="AW100" s="166">
        <v>0</v>
      </c>
      <c r="AX100" s="166">
        <v>0</v>
      </c>
      <c r="AY100" s="166">
        <v>0</v>
      </c>
      <c r="AZ100" s="166">
        <v>0</v>
      </c>
      <c r="BA100" s="166">
        <v>0</v>
      </c>
      <c r="BB100" s="166">
        <v>0</v>
      </c>
      <c r="BC100" s="166">
        <v>0</v>
      </c>
      <c r="BD100" s="166">
        <v>0</v>
      </c>
      <c r="BE100" s="166">
        <v>0</v>
      </c>
      <c r="BF100" s="166">
        <v>0</v>
      </c>
      <c r="BG100" s="166">
        <v>0</v>
      </c>
    </row>
    <row r="101" spans="1:59" ht="15" x14ac:dyDescent="0.25">
      <c r="A101" s="243"/>
      <c r="B101" s="163">
        <v>1</v>
      </c>
      <c r="C101" s="163">
        <v>1</v>
      </c>
      <c r="D101" s="163">
        <v>1</v>
      </c>
      <c r="E101" s="166">
        <v>0</v>
      </c>
      <c r="F101" s="166">
        <v>0</v>
      </c>
      <c r="G101" s="166">
        <v>0</v>
      </c>
      <c r="H101" s="166">
        <v>0</v>
      </c>
      <c r="I101" s="166">
        <v>0</v>
      </c>
      <c r="J101" s="166">
        <v>0</v>
      </c>
      <c r="K101" s="166">
        <v>0</v>
      </c>
      <c r="L101" s="166">
        <v>0</v>
      </c>
      <c r="M101" s="166">
        <v>0</v>
      </c>
      <c r="N101" s="166">
        <v>0</v>
      </c>
      <c r="O101" s="166">
        <v>0</v>
      </c>
      <c r="P101" s="166">
        <v>0</v>
      </c>
      <c r="Q101" s="166">
        <v>0</v>
      </c>
      <c r="R101" s="166">
        <v>0</v>
      </c>
      <c r="S101" s="166">
        <v>0</v>
      </c>
      <c r="T101" s="166">
        <v>0</v>
      </c>
      <c r="U101" s="166">
        <v>0</v>
      </c>
      <c r="V101" s="166">
        <v>0</v>
      </c>
      <c r="W101" s="166">
        <v>0</v>
      </c>
      <c r="X101" s="166">
        <v>0</v>
      </c>
      <c r="Y101" s="166">
        <v>0</v>
      </c>
      <c r="Z101" s="166">
        <v>0</v>
      </c>
      <c r="AA101" s="166">
        <v>0</v>
      </c>
      <c r="AB101" s="166">
        <v>0</v>
      </c>
      <c r="AC101" s="166">
        <v>0</v>
      </c>
      <c r="AD101" s="166">
        <v>0</v>
      </c>
      <c r="AE101" s="166">
        <v>0</v>
      </c>
      <c r="AF101" s="166">
        <v>0</v>
      </c>
      <c r="AG101" s="166">
        <v>0</v>
      </c>
      <c r="AH101" s="166">
        <v>0</v>
      </c>
      <c r="AI101" s="166">
        <v>0</v>
      </c>
      <c r="AJ101" s="166">
        <v>0</v>
      </c>
      <c r="AK101" s="166">
        <v>0</v>
      </c>
      <c r="AL101" s="166">
        <v>0</v>
      </c>
      <c r="AM101" s="166">
        <v>0</v>
      </c>
      <c r="AN101" s="166">
        <v>0</v>
      </c>
      <c r="AO101" s="166">
        <v>0</v>
      </c>
      <c r="AP101" s="166">
        <v>0</v>
      </c>
      <c r="AQ101" s="166">
        <v>0</v>
      </c>
      <c r="AR101" s="166">
        <v>0</v>
      </c>
      <c r="AS101" s="166">
        <v>0</v>
      </c>
      <c r="AT101" s="166">
        <v>0</v>
      </c>
      <c r="AU101" s="166">
        <v>0</v>
      </c>
      <c r="AV101" s="166">
        <v>0</v>
      </c>
      <c r="AW101" s="166">
        <v>0</v>
      </c>
      <c r="AX101" s="166">
        <v>0</v>
      </c>
      <c r="AY101" s="166">
        <v>0</v>
      </c>
      <c r="AZ101" s="166">
        <v>0</v>
      </c>
      <c r="BA101" s="166">
        <v>0</v>
      </c>
      <c r="BB101" s="166">
        <v>0</v>
      </c>
      <c r="BC101" s="166">
        <v>0</v>
      </c>
      <c r="BD101" s="166">
        <v>0</v>
      </c>
      <c r="BE101" s="166">
        <v>0</v>
      </c>
      <c r="BF101" s="166">
        <v>0</v>
      </c>
      <c r="BG101" s="166">
        <v>0</v>
      </c>
    </row>
    <row r="102" spans="1:59" ht="15" x14ac:dyDescent="0.25">
      <c r="A102" s="243"/>
      <c r="B102" s="163">
        <v>1</v>
      </c>
      <c r="C102" s="163">
        <v>1</v>
      </c>
      <c r="D102" s="163">
        <v>1</v>
      </c>
      <c r="E102" s="166">
        <v>0</v>
      </c>
      <c r="F102" s="166">
        <v>0</v>
      </c>
      <c r="G102" s="166">
        <v>0</v>
      </c>
      <c r="H102" s="166">
        <v>0</v>
      </c>
      <c r="I102" s="166">
        <v>0</v>
      </c>
      <c r="J102" s="166">
        <v>0</v>
      </c>
      <c r="K102" s="166">
        <v>0</v>
      </c>
      <c r="L102" s="166">
        <v>0</v>
      </c>
      <c r="M102" s="166">
        <v>0</v>
      </c>
      <c r="N102" s="166">
        <v>0</v>
      </c>
      <c r="O102" s="166">
        <v>0</v>
      </c>
      <c r="P102" s="166">
        <v>0</v>
      </c>
      <c r="Q102" s="166">
        <v>0</v>
      </c>
      <c r="R102" s="166">
        <v>0</v>
      </c>
      <c r="S102" s="166">
        <v>0</v>
      </c>
      <c r="T102" s="166">
        <v>0</v>
      </c>
      <c r="U102" s="166">
        <v>0</v>
      </c>
      <c r="V102" s="166">
        <v>0</v>
      </c>
      <c r="W102" s="166">
        <v>0</v>
      </c>
      <c r="X102" s="166">
        <v>0</v>
      </c>
      <c r="Y102" s="166">
        <v>0</v>
      </c>
      <c r="Z102" s="166">
        <v>0</v>
      </c>
      <c r="AA102" s="166">
        <v>0</v>
      </c>
      <c r="AB102" s="166">
        <v>0</v>
      </c>
      <c r="AC102" s="166">
        <v>0</v>
      </c>
      <c r="AD102" s="166">
        <v>0</v>
      </c>
      <c r="AE102" s="166">
        <v>0</v>
      </c>
      <c r="AF102" s="166">
        <v>0</v>
      </c>
      <c r="AG102" s="166">
        <v>0</v>
      </c>
      <c r="AH102" s="166">
        <v>0</v>
      </c>
      <c r="AI102" s="166">
        <v>0</v>
      </c>
      <c r="AJ102" s="166">
        <v>0</v>
      </c>
      <c r="AK102" s="166">
        <v>0</v>
      </c>
      <c r="AL102" s="166">
        <v>0</v>
      </c>
      <c r="AM102" s="166">
        <v>0</v>
      </c>
      <c r="AN102" s="166">
        <v>0</v>
      </c>
      <c r="AO102" s="166">
        <v>0</v>
      </c>
      <c r="AP102" s="166">
        <v>0</v>
      </c>
      <c r="AQ102" s="166">
        <v>0</v>
      </c>
      <c r="AR102" s="166">
        <v>0</v>
      </c>
      <c r="AS102" s="166">
        <v>0</v>
      </c>
      <c r="AT102" s="166">
        <v>0</v>
      </c>
      <c r="AU102" s="166">
        <v>0</v>
      </c>
      <c r="AV102" s="166">
        <v>0</v>
      </c>
      <c r="AW102" s="166">
        <v>0</v>
      </c>
      <c r="AX102" s="166">
        <v>0</v>
      </c>
      <c r="AY102" s="166">
        <v>0</v>
      </c>
      <c r="AZ102" s="166">
        <v>0</v>
      </c>
      <c r="BA102" s="166">
        <v>0</v>
      </c>
      <c r="BB102" s="166">
        <v>0</v>
      </c>
      <c r="BC102" s="166">
        <v>0</v>
      </c>
      <c r="BD102" s="166">
        <v>0</v>
      </c>
      <c r="BE102" s="166">
        <v>0</v>
      </c>
      <c r="BF102" s="166">
        <v>0</v>
      </c>
      <c r="BG102" s="166">
        <v>0</v>
      </c>
    </row>
    <row r="103" spans="1:59" ht="15" x14ac:dyDescent="0.25">
      <c r="A103" s="243"/>
      <c r="B103" s="163">
        <v>1</v>
      </c>
      <c r="C103" s="163">
        <v>1</v>
      </c>
      <c r="D103" s="163">
        <v>1</v>
      </c>
      <c r="E103" s="166">
        <v>0</v>
      </c>
      <c r="F103" s="166">
        <v>0</v>
      </c>
      <c r="G103" s="166">
        <v>0</v>
      </c>
      <c r="H103" s="166">
        <v>0</v>
      </c>
      <c r="I103" s="166">
        <v>0</v>
      </c>
      <c r="J103" s="166">
        <v>0</v>
      </c>
      <c r="K103" s="166">
        <v>0</v>
      </c>
      <c r="L103" s="166">
        <v>0</v>
      </c>
      <c r="M103" s="166">
        <v>0</v>
      </c>
      <c r="N103" s="166">
        <v>0</v>
      </c>
      <c r="O103" s="166">
        <v>0</v>
      </c>
      <c r="P103" s="166">
        <v>0</v>
      </c>
      <c r="Q103" s="166">
        <v>0</v>
      </c>
      <c r="R103" s="166">
        <v>0</v>
      </c>
      <c r="S103" s="166">
        <v>0</v>
      </c>
      <c r="T103" s="166">
        <v>0</v>
      </c>
      <c r="U103" s="166">
        <v>0</v>
      </c>
      <c r="V103" s="166">
        <v>0</v>
      </c>
      <c r="W103" s="166">
        <v>0</v>
      </c>
      <c r="X103" s="166">
        <v>0</v>
      </c>
      <c r="Y103" s="166">
        <v>0</v>
      </c>
      <c r="Z103" s="166">
        <v>0</v>
      </c>
      <c r="AA103" s="166">
        <v>0</v>
      </c>
      <c r="AB103" s="166">
        <v>0</v>
      </c>
      <c r="AC103" s="166">
        <v>0</v>
      </c>
      <c r="AD103" s="166">
        <v>0</v>
      </c>
      <c r="AE103" s="166">
        <v>0</v>
      </c>
      <c r="AF103" s="166">
        <v>0</v>
      </c>
      <c r="AG103" s="166">
        <v>0</v>
      </c>
      <c r="AH103" s="166">
        <v>0</v>
      </c>
      <c r="AI103" s="166">
        <v>0</v>
      </c>
      <c r="AJ103" s="166">
        <v>0</v>
      </c>
      <c r="AK103" s="166">
        <v>0</v>
      </c>
      <c r="AL103" s="166">
        <v>0</v>
      </c>
      <c r="AM103" s="166">
        <v>0</v>
      </c>
      <c r="AN103" s="166">
        <v>0</v>
      </c>
      <c r="AO103" s="166">
        <v>0</v>
      </c>
      <c r="AP103" s="166">
        <v>0</v>
      </c>
      <c r="AQ103" s="166">
        <v>0</v>
      </c>
      <c r="AR103" s="166">
        <v>0</v>
      </c>
      <c r="AS103" s="166">
        <v>0</v>
      </c>
      <c r="AT103" s="166">
        <v>0</v>
      </c>
      <c r="AU103" s="166">
        <v>0</v>
      </c>
      <c r="AV103" s="166">
        <v>0</v>
      </c>
      <c r="AW103" s="166">
        <v>0</v>
      </c>
      <c r="AX103" s="166">
        <v>0</v>
      </c>
      <c r="AY103" s="166">
        <v>0</v>
      </c>
      <c r="AZ103" s="166">
        <v>0</v>
      </c>
      <c r="BA103" s="166">
        <v>0</v>
      </c>
      <c r="BB103" s="166">
        <v>0</v>
      </c>
      <c r="BC103" s="166">
        <v>0</v>
      </c>
      <c r="BD103" s="166">
        <v>0</v>
      </c>
      <c r="BE103" s="166">
        <v>0</v>
      </c>
      <c r="BF103" s="166">
        <v>0</v>
      </c>
      <c r="BG103" s="166">
        <v>0</v>
      </c>
    </row>
    <row r="104" spans="1:59" ht="15" x14ac:dyDescent="0.25">
      <c r="A104" s="243"/>
      <c r="B104" s="163">
        <v>1</v>
      </c>
      <c r="C104" s="163">
        <v>1</v>
      </c>
      <c r="D104" s="163">
        <v>1</v>
      </c>
      <c r="E104" s="166">
        <v>0</v>
      </c>
      <c r="F104" s="166">
        <v>0</v>
      </c>
      <c r="G104" s="166">
        <v>0</v>
      </c>
      <c r="H104" s="166">
        <v>0</v>
      </c>
      <c r="I104" s="166">
        <v>0</v>
      </c>
      <c r="J104" s="166">
        <v>0</v>
      </c>
      <c r="K104" s="166">
        <v>0</v>
      </c>
      <c r="L104" s="166">
        <v>0</v>
      </c>
      <c r="M104" s="166">
        <v>0</v>
      </c>
      <c r="N104" s="166">
        <v>0</v>
      </c>
      <c r="O104" s="166">
        <v>0</v>
      </c>
      <c r="P104" s="166">
        <v>0</v>
      </c>
      <c r="Q104" s="166">
        <v>0</v>
      </c>
      <c r="R104" s="166">
        <v>0</v>
      </c>
      <c r="S104" s="166">
        <v>0</v>
      </c>
      <c r="T104" s="166">
        <v>0</v>
      </c>
      <c r="U104" s="166">
        <v>0</v>
      </c>
      <c r="V104" s="166">
        <v>0</v>
      </c>
      <c r="W104" s="166">
        <v>0</v>
      </c>
      <c r="X104" s="166">
        <v>0</v>
      </c>
      <c r="Y104" s="166">
        <v>0</v>
      </c>
      <c r="Z104" s="166">
        <v>0</v>
      </c>
      <c r="AA104" s="166">
        <v>0</v>
      </c>
      <c r="AB104" s="166">
        <v>0</v>
      </c>
      <c r="AC104" s="166">
        <v>0</v>
      </c>
      <c r="AD104" s="166">
        <v>0</v>
      </c>
      <c r="AE104" s="166">
        <v>0</v>
      </c>
      <c r="AF104" s="166">
        <v>0</v>
      </c>
      <c r="AG104" s="166">
        <v>0</v>
      </c>
      <c r="AH104" s="166">
        <v>0</v>
      </c>
      <c r="AI104" s="166">
        <v>0</v>
      </c>
      <c r="AJ104" s="166">
        <v>0</v>
      </c>
      <c r="AK104" s="166">
        <v>0</v>
      </c>
      <c r="AL104" s="166">
        <v>0</v>
      </c>
      <c r="AM104" s="166">
        <v>0</v>
      </c>
      <c r="AN104" s="166">
        <v>0</v>
      </c>
      <c r="AO104" s="166">
        <v>0</v>
      </c>
      <c r="AP104" s="166">
        <v>0</v>
      </c>
      <c r="AQ104" s="166">
        <v>0</v>
      </c>
      <c r="AR104" s="166">
        <v>0</v>
      </c>
      <c r="AS104" s="166">
        <v>0</v>
      </c>
      <c r="AT104" s="166">
        <v>0</v>
      </c>
      <c r="AU104" s="166">
        <v>0</v>
      </c>
      <c r="AV104" s="166">
        <v>0</v>
      </c>
      <c r="AW104" s="166">
        <v>0</v>
      </c>
      <c r="AX104" s="166">
        <v>0</v>
      </c>
      <c r="AY104" s="166">
        <v>0</v>
      </c>
      <c r="AZ104" s="166">
        <v>0</v>
      </c>
      <c r="BA104" s="166">
        <v>0</v>
      </c>
      <c r="BB104" s="166">
        <v>0</v>
      </c>
      <c r="BC104" s="166">
        <v>0</v>
      </c>
      <c r="BD104" s="166">
        <v>0</v>
      </c>
      <c r="BE104" s="166">
        <v>0</v>
      </c>
      <c r="BF104" s="166">
        <v>0</v>
      </c>
      <c r="BG104" s="166">
        <v>0</v>
      </c>
    </row>
    <row r="105" spans="1:59" ht="15" x14ac:dyDescent="0.25">
      <c r="A105" s="243"/>
      <c r="B105" s="163">
        <v>1</v>
      </c>
      <c r="C105" s="163">
        <v>1</v>
      </c>
      <c r="D105" s="163">
        <v>1</v>
      </c>
      <c r="E105" s="166">
        <v>0</v>
      </c>
      <c r="F105" s="166">
        <v>0</v>
      </c>
      <c r="G105" s="166">
        <v>0</v>
      </c>
      <c r="H105" s="166">
        <v>0</v>
      </c>
      <c r="I105" s="166">
        <v>0</v>
      </c>
      <c r="J105" s="166">
        <v>0</v>
      </c>
      <c r="K105" s="166">
        <v>0</v>
      </c>
      <c r="L105" s="166">
        <v>0</v>
      </c>
      <c r="M105" s="166">
        <v>0</v>
      </c>
      <c r="N105" s="166">
        <v>0</v>
      </c>
      <c r="O105" s="166">
        <v>0</v>
      </c>
      <c r="P105" s="166">
        <v>0</v>
      </c>
      <c r="Q105" s="166">
        <v>0</v>
      </c>
      <c r="R105" s="166">
        <v>0</v>
      </c>
      <c r="S105" s="166">
        <v>0</v>
      </c>
      <c r="T105" s="166">
        <v>0</v>
      </c>
      <c r="U105" s="166">
        <v>0</v>
      </c>
      <c r="V105" s="166">
        <v>0</v>
      </c>
      <c r="W105" s="166">
        <v>0</v>
      </c>
      <c r="X105" s="166">
        <v>0</v>
      </c>
      <c r="Y105" s="166">
        <v>0</v>
      </c>
      <c r="Z105" s="166">
        <v>0</v>
      </c>
      <c r="AA105" s="166">
        <v>0</v>
      </c>
      <c r="AB105" s="166">
        <v>0</v>
      </c>
      <c r="AC105" s="166">
        <v>0</v>
      </c>
      <c r="AD105" s="166">
        <v>0</v>
      </c>
      <c r="AE105" s="166">
        <v>0</v>
      </c>
      <c r="AF105" s="166">
        <v>0</v>
      </c>
      <c r="AG105" s="166">
        <v>0</v>
      </c>
      <c r="AH105" s="166">
        <v>0</v>
      </c>
      <c r="AI105" s="166">
        <v>0</v>
      </c>
      <c r="AJ105" s="166">
        <v>0</v>
      </c>
      <c r="AK105" s="166">
        <v>0</v>
      </c>
      <c r="AL105" s="166">
        <v>0</v>
      </c>
      <c r="AM105" s="166">
        <v>0</v>
      </c>
      <c r="AN105" s="166">
        <v>0</v>
      </c>
      <c r="AO105" s="166">
        <v>0</v>
      </c>
      <c r="AP105" s="166">
        <v>0</v>
      </c>
      <c r="AQ105" s="166">
        <v>0</v>
      </c>
      <c r="AR105" s="166">
        <v>0</v>
      </c>
      <c r="AS105" s="166">
        <v>0</v>
      </c>
      <c r="AT105" s="166">
        <v>0</v>
      </c>
      <c r="AU105" s="166">
        <v>0</v>
      </c>
      <c r="AV105" s="166">
        <v>0</v>
      </c>
      <c r="AW105" s="166">
        <v>0</v>
      </c>
      <c r="AX105" s="166">
        <v>0</v>
      </c>
      <c r="AY105" s="166">
        <v>0</v>
      </c>
      <c r="AZ105" s="166">
        <v>0</v>
      </c>
      <c r="BA105" s="166">
        <v>0</v>
      </c>
      <c r="BB105" s="166">
        <v>0</v>
      </c>
      <c r="BC105" s="166">
        <v>0</v>
      </c>
      <c r="BD105" s="166">
        <v>0</v>
      </c>
      <c r="BE105" s="166">
        <v>0</v>
      </c>
      <c r="BF105" s="166">
        <v>0</v>
      </c>
      <c r="BG105" s="166">
        <v>0</v>
      </c>
    </row>
    <row r="106" spans="1:59" ht="15" x14ac:dyDescent="0.25">
      <c r="A106" s="243"/>
      <c r="B106" s="163">
        <v>1</v>
      </c>
      <c r="C106" s="163">
        <v>1</v>
      </c>
      <c r="D106" s="163">
        <v>1</v>
      </c>
      <c r="E106" s="166">
        <v>0</v>
      </c>
      <c r="F106" s="166">
        <v>0</v>
      </c>
      <c r="G106" s="166">
        <v>0</v>
      </c>
      <c r="H106" s="166">
        <v>0</v>
      </c>
      <c r="I106" s="166">
        <v>0</v>
      </c>
      <c r="J106" s="166">
        <v>0</v>
      </c>
      <c r="K106" s="166">
        <v>0</v>
      </c>
      <c r="L106" s="166">
        <v>0</v>
      </c>
      <c r="M106" s="166">
        <v>0</v>
      </c>
      <c r="N106" s="166">
        <v>0</v>
      </c>
      <c r="O106" s="166">
        <v>0</v>
      </c>
      <c r="P106" s="166">
        <v>0</v>
      </c>
      <c r="Q106" s="166">
        <v>0</v>
      </c>
      <c r="R106" s="166">
        <v>0</v>
      </c>
      <c r="S106" s="166">
        <v>0</v>
      </c>
      <c r="T106" s="166">
        <v>0</v>
      </c>
      <c r="U106" s="166">
        <v>0</v>
      </c>
      <c r="V106" s="166">
        <v>0</v>
      </c>
      <c r="W106" s="166">
        <v>0</v>
      </c>
      <c r="X106" s="166">
        <v>0</v>
      </c>
      <c r="Y106" s="166">
        <v>0</v>
      </c>
      <c r="Z106" s="166">
        <v>0</v>
      </c>
      <c r="AA106" s="166">
        <v>0</v>
      </c>
      <c r="AB106" s="166">
        <v>0</v>
      </c>
      <c r="AC106" s="166">
        <v>0</v>
      </c>
      <c r="AD106" s="166">
        <v>0</v>
      </c>
      <c r="AE106" s="166">
        <v>0</v>
      </c>
      <c r="AF106" s="166">
        <v>0</v>
      </c>
      <c r="AG106" s="166">
        <v>0</v>
      </c>
      <c r="AH106" s="166">
        <v>0</v>
      </c>
      <c r="AI106" s="166">
        <v>0</v>
      </c>
      <c r="AJ106" s="166">
        <v>0</v>
      </c>
      <c r="AK106" s="166">
        <v>0</v>
      </c>
      <c r="AL106" s="166">
        <v>0</v>
      </c>
      <c r="AM106" s="166">
        <v>0</v>
      </c>
      <c r="AN106" s="166">
        <v>0</v>
      </c>
      <c r="AO106" s="166">
        <v>0</v>
      </c>
      <c r="AP106" s="166">
        <v>0</v>
      </c>
      <c r="AQ106" s="166">
        <v>0</v>
      </c>
      <c r="AR106" s="166">
        <v>0</v>
      </c>
      <c r="AS106" s="166">
        <v>0</v>
      </c>
      <c r="AT106" s="166">
        <v>0</v>
      </c>
      <c r="AU106" s="166">
        <v>0</v>
      </c>
      <c r="AV106" s="166">
        <v>0</v>
      </c>
      <c r="AW106" s="166">
        <v>0</v>
      </c>
      <c r="AX106" s="166">
        <v>0</v>
      </c>
      <c r="AY106" s="166">
        <v>0</v>
      </c>
      <c r="AZ106" s="166">
        <v>0</v>
      </c>
      <c r="BA106" s="166">
        <v>0</v>
      </c>
      <c r="BB106" s="166">
        <v>0</v>
      </c>
      <c r="BC106" s="166">
        <v>0</v>
      </c>
      <c r="BD106" s="166">
        <v>0</v>
      </c>
      <c r="BE106" s="166">
        <v>0</v>
      </c>
      <c r="BF106" s="166">
        <v>0</v>
      </c>
      <c r="BG106" s="166">
        <v>0</v>
      </c>
    </row>
    <row r="107" spans="1:59" ht="15" x14ac:dyDescent="0.25">
      <c r="A107" s="243"/>
      <c r="B107" s="163">
        <v>1</v>
      </c>
      <c r="C107" s="163">
        <v>1</v>
      </c>
      <c r="D107" s="163">
        <v>1</v>
      </c>
      <c r="E107" s="166">
        <v>0</v>
      </c>
      <c r="F107" s="166">
        <v>0</v>
      </c>
      <c r="G107" s="166">
        <v>0</v>
      </c>
      <c r="H107" s="166">
        <v>0</v>
      </c>
      <c r="I107" s="166">
        <v>0</v>
      </c>
      <c r="J107" s="166">
        <v>0</v>
      </c>
      <c r="K107" s="166">
        <v>0</v>
      </c>
      <c r="L107" s="166">
        <v>0</v>
      </c>
      <c r="M107" s="166">
        <v>0</v>
      </c>
      <c r="N107" s="166">
        <v>0</v>
      </c>
      <c r="O107" s="166">
        <v>0</v>
      </c>
      <c r="P107" s="166">
        <v>0</v>
      </c>
      <c r="Q107" s="166">
        <v>0</v>
      </c>
      <c r="R107" s="166">
        <v>0</v>
      </c>
      <c r="S107" s="166">
        <v>0</v>
      </c>
      <c r="T107" s="166">
        <v>0</v>
      </c>
      <c r="U107" s="166">
        <v>0</v>
      </c>
      <c r="V107" s="166">
        <v>0</v>
      </c>
      <c r="W107" s="166">
        <v>0</v>
      </c>
      <c r="X107" s="166">
        <v>0</v>
      </c>
      <c r="Y107" s="166">
        <v>0</v>
      </c>
      <c r="Z107" s="166">
        <v>0</v>
      </c>
      <c r="AA107" s="166">
        <v>0</v>
      </c>
      <c r="AB107" s="166">
        <v>0</v>
      </c>
      <c r="AC107" s="166">
        <v>0</v>
      </c>
      <c r="AD107" s="166">
        <v>0</v>
      </c>
      <c r="AE107" s="166">
        <v>0</v>
      </c>
      <c r="AF107" s="166">
        <v>0</v>
      </c>
      <c r="AG107" s="166">
        <v>0</v>
      </c>
      <c r="AH107" s="166">
        <v>0</v>
      </c>
      <c r="AI107" s="166">
        <v>0</v>
      </c>
      <c r="AJ107" s="166">
        <v>0</v>
      </c>
      <c r="AK107" s="166">
        <v>0</v>
      </c>
      <c r="AL107" s="166">
        <v>0</v>
      </c>
      <c r="AM107" s="166">
        <v>0</v>
      </c>
      <c r="AN107" s="166">
        <v>0</v>
      </c>
      <c r="AO107" s="166">
        <v>0</v>
      </c>
      <c r="AP107" s="166">
        <v>0</v>
      </c>
      <c r="AQ107" s="166">
        <v>0</v>
      </c>
      <c r="AR107" s="166">
        <v>0</v>
      </c>
      <c r="AS107" s="166">
        <v>0</v>
      </c>
      <c r="AT107" s="166">
        <v>0</v>
      </c>
      <c r="AU107" s="166">
        <v>0</v>
      </c>
      <c r="AV107" s="166">
        <v>0</v>
      </c>
      <c r="AW107" s="166">
        <v>0</v>
      </c>
      <c r="AX107" s="166">
        <v>0</v>
      </c>
      <c r="AY107" s="166">
        <v>0</v>
      </c>
      <c r="AZ107" s="166">
        <v>0</v>
      </c>
      <c r="BA107" s="166">
        <v>0</v>
      </c>
      <c r="BB107" s="166">
        <v>0</v>
      </c>
      <c r="BC107" s="166">
        <v>0</v>
      </c>
      <c r="BD107" s="166">
        <v>0</v>
      </c>
      <c r="BE107" s="166">
        <v>0</v>
      </c>
      <c r="BF107" s="166">
        <v>0</v>
      </c>
      <c r="BG107" s="166">
        <v>0</v>
      </c>
    </row>
    <row r="108" spans="1:59" ht="15" x14ac:dyDescent="0.25">
      <c r="A108" s="243"/>
      <c r="B108" s="163">
        <v>1</v>
      </c>
      <c r="C108" s="163">
        <v>1</v>
      </c>
      <c r="D108" s="163">
        <v>1</v>
      </c>
      <c r="E108" s="166">
        <v>0</v>
      </c>
      <c r="F108" s="166">
        <v>0</v>
      </c>
      <c r="G108" s="166">
        <v>0</v>
      </c>
      <c r="H108" s="166">
        <v>0</v>
      </c>
      <c r="I108" s="166">
        <v>0</v>
      </c>
      <c r="J108" s="166">
        <v>0</v>
      </c>
      <c r="K108" s="166">
        <v>0</v>
      </c>
      <c r="L108" s="166">
        <v>0</v>
      </c>
      <c r="M108" s="166">
        <v>0</v>
      </c>
      <c r="N108" s="166">
        <v>0</v>
      </c>
      <c r="O108" s="166">
        <v>0</v>
      </c>
      <c r="P108" s="166">
        <v>0</v>
      </c>
      <c r="Q108" s="166">
        <v>0</v>
      </c>
      <c r="R108" s="166">
        <v>0</v>
      </c>
      <c r="S108" s="166">
        <v>0</v>
      </c>
      <c r="T108" s="166">
        <v>0</v>
      </c>
      <c r="U108" s="166">
        <v>0</v>
      </c>
      <c r="V108" s="166">
        <v>0</v>
      </c>
      <c r="W108" s="166">
        <v>0</v>
      </c>
      <c r="X108" s="166">
        <v>0</v>
      </c>
      <c r="Y108" s="166">
        <v>0</v>
      </c>
      <c r="Z108" s="166">
        <v>0</v>
      </c>
      <c r="AA108" s="166">
        <v>0</v>
      </c>
      <c r="AB108" s="166">
        <v>0</v>
      </c>
      <c r="AC108" s="166">
        <v>0</v>
      </c>
      <c r="AD108" s="166">
        <v>0</v>
      </c>
      <c r="AE108" s="166">
        <v>0</v>
      </c>
      <c r="AF108" s="166">
        <v>0</v>
      </c>
      <c r="AG108" s="166">
        <v>0</v>
      </c>
      <c r="AH108" s="166">
        <v>0</v>
      </c>
      <c r="AI108" s="166">
        <v>0</v>
      </c>
      <c r="AJ108" s="166">
        <v>0</v>
      </c>
      <c r="AK108" s="166">
        <v>0</v>
      </c>
      <c r="AL108" s="166">
        <v>0</v>
      </c>
      <c r="AM108" s="166">
        <v>0</v>
      </c>
      <c r="AN108" s="166">
        <v>0</v>
      </c>
      <c r="AO108" s="166">
        <v>0</v>
      </c>
      <c r="AP108" s="166">
        <v>0</v>
      </c>
      <c r="AQ108" s="166">
        <v>0</v>
      </c>
      <c r="AR108" s="166">
        <v>0</v>
      </c>
      <c r="AS108" s="166">
        <v>0</v>
      </c>
      <c r="AT108" s="166">
        <v>0</v>
      </c>
      <c r="AU108" s="166">
        <v>0</v>
      </c>
      <c r="AV108" s="166">
        <v>0</v>
      </c>
      <c r="AW108" s="166">
        <v>0</v>
      </c>
      <c r="AX108" s="166">
        <v>0</v>
      </c>
      <c r="AY108" s="166">
        <v>0</v>
      </c>
      <c r="AZ108" s="166">
        <v>0</v>
      </c>
      <c r="BA108" s="166">
        <v>0</v>
      </c>
      <c r="BB108" s="166">
        <v>0</v>
      </c>
      <c r="BC108" s="166">
        <v>0</v>
      </c>
      <c r="BD108" s="166">
        <v>0</v>
      </c>
      <c r="BE108" s="166">
        <v>0</v>
      </c>
      <c r="BF108" s="166">
        <v>0</v>
      </c>
      <c r="BG108" s="166">
        <v>0</v>
      </c>
    </row>
    <row r="109" spans="1:59" ht="15" x14ac:dyDescent="0.25">
      <c r="A109" s="243"/>
      <c r="B109" s="163">
        <v>1</v>
      </c>
      <c r="C109" s="163">
        <v>1</v>
      </c>
      <c r="D109" s="163">
        <v>1</v>
      </c>
      <c r="E109" s="166">
        <v>0</v>
      </c>
      <c r="F109" s="166">
        <v>0</v>
      </c>
      <c r="G109" s="166">
        <v>0</v>
      </c>
      <c r="H109" s="166">
        <v>0</v>
      </c>
      <c r="I109" s="166">
        <v>0</v>
      </c>
      <c r="J109" s="166">
        <v>0</v>
      </c>
      <c r="K109" s="166">
        <v>0</v>
      </c>
      <c r="L109" s="166">
        <v>0</v>
      </c>
      <c r="M109" s="166">
        <v>0</v>
      </c>
      <c r="N109" s="166">
        <v>0</v>
      </c>
      <c r="O109" s="166">
        <v>0</v>
      </c>
      <c r="P109" s="166">
        <v>0</v>
      </c>
      <c r="Q109" s="166">
        <v>0</v>
      </c>
      <c r="R109" s="166">
        <v>0</v>
      </c>
      <c r="S109" s="166">
        <v>0</v>
      </c>
      <c r="T109" s="166">
        <v>0</v>
      </c>
      <c r="U109" s="166">
        <v>0</v>
      </c>
      <c r="V109" s="166">
        <v>0</v>
      </c>
      <c r="W109" s="166">
        <v>0</v>
      </c>
      <c r="X109" s="166">
        <v>0</v>
      </c>
      <c r="Y109" s="166">
        <v>0</v>
      </c>
      <c r="Z109" s="166">
        <v>0</v>
      </c>
      <c r="AA109" s="166">
        <v>0</v>
      </c>
      <c r="AB109" s="166">
        <v>0</v>
      </c>
      <c r="AC109" s="166">
        <v>0</v>
      </c>
      <c r="AD109" s="166">
        <v>0</v>
      </c>
      <c r="AE109" s="166">
        <v>0</v>
      </c>
      <c r="AF109" s="166">
        <v>0</v>
      </c>
      <c r="AG109" s="166">
        <v>0</v>
      </c>
      <c r="AH109" s="166">
        <v>0</v>
      </c>
      <c r="AI109" s="166">
        <v>0</v>
      </c>
      <c r="AJ109" s="166">
        <v>0</v>
      </c>
      <c r="AK109" s="166">
        <v>0</v>
      </c>
      <c r="AL109" s="166">
        <v>0</v>
      </c>
      <c r="AM109" s="166">
        <v>0</v>
      </c>
      <c r="AN109" s="166">
        <v>0</v>
      </c>
      <c r="AO109" s="166">
        <v>0</v>
      </c>
      <c r="AP109" s="166">
        <v>0</v>
      </c>
      <c r="AQ109" s="166">
        <v>0</v>
      </c>
      <c r="AR109" s="166">
        <v>0</v>
      </c>
      <c r="AS109" s="166">
        <v>0</v>
      </c>
      <c r="AT109" s="166">
        <v>0</v>
      </c>
      <c r="AU109" s="166">
        <v>0</v>
      </c>
      <c r="AV109" s="166">
        <v>0</v>
      </c>
      <c r="AW109" s="166">
        <v>0</v>
      </c>
      <c r="AX109" s="166">
        <v>0</v>
      </c>
      <c r="AY109" s="166">
        <v>0</v>
      </c>
      <c r="AZ109" s="166">
        <v>0</v>
      </c>
      <c r="BA109" s="166">
        <v>0</v>
      </c>
      <c r="BB109" s="166">
        <v>0</v>
      </c>
      <c r="BC109" s="166">
        <v>0</v>
      </c>
      <c r="BD109" s="166">
        <v>0</v>
      </c>
      <c r="BE109" s="166">
        <v>0</v>
      </c>
      <c r="BF109" s="166">
        <v>0</v>
      </c>
      <c r="BG109" s="166">
        <v>0</v>
      </c>
    </row>
    <row r="110" spans="1:59" ht="15" x14ac:dyDescent="0.25">
      <c r="A110" s="243"/>
      <c r="B110" s="163">
        <v>1</v>
      </c>
      <c r="C110" s="163">
        <v>1</v>
      </c>
      <c r="D110" s="163">
        <v>1</v>
      </c>
      <c r="E110" s="166">
        <v>0</v>
      </c>
      <c r="F110" s="166">
        <v>0</v>
      </c>
      <c r="G110" s="166">
        <v>0</v>
      </c>
      <c r="H110" s="166">
        <v>0</v>
      </c>
      <c r="I110" s="166">
        <v>0</v>
      </c>
      <c r="J110" s="166">
        <v>0</v>
      </c>
      <c r="K110" s="166">
        <v>0</v>
      </c>
      <c r="L110" s="166">
        <v>0</v>
      </c>
      <c r="M110" s="166">
        <v>0</v>
      </c>
      <c r="N110" s="166">
        <v>0</v>
      </c>
      <c r="O110" s="166">
        <v>0</v>
      </c>
      <c r="P110" s="166">
        <v>0</v>
      </c>
      <c r="Q110" s="166">
        <v>0</v>
      </c>
      <c r="R110" s="166">
        <v>0</v>
      </c>
      <c r="S110" s="166">
        <v>0</v>
      </c>
      <c r="T110" s="166">
        <v>0</v>
      </c>
      <c r="U110" s="166">
        <v>0</v>
      </c>
      <c r="V110" s="166">
        <v>0</v>
      </c>
      <c r="W110" s="166">
        <v>0</v>
      </c>
      <c r="X110" s="166">
        <v>0</v>
      </c>
      <c r="Y110" s="166">
        <v>0</v>
      </c>
      <c r="Z110" s="166">
        <v>0</v>
      </c>
      <c r="AA110" s="166">
        <v>0</v>
      </c>
      <c r="AB110" s="166">
        <v>0</v>
      </c>
      <c r="AC110" s="166">
        <v>0</v>
      </c>
      <c r="AD110" s="166">
        <v>0</v>
      </c>
      <c r="AE110" s="166">
        <v>0</v>
      </c>
      <c r="AF110" s="166">
        <v>0</v>
      </c>
      <c r="AG110" s="166">
        <v>0</v>
      </c>
      <c r="AH110" s="166">
        <v>0</v>
      </c>
      <c r="AI110" s="166">
        <v>0</v>
      </c>
      <c r="AJ110" s="166">
        <v>0</v>
      </c>
      <c r="AK110" s="166">
        <v>0</v>
      </c>
      <c r="AL110" s="166">
        <v>0</v>
      </c>
      <c r="AM110" s="166">
        <v>0</v>
      </c>
      <c r="AN110" s="166">
        <v>0</v>
      </c>
      <c r="AO110" s="166">
        <v>0</v>
      </c>
      <c r="AP110" s="166">
        <v>0</v>
      </c>
      <c r="AQ110" s="166">
        <v>0</v>
      </c>
      <c r="AR110" s="166">
        <v>0</v>
      </c>
      <c r="AS110" s="166">
        <v>0</v>
      </c>
      <c r="AT110" s="166">
        <v>0</v>
      </c>
      <c r="AU110" s="166">
        <v>0</v>
      </c>
      <c r="AV110" s="166">
        <v>0</v>
      </c>
      <c r="AW110" s="166">
        <v>0</v>
      </c>
      <c r="AX110" s="166">
        <v>0</v>
      </c>
      <c r="AY110" s="166">
        <v>0</v>
      </c>
      <c r="AZ110" s="166">
        <v>0</v>
      </c>
      <c r="BA110" s="166">
        <v>0</v>
      </c>
      <c r="BB110" s="166">
        <v>0</v>
      </c>
      <c r="BC110" s="166">
        <v>0</v>
      </c>
      <c r="BD110" s="166">
        <v>0</v>
      </c>
      <c r="BE110" s="166">
        <v>0</v>
      </c>
      <c r="BF110" s="166">
        <v>0</v>
      </c>
      <c r="BG110" s="166">
        <v>0</v>
      </c>
    </row>
    <row r="111" spans="1:59" ht="15" x14ac:dyDescent="0.25">
      <c r="A111" s="243"/>
      <c r="B111" s="163">
        <v>1</v>
      </c>
      <c r="C111" s="163">
        <v>1</v>
      </c>
      <c r="D111" s="163">
        <v>1</v>
      </c>
      <c r="E111" s="166">
        <v>0</v>
      </c>
      <c r="F111" s="166">
        <v>0</v>
      </c>
      <c r="G111" s="166">
        <v>0</v>
      </c>
      <c r="H111" s="166">
        <v>0</v>
      </c>
      <c r="I111" s="166">
        <v>0</v>
      </c>
      <c r="J111" s="166">
        <v>0</v>
      </c>
      <c r="K111" s="166">
        <v>0</v>
      </c>
      <c r="L111" s="166">
        <v>0</v>
      </c>
      <c r="M111" s="166">
        <v>0</v>
      </c>
      <c r="N111" s="166">
        <v>0</v>
      </c>
      <c r="O111" s="166">
        <v>0</v>
      </c>
      <c r="P111" s="166">
        <v>0</v>
      </c>
      <c r="Q111" s="166">
        <v>0</v>
      </c>
      <c r="R111" s="166">
        <v>0</v>
      </c>
      <c r="S111" s="166">
        <v>0</v>
      </c>
      <c r="T111" s="166">
        <v>0</v>
      </c>
      <c r="U111" s="166">
        <v>0</v>
      </c>
      <c r="V111" s="166">
        <v>0</v>
      </c>
      <c r="W111" s="166">
        <v>0</v>
      </c>
      <c r="X111" s="166">
        <v>0</v>
      </c>
      <c r="Y111" s="166">
        <v>0</v>
      </c>
      <c r="Z111" s="166">
        <v>0</v>
      </c>
      <c r="AA111" s="166">
        <v>0</v>
      </c>
      <c r="AB111" s="166">
        <v>0</v>
      </c>
      <c r="AC111" s="166">
        <v>0</v>
      </c>
      <c r="AD111" s="166">
        <v>0</v>
      </c>
      <c r="AE111" s="166">
        <v>0</v>
      </c>
      <c r="AF111" s="166">
        <v>0</v>
      </c>
      <c r="AG111" s="166">
        <v>0</v>
      </c>
      <c r="AH111" s="166">
        <v>0</v>
      </c>
      <c r="AI111" s="166">
        <v>0</v>
      </c>
      <c r="AJ111" s="166">
        <v>0</v>
      </c>
      <c r="AK111" s="166">
        <v>0</v>
      </c>
      <c r="AL111" s="166">
        <v>0</v>
      </c>
      <c r="AM111" s="166">
        <v>0</v>
      </c>
      <c r="AN111" s="166">
        <v>0</v>
      </c>
      <c r="AO111" s="166">
        <v>0</v>
      </c>
      <c r="AP111" s="166">
        <v>0</v>
      </c>
      <c r="AQ111" s="166">
        <v>0</v>
      </c>
      <c r="AR111" s="166">
        <v>0</v>
      </c>
      <c r="AS111" s="166">
        <v>0</v>
      </c>
      <c r="AT111" s="166">
        <v>0</v>
      </c>
      <c r="AU111" s="166">
        <v>0</v>
      </c>
      <c r="AV111" s="166">
        <v>0</v>
      </c>
      <c r="AW111" s="166">
        <v>0</v>
      </c>
      <c r="AX111" s="166">
        <v>0</v>
      </c>
      <c r="AY111" s="166">
        <v>0</v>
      </c>
      <c r="AZ111" s="166">
        <v>0</v>
      </c>
      <c r="BA111" s="166">
        <v>0</v>
      </c>
      <c r="BB111" s="166">
        <v>0</v>
      </c>
      <c r="BC111" s="166">
        <v>0</v>
      </c>
      <c r="BD111" s="166">
        <v>0</v>
      </c>
      <c r="BE111" s="166">
        <v>0</v>
      </c>
      <c r="BF111" s="166">
        <v>0</v>
      </c>
      <c r="BG111" s="166">
        <v>0</v>
      </c>
    </row>
    <row r="112" spans="1:59" ht="15" x14ac:dyDescent="0.25">
      <c r="A112" s="243"/>
      <c r="B112" s="163">
        <v>1</v>
      </c>
      <c r="C112" s="163">
        <v>1</v>
      </c>
      <c r="D112" s="163">
        <v>1</v>
      </c>
      <c r="E112" s="166">
        <v>0</v>
      </c>
      <c r="F112" s="166">
        <v>0</v>
      </c>
      <c r="G112" s="166">
        <v>0</v>
      </c>
      <c r="H112" s="166">
        <v>0</v>
      </c>
      <c r="I112" s="166">
        <v>0</v>
      </c>
      <c r="J112" s="166">
        <v>0</v>
      </c>
      <c r="K112" s="166">
        <v>0</v>
      </c>
      <c r="L112" s="166">
        <v>0</v>
      </c>
      <c r="M112" s="166">
        <v>0</v>
      </c>
      <c r="N112" s="166">
        <v>0</v>
      </c>
      <c r="O112" s="166">
        <v>0</v>
      </c>
      <c r="P112" s="166">
        <v>0</v>
      </c>
      <c r="Q112" s="166">
        <v>0</v>
      </c>
      <c r="R112" s="166">
        <v>0</v>
      </c>
      <c r="S112" s="166">
        <v>0</v>
      </c>
      <c r="T112" s="166">
        <v>0</v>
      </c>
      <c r="U112" s="166">
        <v>0</v>
      </c>
      <c r="V112" s="166">
        <v>0</v>
      </c>
      <c r="W112" s="166">
        <v>0</v>
      </c>
      <c r="X112" s="166">
        <v>0</v>
      </c>
      <c r="Y112" s="166">
        <v>0</v>
      </c>
      <c r="Z112" s="166">
        <v>0</v>
      </c>
      <c r="AA112" s="166">
        <v>0</v>
      </c>
      <c r="AB112" s="166">
        <v>0</v>
      </c>
      <c r="AC112" s="166">
        <v>0</v>
      </c>
      <c r="AD112" s="166">
        <v>0</v>
      </c>
      <c r="AE112" s="166">
        <v>0</v>
      </c>
      <c r="AF112" s="166">
        <v>0</v>
      </c>
      <c r="AG112" s="166">
        <v>0</v>
      </c>
      <c r="AH112" s="166">
        <v>0</v>
      </c>
      <c r="AI112" s="166">
        <v>0</v>
      </c>
      <c r="AJ112" s="166">
        <v>0</v>
      </c>
      <c r="AK112" s="166">
        <v>0</v>
      </c>
      <c r="AL112" s="166">
        <v>0</v>
      </c>
      <c r="AM112" s="166">
        <v>0</v>
      </c>
      <c r="AN112" s="166">
        <v>0</v>
      </c>
      <c r="AO112" s="166">
        <v>0</v>
      </c>
      <c r="AP112" s="166">
        <v>0</v>
      </c>
      <c r="AQ112" s="166">
        <v>0</v>
      </c>
      <c r="AR112" s="166">
        <v>0</v>
      </c>
      <c r="AS112" s="166">
        <v>0</v>
      </c>
      <c r="AT112" s="166">
        <v>0</v>
      </c>
      <c r="AU112" s="166">
        <v>0</v>
      </c>
      <c r="AV112" s="166">
        <v>0</v>
      </c>
      <c r="AW112" s="166">
        <v>0</v>
      </c>
      <c r="AX112" s="166">
        <v>0</v>
      </c>
      <c r="AY112" s="166">
        <v>0</v>
      </c>
      <c r="AZ112" s="166">
        <v>0</v>
      </c>
      <c r="BA112" s="166">
        <v>0</v>
      </c>
      <c r="BB112" s="166">
        <v>0</v>
      </c>
      <c r="BC112" s="166">
        <v>0</v>
      </c>
      <c r="BD112" s="166">
        <v>0</v>
      </c>
      <c r="BE112" s="166">
        <v>0</v>
      </c>
      <c r="BF112" s="166">
        <v>0</v>
      </c>
      <c r="BG112" s="166">
        <v>0</v>
      </c>
    </row>
    <row r="113" spans="1:59" ht="15" x14ac:dyDescent="0.25">
      <c r="A113" s="243"/>
      <c r="B113" s="163">
        <v>1</v>
      </c>
      <c r="C113" s="163">
        <v>1</v>
      </c>
      <c r="D113" s="163">
        <v>1</v>
      </c>
      <c r="E113" s="166">
        <v>0</v>
      </c>
      <c r="F113" s="166">
        <v>0</v>
      </c>
      <c r="G113" s="166">
        <v>0</v>
      </c>
      <c r="H113" s="166">
        <v>0</v>
      </c>
      <c r="I113" s="166">
        <v>0</v>
      </c>
      <c r="J113" s="166">
        <v>0</v>
      </c>
      <c r="K113" s="166">
        <v>0</v>
      </c>
      <c r="L113" s="166">
        <v>0</v>
      </c>
      <c r="M113" s="166">
        <v>0</v>
      </c>
      <c r="N113" s="166">
        <v>0</v>
      </c>
      <c r="O113" s="166">
        <v>0</v>
      </c>
      <c r="P113" s="166">
        <v>0</v>
      </c>
      <c r="Q113" s="166">
        <v>0</v>
      </c>
      <c r="R113" s="166">
        <v>0</v>
      </c>
      <c r="S113" s="166">
        <v>0</v>
      </c>
      <c r="T113" s="166">
        <v>0</v>
      </c>
      <c r="U113" s="166">
        <v>0</v>
      </c>
      <c r="V113" s="166">
        <v>0</v>
      </c>
      <c r="W113" s="166">
        <v>0</v>
      </c>
      <c r="X113" s="166">
        <v>0</v>
      </c>
      <c r="Y113" s="166">
        <v>0</v>
      </c>
      <c r="Z113" s="166">
        <v>0</v>
      </c>
      <c r="AA113" s="166">
        <v>0</v>
      </c>
      <c r="AB113" s="166">
        <v>0</v>
      </c>
      <c r="AC113" s="166">
        <v>0</v>
      </c>
      <c r="AD113" s="166">
        <v>0</v>
      </c>
      <c r="AE113" s="166">
        <v>0</v>
      </c>
      <c r="AF113" s="166">
        <v>0</v>
      </c>
      <c r="AG113" s="166">
        <v>0</v>
      </c>
      <c r="AH113" s="166">
        <v>0</v>
      </c>
      <c r="AI113" s="166">
        <v>0</v>
      </c>
      <c r="AJ113" s="166">
        <v>0</v>
      </c>
      <c r="AK113" s="166">
        <v>0</v>
      </c>
      <c r="AL113" s="166">
        <v>0</v>
      </c>
      <c r="AM113" s="166">
        <v>0</v>
      </c>
      <c r="AN113" s="166">
        <v>0</v>
      </c>
      <c r="AO113" s="166">
        <v>0</v>
      </c>
      <c r="AP113" s="166">
        <v>0</v>
      </c>
      <c r="AQ113" s="166">
        <v>0</v>
      </c>
      <c r="AR113" s="166">
        <v>0</v>
      </c>
      <c r="AS113" s="166">
        <v>0</v>
      </c>
      <c r="AT113" s="166">
        <v>0</v>
      </c>
      <c r="AU113" s="166">
        <v>0</v>
      </c>
      <c r="AV113" s="166">
        <v>0</v>
      </c>
      <c r="AW113" s="166">
        <v>0</v>
      </c>
      <c r="AX113" s="166">
        <v>0</v>
      </c>
      <c r="AY113" s="166">
        <v>0</v>
      </c>
      <c r="AZ113" s="166">
        <v>0</v>
      </c>
      <c r="BA113" s="166">
        <v>0</v>
      </c>
      <c r="BB113" s="166">
        <v>0</v>
      </c>
      <c r="BC113" s="166">
        <v>0</v>
      </c>
      <c r="BD113" s="166">
        <v>0</v>
      </c>
      <c r="BE113" s="166">
        <v>0</v>
      </c>
      <c r="BF113" s="166">
        <v>0</v>
      </c>
      <c r="BG113" s="166">
        <v>0</v>
      </c>
    </row>
    <row r="114" spans="1:59" ht="15" x14ac:dyDescent="0.25">
      <c r="A114" s="243"/>
      <c r="B114" s="163">
        <v>1</v>
      </c>
      <c r="C114" s="163">
        <v>1</v>
      </c>
      <c r="D114" s="163">
        <v>1</v>
      </c>
      <c r="E114" s="166">
        <v>0</v>
      </c>
      <c r="F114" s="166">
        <v>0</v>
      </c>
      <c r="G114" s="166">
        <v>0</v>
      </c>
      <c r="H114" s="166">
        <v>0</v>
      </c>
      <c r="I114" s="166">
        <v>0</v>
      </c>
      <c r="J114" s="166">
        <v>0</v>
      </c>
      <c r="K114" s="166">
        <v>0</v>
      </c>
      <c r="L114" s="166">
        <v>0</v>
      </c>
      <c r="M114" s="166">
        <v>0</v>
      </c>
      <c r="N114" s="166">
        <v>0</v>
      </c>
      <c r="O114" s="166">
        <v>0</v>
      </c>
      <c r="P114" s="166">
        <v>0</v>
      </c>
      <c r="Q114" s="166">
        <v>0</v>
      </c>
      <c r="R114" s="166">
        <v>0</v>
      </c>
      <c r="S114" s="166">
        <v>0</v>
      </c>
      <c r="T114" s="166">
        <v>0</v>
      </c>
      <c r="U114" s="166">
        <v>0</v>
      </c>
      <c r="V114" s="166">
        <v>0</v>
      </c>
      <c r="W114" s="166">
        <v>0</v>
      </c>
      <c r="X114" s="166">
        <v>0</v>
      </c>
      <c r="Y114" s="166">
        <v>0</v>
      </c>
      <c r="Z114" s="166">
        <v>0</v>
      </c>
      <c r="AA114" s="166">
        <v>0</v>
      </c>
      <c r="AB114" s="166">
        <v>0</v>
      </c>
      <c r="AC114" s="166">
        <v>0</v>
      </c>
      <c r="AD114" s="166">
        <v>0</v>
      </c>
      <c r="AE114" s="166">
        <v>0</v>
      </c>
      <c r="AF114" s="166">
        <v>0</v>
      </c>
      <c r="AG114" s="166">
        <v>0</v>
      </c>
      <c r="AH114" s="166">
        <v>0</v>
      </c>
      <c r="AI114" s="166">
        <v>0</v>
      </c>
      <c r="AJ114" s="166">
        <v>0</v>
      </c>
      <c r="AK114" s="166">
        <v>0</v>
      </c>
      <c r="AL114" s="166">
        <v>0</v>
      </c>
      <c r="AM114" s="166">
        <v>0</v>
      </c>
      <c r="AN114" s="166">
        <v>0</v>
      </c>
      <c r="AO114" s="166">
        <v>0</v>
      </c>
      <c r="AP114" s="166">
        <v>0</v>
      </c>
      <c r="AQ114" s="166">
        <v>0</v>
      </c>
      <c r="AR114" s="166">
        <v>0</v>
      </c>
      <c r="AS114" s="166">
        <v>0</v>
      </c>
      <c r="AT114" s="166">
        <v>0</v>
      </c>
      <c r="AU114" s="166">
        <v>0</v>
      </c>
      <c r="AV114" s="166">
        <v>0</v>
      </c>
      <c r="AW114" s="166">
        <v>0</v>
      </c>
      <c r="AX114" s="166">
        <v>0</v>
      </c>
      <c r="AY114" s="166">
        <v>0</v>
      </c>
      <c r="AZ114" s="166">
        <v>0</v>
      </c>
      <c r="BA114" s="166">
        <v>0</v>
      </c>
      <c r="BB114" s="166">
        <v>0</v>
      </c>
      <c r="BC114" s="166">
        <v>0</v>
      </c>
      <c r="BD114" s="166">
        <v>0</v>
      </c>
      <c r="BE114" s="166">
        <v>0</v>
      </c>
      <c r="BF114" s="166">
        <v>0</v>
      </c>
      <c r="BG114" s="166">
        <v>0</v>
      </c>
    </row>
    <row r="115" spans="1:59" ht="15" x14ac:dyDescent="0.25">
      <c r="A115" s="243"/>
      <c r="B115" s="163">
        <v>1</v>
      </c>
      <c r="C115" s="163">
        <v>1</v>
      </c>
      <c r="D115" s="163">
        <v>1</v>
      </c>
      <c r="E115" s="166">
        <v>0</v>
      </c>
      <c r="F115" s="166">
        <v>0</v>
      </c>
      <c r="G115" s="166">
        <v>0</v>
      </c>
      <c r="H115" s="166">
        <v>0</v>
      </c>
      <c r="I115" s="166">
        <v>0</v>
      </c>
      <c r="J115" s="166">
        <v>0</v>
      </c>
      <c r="K115" s="166">
        <v>0</v>
      </c>
      <c r="L115" s="166">
        <v>0</v>
      </c>
      <c r="M115" s="166">
        <v>0</v>
      </c>
      <c r="N115" s="166">
        <v>0</v>
      </c>
      <c r="O115" s="166">
        <v>0</v>
      </c>
      <c r="P115" s="166">
        <v>0</v>
      </c>
      <c r="Q115" s="166">
        <v>0</v>
      </c>
      <c r="R115" s="166">
        <v>0</v>
      </c>
      <c r="S115" s="166">
        <v>0</v>
      </c>
      <c r="T115" s="166">
        <v>0</v>
      </c>
      <c r="U115" s="166">
        <v>0</v>
      </c>
      <c r="V115" s="166">
        <v>0</v>
      </c>
      <c r="W115" s="166">
        <v>0</v>
      </c>
      <c r="X115" s="166">
        <v>0</v>
      </c>
      <c r="Y115" s="166">
        <v>0</v>
      </c>
      <c r="Z115" s="166">
        <v>0</v>
      </c>
      <c r="AA115" s="166">
        <v>0</v>
      </c>
      <c r="AB115" s="166">
        <v>0</v>
      </c>
      <c r="AC115" s="166">
        <v>0</v>
      </c>
      <c r="AD115" s="166">
        <v>0</v>
      </c>
      <c r="AE115" s="166">
        <v>0</v>
      </c>
      <c r="AF115" s="166">
        <v>0</v>
      </c>
      <c r="AG115" s="166">
        <v>0</v>
      </c>
      <c r="AH115" s="166">
        <v>0</v>
      </c>
      <c r="AI115" s="166">
        <v>0</v>
      </c>
      <c r="AJ115" s="166">
        <v>0</v>
      </c>
      <c r="AK115" s="166">
        <v>0</v>
      </c>
      <c r="AL115" s="166">
        <v>0</v>
      </c>
      <c r="AM115" s="166">
        <v>0</v>
      </c>
      <c r="AN115" s="166">
        <v>0</v>
      </c>
      <c r="AO115" s="166">
        <v>0</v>
      </c>
      <c r="AP115" s="166">
        <v>0</v>
      </c>
      <c r="AQ115" s="166">
        <v>0</v>
      </c>
      <c r="AR115" s="166">
        <v>0</v>
      </c>
      <c r="AS115" s="166">
        <v>0</v>
      </c>
      <c r="AT115" s="166">
        <v>0</v>
      </c>
      <c r="AU115" s="166">
        <v>0</v>
      </c>
      <c r="AV115" s="166">
        <v>0</v>
      </c>
      <c r="AW115" s="166">
        <v>0</v>
      </c>
      <c r="AX115" s="166">
        <v>0</v>
      </c>
      <c r="AY115" s="166">
        <v>0</v>
      </c>
      <c r="AZ115" s="166">
        <v>0</v>
      </c>
      <c r="BA115" s="166">
        <v>0</v>
      </c>
      <c r="BB115" s="166">
        <v>0</v>
      </c>
      <c r="BC115" s="166">
        <v>0</v>
      </c>
      <c r="BD115" s="166">
        <v>0</v>
      </c>
      <c r="BE115" s="166">
        <v>0</v>
      </c>
      <c r="BF115" s="166">
        <v>0</v>
      </c>
      <c r="BG115" s="166">
        <v>0</v>
      </c>
    </row>
    <row r="116" spans="1:59" ht="15" x14ac:dyDescent="0.25">
      <c r="A116" s="243"/>
      <c r="B116" s="163">
        <v>1</v>
      </c>
      <c r="C116" s="163">
        <v>1</v>
      </c>
      <c r="D116" s="163">
        <v>1</v>
      </c>
      <c r="E116" s="166">
        <v>0</v>
      </c>
      <c r="F116" s="166">
        <v>0</v>
      </c>
      <c r="G116" s="166">
        <v>0</v>
      </c>
      <c r="H116" s="166">
        <v>0</v>
      </c>
      <c r="I116" s="166">
        <v>0</v>
      </c>
      <c r="J116" s="166">
        <v>0</v>
      </c>
      <c r="K116" s="166">
        <v>0</v>
      </c>
      <c r="L116" s="166">
        <v>0</v>
      </c>
      <c r="M116" s="166">
        <v>0</v>
      </c>
      <c r="N116" s="166">
        <v>0</v>
      </c>
      <c r="O116" s="166">
        <v>0</v>
      </c>
      <c r="P116" s="166">
        <v>0</v>
      </c>
      <c r="Q116" s="166">
        <v>0</v>
      </c>
      <c r="R116" s="166">
        <v>0</v>
      </c>
      <c r="S116" s="166">
        <v>0</v>
      </c>
      <c r="T116" s="166">
        <v>0</v>
      </c>
      <c r="U116" s="166">
        <v>0</v>
      </c>
      <c r="V116" s="166">
        <v>0</v>
      </c>
      <c r="W116" s="166">
        <v>0</v>
      </c>
      <c r="X116" s="166">
        <v>0</v>
      </c>
      <c r="Y116" s="166">
        <v>0</v>
      </c>
      <c r="Z116" s="166">
        <v>0</v>
      </c>
      <c r="AA116" s="166">
        <v>0</v>
      </c>
      <c r="AB116" s="166">
        <v>0</v>
      </c>
      <c r="AC116" s="166">
        <v>0</v>
      </c>
      <c r="AD116" s="166">
        <v>0</v>
      </c>
      <c r="AE116" s="166">
        <v>0</v>
      </c>
      <c r="AF116" s="166">
        <v>0</v>
      </c>
      <c r="AG116" s="166">
        <v>0</v>
      </c>
      <c r="AH116" s="166">
        <v>0</v>
      </c>
      <c r="AI116" s="166">
        <v>0</v>
      </c>
      <c r="AJ116" s="166">
        <v>0</v>
      </c>
      <c r="AK116" s="166">
        <v>0</v>
      </c>
      <c r="AL116" s="166">
        <v>0</v>
      </c>
      <c r="AM116" s="166">
        <v>0</v>
      </c>
      <c r="AN116" s="166">
        <v>0</v>
      </c>
      <c r="AO116" s="166">
        <v>0</v>
      </c>
      <c r="AP116" s="166">
        <v>0</v>
      </c>
      <c r="AQ116" s="166">
        <v>0</v>
      </c>
      <c r="AR116" s="166">
        <v>0</v>
      </c>
      <c r="AS116" s="166">
        <v>0</v>
      </c>
      <c r="AT116" s="166">
        <v>0</v>
      </c>
      <c r="AU116" s="166">
        <v>0</v>
      </c>
      <c r="AV116" s="166">
        <v>0</v>
      </c>
      <c r="AW116" s="166">
        <v>0</v>
      </c>
      <c r="AX116" s="166">
        <v>0</v>
      </c>
      <c r="AY116" s="166">
        <v>0</v>
      </c>
      <c r="AZ116" s="166">
        <v>0</v>
      </c>
      <c r="BA116" s="166">
        <v>0</v>
      </c>
      <c r="BB116" s="166">
        <v>0</v>
      </c>
      <c r="BC116" s="166">
        <v>0</v>
      </c>
      <c r="BD116" s="166">
        <v>0</v>
      </c>
      <c r="BE116" s="166">
        <v>0</v>
      </c>
      <c r="BF116" s="166">
        <v>0</v>
      </c>
      <c r="BG116" s="166">
        <v>0</v>
      </c>
    </row>
    <row r="117" spans="1:59" ht="15" x14ac:dyDescent="0.25">
      <c r="A117" s="243"/>
      <c r="B117" s="163">
        <v>1</v>
      </c>
      <c r="C117" s="163">
        <v>1</v>
      </c>
      <c r="D117" s="163">
        <v>1</v>
      </c>
      <c r="E117" s="166">
        <v>0</v>
      </c>
      <c r="F117" s="166">
        <v>0</v>
      </c>
      <c r="G117" s="166">
        <v>0</v>
      </c>
      <c r="H117" s="166">
        <v>0</v>
      </c>
      <c r="I117" s="166">
        <v>0</v>
      </c>
      <c r="J117" s="166">
        <v>0</v>
      </c>
      <c r="K117" s="166">
        <v>0</v>
      </c>
      <c r="L117" s="166">
        <v>0</v>
      </c>
      <c r="M117" s="166">
        <v>0</v>
      </c>
      <c r="N117" s="166">
        <v>0</v>
      </c>
      <c r="O117" s="166">
        <v>0</v>
      </c>
      <c r="P117" s="166">
        <v>0</v>
      </c>
      <c r="Q117" s="166">
        <v>0</v>
      </c>
      <c r="R117" s="166">
        <v>0</v>
      </c>
      <c r="S117" s="166">
        <v>0</v>
      </c>
      <c r="T117" s="166">
        <v>0</v>
      </c>
      <c r="U117" s="166">
        <v>0</v>
      </c>
      <c r="V117" s="166">
        <v>0</v>
      </c>
      <c r="W117" s="166">
        <v>0</v>
      </c>
      <c r="X117" s="166">
        <v>0</v>
      </c>
      <c r="Y117" s="166">
        <v>0</v>
      </c>
      <c r="Z117" s="166">
        <v>0</v>
      </c>
      <c r="AA117" s="166">
        <v>0</v>
      </c>
      <c r="AB117" s="166">
        <v>0</v>
      </c>
      <c r="AC117" s="166">
        <v>0</v>
      </c>
      <c r="AD117" s="166">
        <v>0</v>
      </c>
      <c r="AE117" s="166">
        <v>0</v>
      </c>
      <c r="AF117" s="166">
        <v>0</v>
      </c>
      <c r="AG117" s="166">
        <v>0</v>
      </c>
      <c r="AH117" s="166">
        <v>0</v>
      </c>
      <c r="AI117" s="166">
        <v>0</v>
      </c>
      <c r="AJ117" s="166">
        <v>0</v>
      </c>
      <c r="AK117" s="166">
        <v>0</v>
      </c>
      <c r="AL117" s="166">
        <v>0</v>
      </c>
      <c r="AM117" s="166">
        <v>0</v>
      </c>
      <c r="AN117" s="166">
        <v>0</v>
      </c>
      <c r="AO117" s="166">
        <v>0</v>
      </c>
      <c r="AP117" s="166">
        <v>0</v>
      </c>
      <c r="AQ117" s="166">
        <v>0</v>
      </c>
      <c r="AR117" s="166">
        <v>0</v>
      </c>
      <c r="AS117" s="166">
        <v>0</v>
      </c>
      <c r="AT117" s="166">
        <v>0</v>
      </c>
      <c r="AU117" s="166">
        <v>0</v>
      </c>
      <c r="AV117" s="166">
        <v>0</v>
      </c>
      <c r="AW117" s="166">
        <v>0</v>
      </c>
      <c r="AX117" s="166">
        <v>0</v>
      </c>
      <c r="AY117" s="166">
        <v>0</v>
      </c>
      <c r="AZ117" s="166">
        <v>0</v>
      </c>
      <c r="BA117" s="166">
        <v>0</v>
      </c>
      <c r="BB117" s="166">
        <v>0</v>
      </c>
      <c r="BC117" s="166">
        <v>0</v>
      </c>
      <c r="BD117" s="166">
        <v>0</v>
      </c>
      <c r="BE117" s="166">
        <v>0</v>
      </c>
      <c r="BF117" s="166">
        <v>0</v>
      </c>
      <c r="BG117" s="166">
        <v>0</v>
      </c>
    </row>
    <row r="118" spans="1:59" ht="15" x14ac:dyDescent="0.25">
      <c r="A118" s="243"/>
      <c r="B118" s="163">
        <v>1</v>
      </c>
      <c r="C118" s="163">
        <v>1</v>
      </c>
      <c r="D118" s="163">
        <v>1</v>
      </c>
      <c r="E118" s="166">
        <v>0</v>
      </c>
      <c r="F118" s="166">
        <v>0</v>
      </c>
      <c r="G118" s="166">
        <v>0</v>
      </c>
      <c r="H118" s="166">
        <v>0</v>
      </c>
      <c r="I118" s="166">
        <v>0</v>
      </c>
      <c r="J118" s="166">
        <v>0</v>
      </c>
      <c r="K118" s="166">
        <v>0</v>
      </c>
      <c r="L118" s="166">
        <v>0</v>
      </c>
      <c r="M118" s="166">
        <v>0</v>
      </c>
      <c r="N118" s="166">
        <v>0</v>
      </c>
      <c r="O118" s="166">
        <v>0</v>
      </c>
      <c r="P118" s="166">
        <v>0</v>
      </c>
      <c r="Q118" s="166">
        <v>0</v>
      </c>
      <c r="R118" s="166">
        <v>0</v>
      </c>
      <c r="S118" s="166">
        <v>0</v>
      </c>
      <c r="T118" s="166">
        <v>0</v>
      </c>
      <c r="U118" s="166">
        <v>0</v>
      </c>
      <c r="V118" s="166">
        <v>0</v>
      </c>
      <c r="W118" s="166">
        <v>0</v>
      </c>
      <c r="X118" s="166">
        <v>0</v>
      </c>
      <c r="Y118" s="166">
        <v>0</v>
      </c>
      <c r="Z118" s="166">
        <v>0</v>
      </c>
      <c r="AA118" s="166">
        <v>0</v>
      </c>
      <c r="AB118" s="166">
        <v>0</v>
      </c>
      <c r="AC118" s="166">
        <v>0</v>
      </c>
      <c r="AD118" s="166">
        <v>0</v>
      </c>
      <c r="AE118" s="166">
        <v>0</v>
      </c>
      <c r="AF118" s="166">
        <v>0</v>
      </c>
      <c r="AG118" s="166">
        <v>0</v>
      </c>
      <c r="AH118" s="166">
        <v>0</v>
      </c>
      <c r="AI118" s="166">
        <v>0</v>
      </c>
      <c r="AJ118" s="166">
        <v>0</v>
      </c>
      <c r="AK118" s="166">
        <v>0</v>
      </c>
      <c r="AL118" s="166">
        <v>0</v>
      </c>
      <c r="AM118" s="166">
        <v>0</v>
      </c>
      <c r="AN118" s="166">
        <v>0</v>
      </c>
      <c r="AO118" s="166">
        <v>0</v>
      </c>
      <c r="AP118" s="166">
        <v>0</v>
      </c>
      <c r="AQ118" s="166">
        <v>0</v>
      </c>
      <c r="AR118" s="166">
        <v>0</v>
      </c>
      <c r="AS118" s="166">
        <v>0</v>
      </c>
      <c r="AT118" s="166">
        <v>0</v>
      </c>
      <c r="AU118" s="166">
        <v>0</v>
      </c>
      <c r="AV118" s="166">
        <v>0</v>
      </c>
      <c r="AW118" s="166">
        <v>0</v>
      </c>
      <c r="AX118" s="166">
        <v>0</v>
      </c>
      <c r="AY118" s="166">
        <v>0</v>
      </c>
      <c r="AZ118" s="166">
        <v>0</v>
      </c>
      <c r="BA118" s="166">
        <v>0</v>
      </c>
      <c r="BB118" s="166">
        <v>0</v>
      </c>
      <c r="BC118" s="166">
        <v>0</v>
      </c>
      <c r="BD118" s="166">
        <v>0</v>
      </c>
      <c r="BE118" s="166">
        <v>0</v>
      </c>
      <c r="BF118" s="166">
        <v>0</v>
      </c>
      <c r="BG118" s="166">
        <v>0</v>
      </c>
    </row>
    <row r="119" spans="1:59" ht="15" x14ac:dyDescent="0.25">
      <c r="A119" s="243"/>
      <c r="B119" s="163">
        <v>1</v>
      </c>
      <c r="C119" s="163">
        <v>1</v>
      </c>
      <c r="D119" s="163">
        <v>1</v>
      </c>
      <c r="E119" s="166">
        <v>0</v>
      </c>
      <c r="F119" s="166">
        <v>0</v>
      </c>
      <c r="G119" s="166">
        <v>0</v>
      </c>
      <c r="H119" s="166">
        <v>0</v>
      </c>
      <c r="I119" s="166">
        <v>0</v>
      </c>
      <c r="J119" s="166">
        <v>0</v>
      </c>
      <c r="K119" s="166">
        <v>0</v>
      </c>
      <c r="L119" s="166">
        <v>0</v>
      </c>
      <c r="M119" s="166">
        <v>0</v>
      </c>
      <c r="N119" s="166">
        <v>0</v>
      </c>
      <c r="O119" s="166">
        <v>0</v>
      </c>
      <c r="P119" s="166">
        <v>0</v>
      </c>
      <c r="Q119" s="166">
        <v>0</v>
      </c>
      <c r="R119" s="166">
        <v>0</v>
      </c>
      <c r="S119" s="166">
        <v>0</v>
      </c>
      <c r="T119" s="166">
        <v>0</v>
      </c>
      <c r="U119" s="166">
        <v>0</v>
      </c>
      <c r="V119" s="166">
        <v>0</v>
      </c>
      <c r="W119" s="166">
        <v>0</v>
      </c>
      <c r="X119" s="166">
        <v>0</v>
      </c>
      <c r="Y119" s="166">
        <v>0</v>
      </c>
      <c r="Z119" s="166">
        <v>0</v>
      </c>
      <c r="AA119" s="166">
        <v>0</v>
      </c>
      <c r="AB119" s="166">
        <v>0</v>
      </c>
      <c r="AC119" s="166">
        <v>0</v>
      </c>
      <c r="AD119" s="166">
        <v>0</v>
      </c>
      <c r="AE119" s="166">
        <v>0</v>
      </c>
      <c r="AF119" s="166">
        <v>0</v>
      </c>
      <c r="AG119" s="166">
        <v>0</v>
      </c>
      <c r="AH119" s="166">
        <v>0</v>
      </c>
      <c r="AI119" s="166">
        <v>0</v>
      </c>
      <c r="AJ119" s="166">
        <v>0</v>
      </c>
      <c r="AK119" s="166">
        <v>0</v>
      </c>
      <c r="AL119" s="166">
        <v>0</v>
      </c>
      <c r="AM119" s="166">
        <v>0</v>
      </c>
      <c r="AN119" s="166">
        <v>0</v>
      </c>
      <c r="AO119" s="166">
        <v>0</v>
      </c>
      <c r="AP119" s="166">
        <v>0</v>
      </c>
      <c r="AQ119" s="166">
        <v>0</v>
      </c>
      <c r="AR119" s="166">
        <v>0</v>
      </c>
      <c r="AS119" s="166">
        <v>0</v>
      </c>
      <c r="AT119" s="166">
        <v>0</v>
      </c>
      <c r="AU119" s="166">
        <v>0</v>
      </c>
      <c r="AV119" s="166">
        <v>0</v>
      </c>
      <c r="AW119" s="166">
        <v>0</v>
      </c>
      <c r="AX119" s="166">
        <v>0</v>
      </c>
      <c r="AY119" s="166">
        <v>0</v>
      </c>
      <c r="AZ119" s="166">
        <v>0</v>
      </c>
      <c r="BA119" s="166">
        <v>0</v>
      </c>
      <c r="BB119" s="166">
        <v>0</v>
      </c>
      <c r="BC119" s="166">
        <v>0</v>
      </c>
      <c r="BD119" s="166">
        <v>0</v>
      </c>
      <c r="BE119" s="166">
        <v>0</v>
      </c>
      <c r="BF119" s="166">
        <v>0</v>
      </c>
      <c r="BG119" s="166">
        <v>0</v>
      </c>
    </row>
    <row r="120" spans="1:59" ht="15" x14ac:dyDescent="0.25">
      <c r="A120" s="243"/>
      <c r="B120" s="163">
        <v>1</v>
      </c>
      <c r="C120" s="163">
        <v>1</v>
      </c>
      <c r="D120" s="163">
        <v>1</v>
      </c>
      <c r="E120" s="166">
        <v>0</v>
      </c>
      <c r="F120" s="166">
        <v>0</v>
      </c>
      <c r="G120" s="166">
        <v>0</v>
      </c>
      <c r="H120" s="166">
        <v>0</v>
      </c>
      <c r="I120" s="166">
        <v>0</v>
      </c>
      <c r="J120" s="166">
        <v>0</v>
      </c>
      <c r="K120" s="166">
        <v>0</v>
      </c>
      <c r="L120" s="166">
        <v>0</v>
      </c>
      <c r="M120" s="166">
        <v>0</v>
      </c>
      <c r="N120" s="166">
        <v>0</v>
      </c>
      <c r="O120" s="166">
        <v>0</v>
      </c>
      <c r="P120" s="166">
        <v>0</v>
      </c>
      <c r="Q120" s="166">
        <v>0</v>
      </c>
      <c r="R120" s="166">
        <v>0</v>
      </c>
      <c r="S120" s="166">
        <v>0</v>
      </c>
      <c r="T120" s="166">
        <v>0</v>
      </c>
      <c r="U120" s="166">
        <v>0</v>
      </c>
      <c r="V120" s="166">
        <v>0</v>
      </c>
      <c r="W120" s="166">
        <v>0</v>
      </c>
      <c r="X120" s="166">
        <v>0</v>
      </c>
      <c r="Y120" s="166">
        <v>0</v>
      </c>
      <c r="Z120" s="166">
        <v>0</v>
      </c>
      <c r="AA120" s="166">
        <v>0</v>
      </c>
      <c r="AB120" s="166">
        <v>0</v>
      </c>
      <c r="AC120" s="166">
        <v>0</v>
      </c>
      <c r="AD120" s="166">
        <v>0</v>
      </c>
      <c r="AE120" s="166">
        <v>0</v>
      </c>
      <c r="AF120" s="166">
        <v>0</v>
      </c>
      <c r="AG120" s="166">
        <v>0</v>
      </c>
      <c r="AH120" s="166">
        <v>0</v>
      </c>
      <c r="AI120" s="166">
        <v>0</v>
      </c>
      <c r="AJ120" s="166">
        <v>0</v>
      </c>
      <c r="AK120" s="166">
        <v>0</v>
      </c>
      <c r="AL120" s="166">
        <v>0</v>
      </c>
      <c r="AM120" s="166">
        <v>0</v>
      </c>
      <c r="AN120" s="166">
        <v>0</v>
      </c>
      <c r="AO120" s="166">
        <v>0</v>
      </c>
      <c r="AP120" s="166">
        <v>0</v>
      </c>
      <c r="AQ120" s="166">
        <v>0</v>
      </c>
      <c r="AR120" s="166">
        <v>0</v>
      </c>
      <c r="AS120" s="166">
        <v>0</v>
      </c>
      <c r="AT120" s="166">
        <v>0</v>
      </c>
      <c r="AU120" s="166">
        <v>0</v>
      </c>
      <c r="AV120" s="166">
        <v>0</v>
      </c>
      <c r="AW120" s="166">
        <v>0</v>
      </c>
      <c r="AX120" s="166">
        <v>0</v>
      </c>
      <c r="AY120" s="166">
        <v>0</v>
      </c>
      <c r="AZ120" s="166">
        <v>0</v>
      </c>
      <c r="BA120" s="166">
        <v>0</v>
      </c>
      <c r="BB120" s="166">
        <v>0</v>
      </c>
      <c r="BC120" s="166">
        <v>0</v>
      </c>
      <c r="BD120" s="166">
        <v>0</v>
      </c>
      <c r="BE120" s="166">
        <v>0</v>
      </c>
      <c r="BF120" s="166">
        <v>0</v>
      </c>
      <c r="BG120" s="166">
        <v>0</v>
      </c>
    </row>
    <row r="121" spans="1:59" ht="15" x14ac:dyDescent="0.25">
      <c r="A121" s="243"/>
      <c r="B121" s="163">
        <v>1</v>
      </c>
      <c r="C121" s="163">
        <v>1</v>
      </c>
      <c r="D121" s="163">
        <v>1</v>
      </c>
      <c r="E121" s="166">
        <v>0</v>
      </c>
      <c r="F121" s="166">
        <v>0</v>
      </c>
      <c r="G121" s="166">
        <v>0</v>
      </c>
      <c r="H121" s="166">
        <v>0</v>
      </c>
      <c r="I121" s="166">
        <v>0</v>
      </c>
      <c r="J121" s="166">
        <v>0</v>
      </c>
      <c r="K121" s="166">
        <v>0</v>
      </c>
      <c r="L121" s="166">
        <v>0</v>
      </c>
      <c r="M121" s="166">
        <v>0</v>
      </c>
      <c r="N121" s="166">
        <v>0</v>
      </c>
      <c r="O121" s="166">
        <v>0</v>
      </c>
      <c r="P121" s="166">
        <v>0</v>
      </c>
      <c r="Q121" s="166">
        <v>0</v>
      </c>
      <c r="R121" s="166">
        <v>0</v>
      </c>
      <c r="S121" s="166">
        <v>0</v>
      </c>
      <c r="T121" s="166">
        <v>0</v>
      </c>
      <c r="U121" s="166">
        <v>0</v>
      </c>
      <c r="V121" s="166">
        <v>0</v>
      </c>
      <c r="W121" s="166">
        <v>0</v>
      </c>
      <c r="X121" s="166">
        <v>0</v>
      </c>
      <c r="Y121" s="166">
        <v>0</v>
      </c>
      <c r="Z121" s="166">
        <v>0</v>
      </c>
      <c r="AA121" s="166">
        <v>0</v>
      </c>
      <c r="AB121" s="166">
        <v>0</v>
      </c>
      <c r="AC121" s="166">
        <v>0</v>
      </c>
      <c r="AD121" s="166">
        <v>0</v>
      </c>
      <c r="AE121" s="166">
        <v>0</v>
      </c>
      <c r="AF121" s="166">
        <v>0</v>
      </c>
      <c r="AG121" s="166">
        <v>0</v>
      </c>
      <c r="AH121" s="166">
        <v>0</v>
      </c>
      <c r="AI121" s="166">
        <v>0</v>
      </c>
      <c r="AJ121" s="166">
        <v>0</v>
      </c>
      <c r="AK121" s="166">
        <v>0</v>
      </c>
      <c r="AL121" s="166">
        <v>0</v>
      </c>
      <c r="AM121" s="166">
        <v>0</v>
      </c>
      <c r="AN121" s="166">
        <v>0</v>
      </c>
      <c r="AO121" s="166">
        <v>0</v>
      </c>
      <c r="AP121" s="166">
        <v>0</v>
      </c>
      <c r="AQ121" s="166">
        <v>0</v>
      </c>
      <c r="AR121" s="166">
        <v>0</v>
      </c>
      <c r="AS121" s="166">
        <v>0</v>
      </c>
      <c r="AT121" s="166">
        <v>0</v>
      </c>
      <c r="AU121" s="166">
        <v>0</v>
      </c>
      <c r="AV121" s="166">
        <v>0</v>
      </c>
      <c r="AW121" s="166">
        <v>0</v>
      </c>
      <c r="AX121" s="166">
        <v>0</v>
      </c>
      <c r="AY121" s="166">
        <v>0</v>
      </c>
      <c r="AZ121" s="166">
        <v>0</v>
      </c>
      <c r="BA121" s="166">
        <v>0</v>
      </c>
      <c r="BB121" s="166">
        <v>0</v>
      </c>
      <c r="BC121" s="166">
        <v>0</v>
      </c>
      <c r="BD121" s="166">
        <v>0</v>
      </c>
      <c r="BE121" s="166">
        <v>0</v>
      </c>
      <c r="BF121" s="166">
        <v>0</v>
      </c>
      <c r="BG121" s="166">
        <v>0</v>
      </c>
    </row>
    <row r="122" spans="1:59" ht="15" x14ac:dyDescent="0.25">
      <c r="A122" s="243"/>
      <c r="B122" s="163">
        <v>1</v>
      </c>
      <c r="C122" s="163">
        <v>1</v>
      </c>
      <c r="D122" s="163">
        <v>1</v>
      </c>
      <c r="E122" s="166">
        <v>0</v>
      </c>
      <c r="F122" s="166">
        <v>0</v>
      </c>
      <c r="G122" s="166">
        <v>0</v>
      </c>
      <c r="H122" s="166">
        <v>0</v>
      </c>
      <c r="I122" s="166">
        <v>0</v>
      </c>
      <c r="J122" s="166">
        <v>0</v>
      </c>
      <c r="K122" s="166">
        <v>0</v>
      </c>
      <c r="L122" s="166">
        <v>0</v>
      </c>
      <c r="M122" s="166">
        <v>0</v>
      </c>
      <c r="N122" s="166">
        <v>0</v>
      </c>
      <c r="O122" s="166">
        <v>0</v>
      </c>
      <c r="P122" s="166">
        <v>0</v>
      </c>
      <c r="Q122" s="166">
        <v>0</v>
      </c>
      <c r="R122" s="166">
        <v>0</v>
      </c>
      <c r="S122" s="166">
        <v>0</v>
      </c>
      <c r="T122" s="166">
        <v>0</v>
      </c>
      <c r="U122" s="166">
        <v>0</v>
      </c>
      <c r="V122" s="166">
        <v>0</v>
      </c>
      <c r="W122" s="166">
        <v>0</v>
      </c>
      <c r="X122" s="166">
        <v>0</v>
      </c>
      <c r="Y122" s="166">
        <v>0</v>
      </c>
      <c r="Z122" s="166">
        <v>0</v>
      </c>
      <c r="AA122" s="166">
        <v>0</v>
      </c>
      <c r="AB122" s="166">
        <v>0</v>
      </c>
      <c r="AC122" s="166">
        <v>0</v>
      </c>
      <c r="AD122" s="166">
        <v>0</v>
      </c>
      <c r="AE122" s="166">
        <v>0</v>
      </c>
      <c r="AF122" s="166">
        <v>0</v>
      </c>
      <c r="AG122" s="166">
        <v>0</v>
      </c>
      <c r="AH122" s="166">
        <v>0</v>
      </c>
      <c r="AI122" s="166">
        <v>0</v>
      </c>
      <c r="AJ122" s="166">
        <v>0</v>
      </c>
      <c r="AK122" s="166">
        <v>0</v>
      </c>
      <c r="AL122" s="166">
        <v>0</v>
      </c>
      <c r="AM122" s="166">
        <v>0</v>
      </c>
      <c r="AN122" s="166">
        <v>0</v>
      </c>
      <c r="AO122" s="166">
        <v>0</v>
      </c>
      <c r="AP122" s="166">
        <v>0</v>
      </c>
      <c r="AQ122" s="166">
        <v>0</v>
      </c>
      <c r="AR122" s="166">
        <v>0</v>
      </c>
      <c r="AS122" s="166">
        <v>0</v>
      </c>
      <c r="AT122" s="166">
        <v>0</v>
      </c>
      <c r="AU122" s="166">
        <v>0</v>
      </c>
      <c r="AV122" s="166">
        <v>0</v>
      </c>
      <c r="AW122" s="166">
        <v>0</v>
      </c>
      <c r="AX122" s="166">
        <v>0</v>
      </c>
      <c r="AY122" s="166">
        <v>0</v>
      </c>
      <c r="AZ122" s="166">
        <v>0</v>
      </c>
      <c r="BA122" s="166">
        <v>0</v>
      </c>
      <c r="BB122" s="166">
        <v>0</v>
      </c>
      <c r="BC122" s="166">
        <v>0</v>
      </c>
      <c r="BD122" s="166">
        <v>0</v>
      </c>
      <c r="BE122" s="166">
        <v>0</v>
      </c>
      <c r="BF122" s="166">
        <v>0</v>
      </c>
      <c r="BG122" s="166">
        <v>0</v>
      </c>
    </row>
    <row r="123" spans="1:59" ht="15" x14ac:dyDescent="0.25">
      <c r="A123" s="243"/>
      <c r="B123" s="163">
        <v>1</v>
      </c>
      <c r="C123" s="163">
        <v>1</v>
      </c>
      <c r="D123" s="163">
        <v>1</v>
      </c>
      <c r="E123" s="166">
        <v>0</v>
      </c>
      <c r="F123" s="166">
        <v>0</v>
      </c>
      <c r="G123" s="166">
        <v>0</v>
      </c>
      <c r="H123" s="166">
        <v>0</v>
      </c>
      <c r="I123" s="166">
        <v>0</v>
      </c>
      <c r="J123" s="166">
        <v>0</v>
      </c>
      <c r="K123" s="166">
        <v>0</v>
      </c>
      <c r="L123" s="166">
        <v>0</v>
      </c>
      <c r="M123" s="166">
        <v>0</v>
      </c>
      <c r="N123" s="166">
        <v>0</v>
      </c>
      <c r="O123" s="166">
        <v>0</v>
      </c>
      <c r="P123" s="166">
        <v>0</v>
      </c>
      <c r="Q123" s="166">
        <v>0</v>
      </c>
      <c r="R123" s="166">
        <v>0</v>
      </c>
      <c r="S123" s="166">
        <v>0</v>
      </c>
      <c r="T123" s="166">
        <v>0</v>
      </c>
      <c r="U123" s="166">
        <v>0</v>
      </c>
      <c r="V123" s="166">
        <v>0</v>
      </c>
      <c r="W123" s="166">
        <v>0</v>
      </c>
      <c r="X123" s="166">
        <v>0</v>
      </c>
      <c r="Y123" s="166">
        <v>0</v>
      </c>
      <c r="Z123" s="166">
        <v>0</v>
      </c>
      <c r="AA123" s="166">
        <v>0</v>
      </c>
      <c r="AB123" s="166">
        <v>0</v>
      </c>
      <c r="AC123" s="166">
        <v>0</v>
      </c>
      <c r="AD123" s="166">
        <v>0</v>
      </c>
      <c r="AE123" s="166">
        <v>0</v>
      </c>
      <c r="AF123" s="166">
        <v>0</v>
      </c>
      <c r="AG123" s="166">
        <v>0</v>
      </c>
      <c r="AH123" s="166">
        <v>0</v>
      </c>
      <c r="AI123" s="166">
        <v>0</v>
      </c>
      <c r="AJ123" s="166">
        <v>0</v>
      </c>
      <c r="AK123" s="166">
        <v>0</v>
      </c>
      <c r="AL123" s="166">
        <v>0</v>
      </c>
      <c r="AM123" s="166">
        <v>0</v>
      </c>
      <c r="AN123" s="166">
        <v>0</v>
      </c>
      <c r="AO123" s="166">
        <v>0</v>
      </c>
      <c r="AP123" s="166">
        <v>0</v>
      </c>
      <c r="AQ123" s="166">
        <v>0</v>
      </c>
      <c r="AR123" s="166">
        <v>0</v>
      </c>
      <c r="AS123" s="166">
        <v>0</v>
      </c>
      <c r="AT123" s="166">
        <v>0</v>
      </c>
      <c r="AU123" s="166">
        <v>0</v>
      </c>
      <c r="AV123" s="166">
        <v>0</v>
      </c>
      <c r="AW123" s="166">
        <v>0</v>
      </c>
      <c r="AX123" s="166">
        <v>0</v>
      </c>
      <c r="AY123" s="166">
        <v>0</v>
      </c>
      <c r="AZ123" s="166">
        <v>0</v>
      </c>
      <c r="BA123" s="166">
        <v>0</v>
      </c>
      <c r="BB123" s="166">
        <v>0</v>
      </c>
      <c r="BC123" s="166">
        <v>0</v>
      </c>
      <c r="BD123" s="166">
        <v>0</v>
      </c>
      <c r="BE123" s="166">
        <v>0</v>
      </c>
      <c r="BF123" s="166">
        <v>0</v>
      </c>
      <c r="BG123" s="166">
        <v>0</v>
      </c>
    </row>
    <row r="124" spans="1:59" ht="15" x14ac:dyDescent="0.25">
      <c r="A124" s="243"/>
      <c r="B124" s="163">
        <v>1</v>
      </c>
      <c r="C124" s="163">
        <v>1</v>
      </c>
      <c r="D124" s="163">
        <v>1</v>
      </c>
      <c r="E124" s="166">
        <v>0</v>
      </c>
      <c r="F124" s="166">
        <v>0</v>
      </c>
      <c r="G124" s="166">
        <v>0</v>
      </c>
      <c r="H124" s="166">
        <v>0</v>
      </c>
      <c r="I124" s="166">
        <v>0</v>
      </c>
      <c r="J124" s="166">
        <v>0</v>
      </c>
      <c r="K124" s="166">
        <v>0</v>
      </c>
      <c r="L124" s="166">
        <v>0</v>
      </c>
      <c r="M124" s="166">
        <v>0</v>
      </c>
      <c r="N124" s="166">
        <v>0</v>
      </c>
      <c r="O124" s="166">
        <v>0</v>
      </c>
      <c r="P124" s="166">
        <v>0</v>
      </c>
      <c r="Q124" s="166">
        <v>0</v>
      </c>
      <c r="R124" s="166">
        <v>0</v>
      </c>
      <c r="S124" s="166">
        <v>0</v>
      </c>
      <c r="T124" s="166">
        <v>0</v>
      </c>
      <c r="U124" s="166">
        <v>0</v>
      </c>
      <c r="V124" s="166">
        <v>0</v>
      </c>
      <c r="W124" s="166">
        <v>0</v>
      </c>
      <c r="X124" s="166">
        <v>0</v>
      </c>
      <c r="Y124" s="166">
        <v>0</v>
      </c>
      <c r="Z124" s="166">
        <v>0</v>
      </c>
      <c r="AA124" s="166">
        <v>0</v>
      </c>
      <c r="AB124" s="166">
        <v>0</v>
      </c>
      <c r="AC124" s="166">
        <v>0</v>
      </c>
      <c r="AD124" s="166">
        <v>0</v>
      </c>
      <c r="AE124" s="166">
        <v>0</v>
      </c>
      <c r="AF124" s="166">
        <v>0</v>
      </c>
      <c r="AG124" s="166">
        <v>0</v>
      </c>
      <c r="AH124" s="166">
        <v>0</v>
      </c>
      <c r="AI124" s="166">
        <v>0</v>
      </c>
      <c r="AJ124" s="166">
        <v>0</v>
      </c>
      <c r="AK124" s="166">
        <v>0</v>
      </c>
      <c r="AL124" s="166">
        <v>0</v>
      </c>
      <c r="AM124" s="166">
        <v>0</v>
      </c>
      <c r="AN124" s="166">
        <v>0</v>
      </c>
      <c r="AO124" s="166">
        <v>0</v>
      </c>
      <c r="AP124" s="166">
        <v>0</v>
      </c>
      <c r="AQ124" s="166">
        <v>0</v>
      </c>
      <c r="AR124" s="166">
        <v>0</v>
      </c>
      <c r="AS124" s="166">
        <v>0</v>
      </c>
      <c r="AT124" s="166">
        <v>0</v>
      </c>
      <c r="AU124" s="166">
        <v>0</v>
      </c>
      <c r="AV124" s="166">
        <v>0</v>
      </c>
      <c r="AW124" s="166">
        <v>0</v>
      </c>
      <c r="AX124" s="166">
        <v>0</v>
      </c>
      <c r="AY124" s="166">
        <v>0</v>
      </c>
      <c r="AZ124" s="166">
        <v>0</v>
      </c>
      <c r="BA124" s="166">
        <v>0</v>
      </c>
      <c r="BB124" s="166">
        <v>0</v>
      </c>
      <c r="BC124" s="166">
        <v>0</v>
      </c>
      <c r="BD124" s="166">
        <v>0</v>
      </c>
      <c r="BE124" s="166">
        <v>0</v>
      </c>
      <c r="BF124" s="166">
        <v>0</v>
      </c>
      <c r="BG124" s="166">
        <v>0</v>
      </c>
    </row>
    <row r="125" spans="1:59" ht="15" x14ac:dyDescent="0.25">
      <c r="A125" s="243"/>
      <c r="B125" s="163">
        <v>1</v>
      </c>
      <c r="C125" s="163">
        <v>1</v>
      </c>
      <c r="D125" s="163">
        <v>1</v>
      </c>
      <c r="E125" s="166">
        <v>0</v>
      </c>
      <c r="F125" s="166">
        <v>0</v>
      </c>
      <c r="G125" s="166">
        <v>0</v>
      </c>
      <c r="H125" s="166">
        <v>0</v>
      </c>
      <c r="I125" s="166">
        <v>0</v>
      </c>
      <c r="J125" s="166">
        <v>0</v>
      </c>
      <c r="K125" s="166">
        <v>0</v>
      </c>
      <c r="L125" s="166">
        <v>0</v>
      </c>
      <c r="M125" s="166">
        <v>0</v>
      </c>
      <c r="N125" s="166">
        <v>0</v>
      </c>
      <c r="O125" s="166">
        <v>0</v>
      </c>
      <c r="P125" s="166">
        <v>0</v>
      </c>
      <c r="Q125" s="166">
        <v>0</v>
      </c>
      <c r="R125" s="166">
        <v>0</v>
      </c>
      <c r="S125" s="166">
        <v>0</v>
      </c>
      <c r="T125" s="166">
        <v>0</v>
      </c>
      <c r="U125" s="166">
        <v>0</v>
      </c>
      <c r="V125" s="166">
        <v>0</v>
      </c>
      <c r="W125" s="166">
        <v>0</v>
      </c>
      <c r="X125" s="166">
        <v>0</v>
      </c>
      <c r="Y125" s="166">
        <v>0</v>
      </c>
      <c r="Z125" s="166">
        <v>0</v>
      </c>
      <c r="AA125" s="166">
        <v>0</v>
      </c>
      <c r="AB125" s="166">
        <v>0</v>
      </c>
      <c r="AC125" s="166">
        <v>0</v>
      </c>
      <c r="AD125" s="166">
        <v>0</v>
      </c>
      <c r="AE125" s="166">
        <v>0</v>
      </c>
      <c r="AF125" s="166">
        <v>0</v>
      </c>
      <c r="AG125" s="166">
        <v>0</v>
      </c>
      <c r="AH125" s="166">
        <v>0</v>
      </c>
      <c r="AI125" s="166">
        <v>0</v>
      </c>
      <c r="AJ125" s="166">
        <v>0</v>
      </c>
      <c r="AK125" s="166">
        <v>0</v>
      </c>
      <c r="AL125" s="166">
        <v>0</v>
      </c>
      <c r="AM125" s="166">
        <v>0</v>
      </c>
      <c r="AN125" s="166">
        <v>0</v>
      </c>
      <c r="AO125" s="166">
        <v>0</v>
      </c>
      <c r="AP125" s="166">
        <v>0</v>
      </c>
      <c r="AQ125" s="166">
        <v>0</v>
      </c>
      <c r="AR125" s="166">
        <v>0</v>
      </c>
      <c r="AS125" s="166">
        <v>0</v>
      </c>
      <c r="AT125" s="166">
        <v>0</v>
      </c>
      <c r="AU125" s="166">
        <v>0</v>
      </c>
      <c r="AV125" s="166">
        <v>0</v>
      </c>
      <c r="AW125" s="166">
        <v>0</v>
      </c>
      <c r="AX125" s="166">
        <v>0</v>
      </c>
      <c r="AY125" s="166">
        <v>0</v>
      </c>
      <c r="AZ125" s="166">
        <v>0</v>
      </c>
      <c r="BA125" s="166">
        <v>0</v>
      </c>
      <c r="BB125" s="166">
        <v>0</v>
      </c>
      <c r="BC125" s="166">
        <v>0</v>
      </c>
      <c r="BD125" s="166">
        <v>0</v>
      </c>
      <c r="BE125" s="166">
        <v>0</v>
      </c>
      <c r="BF125" s="166">
        <v>0</v>
      </c>
      <c r="BG125" s="166">
        <v>0</v>
      </c>
    </row>
    <row r="126" spans="1:59" ht="15" x14ac:dyDescent="0.25">
      <c r="A126" s="243"/>
      <c r="B126" s="163">
        <v>1</v>
      </c>
      <c r="C126" s="163">
        <v>1</v>
      </c>
      <c r="D126" s="163">
        <v>1</v>
      </c>
      <c r="E126" s="166">
        <v>0</v>
      </c>
      <c r="F126" s="166">
        <v>0</v>
      </c>
      <c r="G126" s="166">
        <v>0</v>
      </c>
      <c r="H126" s="166">
        <v>0</v>
      </c>
      <c r="I126" s="166">
        <v>0</v>
      </c>
      <c r="J126" s="166">
        <v>0</v>
      </c>
      <c r="K126" s="166">
        <v>0</v>
      </c>
      <c r="L126" s="166">
        <v>0</v>
      </c>
      <c r="M126" s="166">
        <v>0</v>
      </c>
      <c r="N126" s="166">
        <v>0</v>
      </c>
      <c r="O126" s="166">
        <v>0</v>
      </c>
      <c r="P126" s="166">
        <v>0</v>
      </c>
      <c r="Q126" s="166">
        <v>0</v>
      </c>
      <c r="R126" s="166">
        <v>0</v>
      </c>
      <c r="S126" s="166">
        <v>0</v>
      </c>
      <c r="T126" s="166">
        <v>0</v>
      </c>
      <c r="U126" s="166">
        <v>0</v>
      </c>
      <c r="V126" s="166">
        <v>0</v>
      </c>
      <c r="W126" s="166">
        <v>0</v>
      </c>
      <c r="X126" s="166">
        <v>0</v>
      </c>
      <c r="Y126" s="166">
        <v>0</v>
      </c>
      <c r="Z126" s="166">
        <v>0</v>
      </c>
      <c r="AA126" s="166">
        <v>0</v>
      </c>
      <c r="AB126" s="166">
        <v>0</v>
      </c>
      <c r="AC126" s="166">
        <v>0</v>
      </c>
      <c r="AD126" s="166">
        <v>0</v>
      </c>
      <c r="AE126" s="166">
        <v>0</v>
      </c>
      <c r="AF126" s="166">
        <v>0</v>
      </c>
      <c r="AG126" s="166">
        <v>0</v>
      </c>
      <c r="AH126" s="166">
        <v>0</v>
      </c>
      <c r="AI126" s="166">
        <v>0</v>
      </c>
      <c r="AJ126" s="166">
        <v>0</v>
      </c>
      <c r="AK126" s="166">
        <v>0</v>
      </c>
      <c r="AL126" s="166">
        <v>0</v>
      </c>
      <c r="AM126" s="166">
        <v>0</v>
      </c>
      <c r="AN126" s="166">
        <v>0</v>
      </c>
      <c r="AO126" s="166">
        <v>0</v>
      </c>
      <c r="AP126" s="166">
        <v>0</v>
      </c>
      <c r="AQ126" s="166">
        <v>0</v>
      </c>
      <c r="AR126" s="166">
        <v>0</v>
      </c>
      <c r="AS126" s="166">
        <v>0</v>
      </c>
      <c r="AT126" s="166">
        <v>0</v>
      </c>
      <c r="AU126" s="166">
        <v>0</v>
      </c>
      <c r="AV126" s="166">
        <v>0</v>
      </c>
      <c r="AW126" s="166">
        <v>0</v>
      </c>
      <c r="AX126" s="166">
        <v>0</v>
      </c>
      <c r="AY126" s="166">
        <v>0</v>
      </c>
      <c r="AZ126" s="166">
        <v>0</v>
      </c>
      <c r="BA126" s="166">
        <v>0</v>
      </c>
      <c r="BB126" s="166">
        <v>0</v>
      </c>
      <c r="BC126" s="166">
        <v>0</v>
      </c>
      <c r="BD126" s="166">
        <v>0</v>
      </c>
      <c r="BE126" s="166">
        <v>0</v>
      </c>
      <c r="BF126" s="166">
        <v>0</v>
      </c>
      <c r="BG126" s="166">
        <v>0</v>
      </c>
    </row>
    <row r="127" spans="1:59" ht="15" x14ac:dyDescent="0.25">
      <c r="A127" s="243"/>
      <c r="B127" s="163">
        <v>1</v>
      </c>
      <c r="C127" s="163">
        <v>1</v>
      </c>
      <c r="D127" s="163">
        <v>1</v>
      </c>
      <c r="E127" s="166">
        <v>0</v>
      </c>
      <c r="F127" s="166">
        <v>0</v>
      </c>
      <c r="G127" s="166">
        <v>0</v>
      </c>
      <c r="H127" s="166">
        <v>0</v>
      </c>
      <c r="I127" s="166">
        <v>0</v>
      </c>
      <c r="J127" s="166">
        <v>0</v>
      </c>
      <c r="K127" s="166">
        <v>0</v>
      </c>
      <c r="L127" s="166">
        <v>0</v>
      </c>
      <c r="M127" s="166">
        <v>0</v>
      </c>
      <c r="N127" s="166">
        <v>0</v>
      </c>
      <c r="O127" s="166">
        <v>0</v>
      </c>
      <c r="P127" s="166">
        <v>0</v>
      </c>
      <c r="Q127" s="166">
        <v>0</v>
      </c>
      <c r="R127" s="166">
        <v>0</v>
      </c>
      <c r="S127" s="166">
        <v>0</v>
      </c>
      <c r="T127" s="166">
        <v>0</v>
      </c>
      <c r="U127" s="166">
        <v>0</v>
      </c>
      <c r="V127" s="166">
        <v>0</v>
      </c>
      <c r="W127" s="166">
        <v>0</v>
      </c>
      <c r="X127" s="166">
        <v>0</v>
      </c>
      <c r="Y127" s="166">
        <v>0</v>
      </c>
      <c r="Z127" s="166">
        <v>0</v>
      </c>
      <c r="AA127" s="166">
        <v>0</v>
      </c>
      <c r="AB127" s="166">
        <v>0</v>
      </c>
      <c r="AC127" s="166">
        <v>0</v>
      </c>
      <c r="AD127" s="166">
        <v>0</v>
      </c>
      <c r="AE127" s="166">
        <v>0</v>
      </c>
      <c r="AF127" s="166">
        <v>0</v>
      </c>
      <c r="AG127" s="166">
        <v>0</v>
      </c>
      <c r="AH127" s="166">
        <v>0</v>
      </c>
      <c r="AI127" s="166">
        <v>0</v>
      </c>
      <c r="AJ127" s="166">
        <v>0</v>
      </c>
      <c r="AK127" s="166">
        <v>0</v>
      </c>
      <c r="AL127" s="166">
        <v>0</v>
      </c>
      <c r="AM127" s="166">
        <v>0</v>
      </c>
      <c r="AN127" s="166">
        <v>0</v>
      </c>
      <c r="AO127" s="166">
        <v>0</v>
      </c>
      <c r="AP127" s="166">
        <v>0</v>
      </c>
      <c r="AQ127" s="166">
        <v>0</v>
      </c>
      <c r="AR127" s="166">
        <v>0</v>
      </c>
      <c r="AS127" s="166">
        <v>0</v>
      </c>
      <c r="AT127" s="166">
        <v>0</v>
      </c>
      <c r="AU127" s="166">
        <v>0</v>
      </c>
      <c r="AV127" s="166">
        <v>0</v>
      </c>
      <c r="AW127" s="166">
        <v>0</v>
      </c>
      <c r="AX127" s="166">
        <v>0</v>
      </c>
      <c r="AY127" s="166">
        <v>0</v>
      </c>
      <c r="AZ127" s="166">
        <v>0</v>
      </c>
      <c r="BA127" s="166">
        <v>0</v>
      </c>
      <c r="BB127" s="166">
        <v>0</v>
      </c>
      <c r="BC127" s="166">
        <v>0</v>
      </c>
      <c r="BD127" s="166">
        <v>0</v>
      </c>
      <c r="BE127" s="166">
        <v>0</v>
      </c>
      <c r="BF127" s="166">
        <v>0</v>
      </c>
      <c r="BG127" s="166">
        <v>0</v>
      </c>
    </row>
    <row r="128" spans="1:59" ht="15" x14ac:dyDescent="0.25">
      <c r="A128" s="243"/>
      <c r="B128" s="163">
        <v>1</v>
      </c>
      <c r="C128" s="163">
        <v>1</v>
      </c>
      <c r="D128" s="163">
        <v>1</v>
      </c>
      <c r="E128" s="166">
        <v>0</v>
      </c>
      <c r="F128" s="166">
        <v>0</v>
      </c>
      <c r="G128" s="166">
        <v>0</v>
      </c>
      <c r="H128" s="166">
        <v>0</v>
      </c>
      <c r="I128" s="166">
        <v>0</v>
      </c>
      <c r="J128" s="166">
        <v>0</v>
      </c>
      <c r="K128" s="166">
        <v>0</v>
      </c>
      <c r="L128" s="166">
        <v>0</v>
      </c>
      <c r="M128" s="166">
        <v>0</v>
      </c>
      <c r="N128" s="166">
        <v>0</v>
      </c>
      <c r="O128" s="166">
        <v>0</v>
      </c>
      <c r="P128" s="166">
        <v>0</v>
      </c>
      <c r="Q128" s="166">
        <v>0</v>
      </c>
      <c r="R128" s="166">
        <v>0</v>
      </c>
      <c r="S128" s="166">
        <v>0</v>
      </c>
      <c r="T128" s="166">
        <v>0</v>
      </c>
      <c r="U128" s="166">
        <v>0</v>
      </c>
      <c r="V128" s="166">
        <v>0</v>
      </c>
      <c r="W128" s="166">
        <v>0</v>
      </c>
      <c r="X128" s="166">
        <v>0</v>
      </c>
      <c r="Y128" s="166">
        <v>0</v>
      </c>
      <c r="Z128" s="166">
        <v>0</v>
      </c>
      <c r="AA128" s="166">
        <v>0</v>
      </c>
      <c r="AB128" s="166">
        <v>0</v>
      </c>
      <c r="AC128" s="166">
        <v>0</v>
      </c>
      <c r="AD128" s="166">
        <v>0</v>
      </c>
      <c r="AE128" s="166">
        <v>0</v>
      </c>
      <c r="AF128" s="166">
        <v>0</v>
      </c>
      <c r="AG128" s="166">
        <v>0</v>
      </c>
      <c r="AH128" s="166">
        <v>0</v>
      </c>
      <c r="AI128" s="166">
        <v>0</v>
      </c>
      <c r="AJ128" s="166">
        <v>0</v>
      </c>
      <c r="AK128" s="166">
        <v>0</v>
      </c>
      <c r="AL128" s="166">
        <v>0</v>
      </c>
      <c r="AM128" s="166">
        <v>0</v>
      </c>
      <c r="AN128" s="166">
        <v>0</v>
      </c>
      <c r="AO128" s="166">
        <v>0</v>
      </c>
      <c r="AP128" s="166">
        <v>0</v>
      </c>
      <c r="AQ128" s="166">
        <v>0</v>
      </c>
      <c r="AR128" s="166">
        <v>0</v>
      </c>
      <c r="AS128" s="166">
        <v>0</v>
      </c>
      <c r="AT128" s="166">
        <v>0</v>
      </c>
      <c r="AU128" s="166">
        <v>0</v>
      </c>
      <c r="AV128" s="166">
        <v>0</v>
      </c>
      <c r="AW128" s="166">
        <v>0</v>
      </c>
      <c r="AX128" s="166">
        <v>0</v>
      </c>
      <c r="AY128" s="166">
        <v>0</v>
      </c>
      <c r="AZ128" s="166">
        <v>0</v>
      </c>
      <c r="BA128" s="166">
        <v>0</v>
      </c>
      <c r="BB128" s="166">
        <v>0</v>
      </c>
      <c r="BC128" s="166">
        <v>0</v>
      </c>
      <c r="BD128" s="166">
        <v>0</v>
      </c>
      <c r="BE128" s="166">
        <v>0</v>
      </c>
      <c r="BF128" s="166">
        <v>0</v>
      </c>
      <c r="BG128" s="166">
        <v>0</v>
      </c>
    </row>
    <row r="129" spans="1:59" ht="15" x14ac:dyDescent="0.25">
      <c r="A129" s="243"/>
      <c r="B129" s="163">
        <v>1</v>
      </c>
      <c r="C129" s="163">
        <v>1</v>
      </c>
      <c r="D129" s="163">
        <v>1</v>
      </c>
      <c r="E129" s="166">
        <v>0</v>
      </c>
      <c r="F129" s="166">
        <v>0</v>
      </c>
      <c r="G129" s="166">
        <v>0</v>
      </c>
      <c r="H129" s="166">
        <v>0</v>
      </c>
      <c r="I129" s="166">
        <v>0</v>
      </c>
      <c r="J129" s="166">
        <v>0</v>
      </c>
      <c r="K129" s="166">
        <v>0</v>
      </c>
      <c r="L129" s="166">
        <v>0</v>
      </c>
      <c r="M129" s="166">
        <v>0</v>
      </c>
      <c r="N129" s="166">
        <v>0</v>
      </c>
      <c r="O129" s="166">
        <v>0</v>
      </c>
      <c r="P129" s="166">
        <v>0</v>
      </c>
      <c r="Q129" s="166">
        <v>0</v>
      </c>
      <c r="R129" s="166">
        <v>0</v>
      </c>
      <c r="S129" s="166">
        <v>0</v>
      </c>
      <c r="T129" s="166">
        <v>0</v>
      </c>
      <c r="U129" s="166">
        <v>0</v>
      </c>
      <c r="V129" s="166">
        <v>0</v>
      </c>
      <c r="W129" s="166">
        <v>0</v>
      </c>
      <c r="X129" s="166">
        <v>0</v>
      </c>
      <c r="Y129" s="166">
        <v>0</v>
      </c>
      <c r="Z129" s="166">
        <v>0</v>
      </c>
      <c r="AA129" s="166">
        <v>0</v>
      </c>
      <c r="AB129" s="166">
        <v>0</v>
      </c>
      <c r="AC129" s="166">
        <v>0</v>
      </c>
      <c r="AD129" s="166">
        <v>0</v>
      </c>
      <c r="AE129" s="166">
        <v>0</v>
      </c>
      <c r="AF129" s="166">
        <v>0</v>
      </c>
      <c r="AG129" s="166">
        <v>0</v>
      </c>
      <c r="AH129" s="166">
        <v>0</v>
      </c>
      <c r="AI129" s="166">
        <v>0</v>
      </c>
      <c r="AJ129" s="166">
        <v>0</v>
      </c>
      <c r="AK129" s="166">
        <v>0</v>
      </c>
      <c r="AL129" s="166">
        <v>0</v>
      </c>
      <c r="AM129" s="166">
        <v>0</v>
      </c>
      <c r="AN129" s="166">
        <v>0</v>
      </c>
      <c r="AO129" s="166">
        <v>0</v>
      </c>
      <c r="AP129" s="166">
        <v>0</v>
      </c>
      <c r="AQ129" s="166">
        <v>0</v>
      </c>
      <c r="AR129" s="166">
        <v>0</v>
      </c>
      <c r="AS129" s="166">
        <v>0</v>
      </c>
      <c r="AT129" s="166">
        <v>0</v>
      </c>
      <c r="AU129" s="166">
        <v>0</v>
      </c>
      <c r="AV129" s="166">
        <v>0</v>
      </c>
      <c r="AW129" s="166">
        <v>0</v>
      </c>
      <c r="AX129" s="166">
        <v>0</v>
      </c>
      <c r="AY129" s="166">
        <v>0</v>
      </c>
      <c r="AZ129" s="166">
        <v>0</v>
      </c>
      <c r="BA129" s="166">
        <v>0</v>
      </c>
      <c r="BB129" s="166">
        <v>0</v>
      </c>
      <c r="BC129" s="166">
        <v>0</v>
      </c>
      <c r="BD129" s="166">
        <v>0</v>
      </c>
      <c r="BE129" s="166">
        <v>0</v>
      </c>
      <c r="BF129" s="166">
        <v>0</v>
      </c>
      <c r="BG129" s="166">
        <v>0</v>
      </c>
    </row>
    <row r="130" spans="1:59" ht="15" x14ac:dyDescent="0.25">
      <c r="A130" s="243"/>
      <c r="B130" s="163">
        <v>1</v>
      </c>
      <c r="C130" s="163">
        <v>1</v>
      </c>
      <c r="D130" s="163">
        <v>1</v>
      </c>
      <c r="E130" s="166">
        <v>0</v>
      </c>
      <c r="F130" s="166">
        <v>0</v>
      </c>
      <c r="G130" s="166">
        <v>0</v>
      </c>
      <c r="H130" s="166">
        <v>0</v>
      </c>
      <c r="I130" s="166">
        <v>0</v>
      </c>
      <c r="J130" s="166">
        <v>0</v>
      </c>
      <c r="K130" s="166">
        <v>0</v>
      </c>
      <c r="L130" s="166">
        <v>0</v>
      </c>
      <c r="M130" s="166">
        <v>0</v>
      </c>
      <c r="N130" s="166">
        <v>0</v>
      </c>
      <c r="O130" s="166">
        <v>0</v>
      </c>
      <c r="P130" s="166">
        <v>0</v>
      </c>
      <c r="Q130" s="166">
        <v>0</v>
      </c>
      <c r="R130" s="166">
        <v>0</v>
      </c>
      <c r="S130" s="166">
        <v>0</v>
      </c>
      <c r="T130" s="166">
        <v>0</v>
      </c>
      <c r="U130" s="166">
        <v>0</v>
      </c>
      <c r="V130" s="166">
        <v>0</v>
      </c>
      <c r="W130" s="166">
        <v>0</v>
      </c>
      <c r="X130" s="166">
        <v>0</v>
      </c>
      <c r="Y130" s="166">
        <v>0</v>
      </c>
      <c r="Z130" s="166">
        <v>0</v>
      </c>
      <c r="AA130" s="166">
        <v>0</v>
      </c>
      <c r="AB130" s="166">
        <v>0</v>
      </c>
      <c r="AC130" s="166">
        <v>0</v>
      </c>
      <c r="AD130" s="166">
        <v>0</v>
      </c>
      <c r="AE130" s="166">
        <v>0</v>
      </c>
      <c r="AF130" s="166">
        <v>0</v>
      </c>
      <c r="AG130" s="166">
        <v>0</v>
      </c>
      <c r="AH130" s="166">
        <v>0</v>
      </c>
      <c r="AI130" s="166">
        <v>0</v>
      </c>
      <c r="AJ130" s="166">
        <v>0</v>
      </c>
      <c r="AK130" s="166">
        <v>0</v>
      </c>
      <c r="AL130" s="166">
        <v>0</v>
      </c>
      <c r="AM130" s="166">
        <v>0</v>
      </c>
      <c r="AN130" s="166">
        <v>0</v>
      </c>
      <c r="AO130" s="166">
        <v>0</v>
      </c>
      <c r="AP130" s="166">
        <v>0</v>
      </c>
      <c r="AQ130" s="166">
        <v>0</v>
      </c>
      <c r="AR130" s="166">
        <v>0</v>
      </c>
      <c r="AS130" s="166">
        <v>0</v>
      </c>
      <c r="AT130" s="166">
        <v>0</v>
      </c>
      <c r="AU130" s="166">
        <v>0</v>
      </c>
      <c r="AV130" s="166">
        <v>0</v>
      </c>
      <c r="AW130" s="166">
        <v>0</v>
      </c>
      <c r="AX130" s="166">
        <v>0</v>
      </c>
      <c r="AY130" s="166">
        <v>0</v>
      </c>
      <c r="AZ130" s="166">
        <v>0</v>
      </c>
      <c r="BA130" s="166">
        <v>0</v>
      </c>
      <c r="BB130" s="166">
        <v>0</v>
      </c>
      <c r="BC130" s="166">
        <v>0</v>
      </c>
      <c r="BD130" s="166">
        <v>0</v>
      </c>
      <c r="BE130" s="166">
        <v>0</v>
      </c>
      <c r="BF130" s="166">
        <v>0</v>
      </c>
      <c r="BG130" s="166">
        <v>0</v>
      </c>
    </row>
    <row r="131" spans="1:59" ht="15" x14ac:dyDescent="0.25">
      <c r="A131" s="243"/>
      <c r="B131" s="163">
        <v>1</v>
      </c>
      <c r="C131" s="163">
        <v>1</v>
      </c>
      <c r="D131" s="163">
        <v>1</v>
      </c>
      <c r="E131" s="166">
        <v>0</v>
      </c>
      <c r="F131" s="166">
        <v>0</v>
      </c>
      <c r="G131" s="166">
        <v>0</v>
      </c>
      <c r="H131" s="166">
        <v>0</v>
      </c>
      <c r="I131" s="166">
        <v>0</v>
      </c>
      <c r="J131" s="166">
        <v>0</v>
      </c>
      <c r="K131" s="166">
        <v>0</v>
      </c>
      <c r="L131" s="166">
        <v>0</v>
      </c>
      <c r="M131" s="166">
        <v>0</v>
      </c>
      <c r="N131" s="166">
        <v>0</v>
      </c>
      <c r="O131" s="166">
        <v>0</v>
      </c>
      <c r="P131" s="166">
        <v>0</v>
      </c>
      <c r="Q131" s="166">
        <v>0</v>
      </c>
      <c r="R131" s="166">
        <v>0</v>
      </c>
      <c r="S131" s="166">
        <v>0</v>
      </c>
      <c r="T131" s="166">
        <v>0</v>
      </c>
      <c r="U131" s="166">
        <v>0</v>
      </c>
      <c r="V131" s="166">
        <v>0</v>
      </c>
      <c r="W131" s="166">
        <v>0</v>
      </c>
      <c r="X131" s="166">
        <v>0</v>
      </c>
      <c r="Y131" s="166">
        <v>0</v>
      </c>
      <c r="Z131" s="166">
        <v>0</v>
      </c>
      <c r="AA131" s="166">
        <v>0</v>
      </c>
      <c r="AB131" s="166">
        <v>0</v>
      </c>
      <c r="AC131" s="166">
        <v>0</v>
      </c>
      <c r="AD131" s="166">
        <v>0</v>
      </c>
      <c r="AE131" s="166">
        <v>0</v>
      </c>
      <c r="AF131" s="166">
        <v>0</v>
      </c>
      <c r="AG131" s="166">
        <v>0</v>
      </c>
      <c r="AH131" s="166">
        <v>0</v>
      </c>
      <c r="AI131" s="166">
        <v>0</v>
      </c>
      <c r="AJ131" s="166">
        <v>0</v>
      </c>
      <c r="AK131" s="166">
        <v>0</v>
      </c>
      <c r="AL131" s="166">
        <v>0</v>
      </c>
      <c r="AM131" s="166">
        <v>0</v>
      </c>
      <c r="AN131" s="166">
        <v>0</v>
      </c>
      <c r="AO131" s="166">
        <v>0</v>
      </c>
      <c r="AP131" s="166">
        <v>0</v>
      </c>
      <c r="AQ131" s="166">
        <v>0</v>
      </c>
      <c r="AR131" s="166">
        <v>0</v>
      </c>
      <c r="AS131" s="166">
        <v>0</v>
      </c>
      <c r="AT131" s="166">
        <v>0</v>
      </c>
      <c r="AU131" s="166">
        <v>0</v>
      </c>
      <c r="AV131" s="166">
        <v>0</v>
      </c>
      <c r="AW131" s="166">
        <v>0</v>
      </c>
      <c r="AX131" s="166">
        <v>0</v>
      </c>
      <c r="AY131" s="166">
        <v>0</v>
      </c>
      <c r="AZ131" s="166">
        <v>0</v>
      </c>
      <c r="BA131" s="166">
        <v>0</v>
      </c>
      <c r="BB131" s="166">
        <v>0</v>
      </c>
      <c r="BC131" s="166">
        <v>0</v>
      </c>
      <c r="BD131" s="166">
        <v>0</v>
      </c>
      <c r="BE131" s="166">
        <v>0</v>
      </c>
      <c r="BF131" s="166">
        <v>0</v>
      </c>
      <c r="BG131" s="166">
        <v>0</v>
      </c>
    </row>
    <row r="132" spans="1:59" ht="15" x14ac:dyDescent="0.25">
      <c r="A132" s="243"/>
      <c r="B132" s="163">
        <v>1</v>
      </c>
      <c r="C132" s="163">
        <v>1</v>
      </c>
      <c r="D132" s="163">
        <v>1</v>
      </c>
      <c r="E132" s="166">
        <v>0</v>
      </c>
      <c r="F132" s="166">
        <v>0</v>
      </c>
      <c r="G132" s="166">
        <v>0</v>
      </c>
      <c r="H132" s="166">
        <v>0</v>
      </c>
      <c r="I132" s="166">
        <v>0</v>
      </c>
      <c r="J132" s="166">
        <v>0</v>
      </c>
      <c r="K132" s="166">
        <v>0</v>
      </c>
      <c r="L132" s="166">
        <v>0</v>
      </c>
      <c r="M132" s="166">
        <v>0</v>
      </c>
      <c r="N132" s="166">
        <v>0</v>
      </c>
      <c r="O132" s="166">
        <v>0</v>
      </c>
      <c r="P132" s="166">
        <v>0</v>
      </c>
      <c r="Q132" s="166">
        <v>0</v>
      </c>
      <c r="R132" s="166">
        <v>0</v>
      </c>
      <c r="S132" s="166">
        <v>0</v>
      </c>
      <c r="T132" s="166">
        <v>0</v>
      </c>
      <c r="U132" s="166">
        <v>0</v>
      </c>
      <c r="V132" s="166">
        <v>0</v>
      </c>
      <c r="W132" s="166">
        <v>0</v>
      </c>
      <c r="X132" s="166">
        <v>0</v>
      </c>
      <c r="Y132" s="166">
        <v>0</v>
      </c>
      <c r="Z132" s="166">
        <v>0</v>
      </c>
      <c r="AA132" s="166">
        <v>0</v>
      </c>
      <c r="AB132" s="166">
        <v>0</v>
      </c>
      <c r="AC132" s="166">
        <v>0</v>
      </c>
      <c r="AD132" s="166">
        <v>0</v>
      </c>
      <c r="AE132" s="166">
        <v>0</v>
      </c>
      <c r="AF132" s="166">
        <v>0</v>
      </c>
      <c r="AG132" s="166">
        <v>0</v>
      </c>
      <c r="AH132" s="166">
        <v>0</v>
      </c>
      <c r="AI132" s="166">
        <v>0</v>
      </c>
      <c r="AJ132" s="166">
        <v>0</v>
      </c>
      <c r="AK132" s="166">
        <v>0</v>
      </c>
      <c r="AL132" s="166">
        <v>0</v>
      </c>
      <c r="AM132" s="166">
        <v>0</v>
      </c>
      <c r="AN132" s="166">
        <v>0</v>
      </c>
      <c r="AO132" s="166">
        <v>0</v>
      </c>
      <c r="AP132" s="166">
        <v>0</v>
      </c>
      <c r="AQ132" s="166">
        <v>0</v>
      </c>
      <c r="AR132" s="166">
        <v>0</v>
      </c>
      <c r="AS132" s="166">
        <v>0</v>
      </c>
      <c r="AT132" s="166">
        <v>0</v>
      </c>
      <c r="AU132" s="166">
        <v>0</v>
      </c>
      <c r="AV132" s="166">
        <v>0</v>
      </c>
      <c r="AW132" s="166">
        <v>0</v>
      </c>
      <c r="AX132" s="166">
        <v>0</v>
      </c>
      <c r="AY132" s="166">
        <v>0</v>
      </c>
      <c r="AZ132" s="166">
        <v>0</v>
      </c>
      <c r="BA132" s="166">
        <v>0</v>
      </c>
      <c r="BB132" s="166">
        <v>0</v>
      </c>
      <c r="BC132" s="166">
        <v>0</v>
      </c>
      <c r="BD132" s="166">
        <v>0</v>
      </c>
      <c r="BE132" s="166">
        <v>0</v>
      </c>
      <c r="BF132" s="166">
        <v>0</v>
      </c>
      <c r="BG132" s="166">
        <v>0</v>
      </c>
    </row>
    <row r="133" spans="1:59" ht="15" x14ac:dyDescent="0.25">
      <c r="A133" s="243"/>
      <c r="B133" s="163">
        <v>1</v>
      </c>
      <c r="C133" s="163">
        <v>1</v>
      </c>
      <c r="D133" s="163">
        <v>1</v>
      </c>
      <c r="E133" s="166">
        <v>0</v>
      </c>
      <c r="F133" s="166">
        <v>0</v>
      </c>
      <c r="G133" s="166">
        <v>0</v>
      </c>
      <c r="H133" s="166">
        <v>0</v>
      </c>
      <c r="I133" s="166">
        <v>0</v>
      </c>
      <c r="J133" s="166">
        <v>0</v>
      </c>
      <c r="K133" s="166">
        <v>0</v>
      </c>
      <c r="L133" s="166">
        <v>0</v>
      </c>
      <c r="M133" s="166">
        <v>0</v>
      </c>
      <c r="N133" s="166">
        <v>0</v>
      </c>
      <c r="O133" s="166">
        <v>0</v>
      </c>
      <c r="P133" s="166">
        <v>0</v>
      </c>
      <c r="Q133" s="166">
        <v>0</v>
      </c>
      <c r="R133" s="166">
        <v>0</v>
      </c>
      <c r="S133" s="166">
        <v>0</v>
      </c>
      <c r="T133" s="166">
        <v>0</v>
      </c>
      <c r="U133" s="166">
        <v>0</v>
      </c>
      <c r="V133" s="166">
        <v>0</v>
      </c>
      <c r="W133" s="166">
        <v>0</v>
      </c>
      <c r="X133" s="166">
        <v>0</v>
      </c>
      <c r="Y133" s="166">
        <v>0</v>
      </c>
      <c r="Z133" s="166">
        <v>0</v>
      </c>
      <c r="AA133" s="166">
        <v>0</v>
      </c>
      <c r="AB133" s="166">
        <v>0</v>
      </c>
      <c r="AC133" s="166">
        <v>0</v>
      </c>
      <c r="AD133" s="166">
        <v>0</v>
      </c>
      <c r="AE133" s="166">
        <v>0</v>
      </c>
      <c r="AF133" s="166">
        <v>0</v>
      </c>
      <c r="AG133" s="166">
        <v>0</v>
      </c>
      <c r="AH133" s="166">
        <v>0</v>
      </c>
      <c r="AI133" s="166">
        <v>0</v>
      </c>
      <c r="AJ133" s="166">
        <v>0</v>
      </c>
      <c r="AK133" s="166">
        <v>0</v>
      </c>
      <c r="AL133" s="166">
        <v>0</v>
      </c>
      <c r="AM133" s="166">
        <v>0</v>
      </c>
      <c r="AN133" s="166">
        <v>0</v>
      </c>
      <c r="AO133" s="166">
        <v>0</v>
      </c>
      <c r="AP133" s="166">
        <v>0</v>
      </c>
      <c r="AQ133" s="166">
        <v>0</v>
      </c>
      <c r="AR133" s="166">
        <v>0</v>
      </c>
      <c r="AS133" s="166">
        <v>0</v>
      </c>
      <c r="AT133" s="166">
        <v>0</v>
      </c>
      <c r="AU133" s="166">
        <v>0</v>
      </c>
      <c r="AV133" s="166">
        <v>0</v>
      </c>
      <c r="AW133" s="166">
        <v>0</v>
      </c>
      <c r="AX133" s="166">
        <v>0</v>
      </c>
      <c r="AY133" s="166">
        <v>0</v>
      </c>
      <c r="AZ133" s="166">
        <v>0</v>
      </c>
      <c r="BA133" s="166">
        <v>0</v>
      </c>
      <c r="BB133" s="166">
        <v>0</v>
      </c>
      <c r="BC133" s="166">
        <v>0</v>
      </c>
      <c r="BD133" s="166">
        <v>0</v>
      </c>
      <c r="BE133" s="166">
        <v>0</v>
      </c>
      <c r="BF133" s="166">
        <v>0</v>
      </c>
      <c r="BG133" s="166">
        <v>0</v>
      </c>
    </row>
    <row r="134" spans="1:59" ht="15" x14ac:dyDescent="0.25">
      <c r="A134" s="243"/>
      <c r="B134" s="163">
        <v>1</v>
      </c>
      <c r="C134" s="163">
        <v>1</v>
      </c>
      <c r="D134" s="163">
        <v>1</v>
      </c>
      <c r="E134" s="166">
        <v>0</v>
      </c>
      <c r="F134" s="166">
        <v>0</v>
      </c>
      <c r="G134" s="166">
        <v>0</v>
      </c>
      <c r="H134" s="166">
        <v>0</v>
      </c>
      <c r="I134" s="166">
        <v>0</v>
      </c>
      <c r="J134" s="166">
        <v>0</v>
      </c>
      <c r="K134" s="166">
        <v>0</v>
      </c>
      <c r="L134" s="166">
        <v>0</v>
      </c>
      <c r="M134" s="166">
        <v>0</v>
      </c>
      <c r="N134" s="166">
        <v>0</v>
      </c>
      <c r="O134" s="166">
        <v>0</v>
      </c>
      <c r="P134" s="166">
        <v>0</v>
      </c>
      <c r="Q134" s="166">
        <v>0</v>
      </c>
      <c r="R134" s="166">
        <v>0</v>
      </c>
      <c r="S134" s="166">
        <v>0</v>
      </c>
      <c r="T134" s="166">
        <v>0</v>
      </c>
      <c r="U134" s="166">
        <v>0</v>
      </c>
      <c r="V134" s="166">
        <v>0</v>
      </c>
      <c r="W134" s="166">
        <v>0</v>
      </c>
      <c r="X134" s="166">
        <v>0</v>
      </c>
      <c r="Y134" s="166">
        <v>0</v>
      </c>
      <c r="Z134" s="166">
        <v>0</v>
      </c>
      <c r="AA134" s="166">
        <v>0</v>
      </c>
      <c r="AB134" s="166">
        <v>0</v>
      </c>
      <c r="AC134" s="166">
        <v>0</v>
      </c>
      <c r="AD134" s="166">
        <v>0</v>
      </c>
      <c r="AE134" s="166">
        <v>0</v>
      </c>
      <c r="AF134" s="166">
        <v>0</v>
      </c>
      <c r="AG134" s="166">
        <v>0</v>
      </c>
      <c r="AH134" s="166">
        <v>0</v>
      </c>
      <c r="AI134" s="166">
        <v>0</v>
      </c>
      <c r="AJ134" s="166">
        <v>0</v>
      </c>
      <c r="AK134" s="166">
        <v>0</v>
      </c>
      <c r="AL134" s="166">
        <v>0</v>
      </c>
      <c r="AM134" s="166">
        <v>0</v>
      </c>
      <c r="AN134" s="166">
        <v>0</v>
      </c>
      <c r="AO134" s="166">
        <v>0</v>
      </c>
      <c r="AP134" s="166">
        <v>0</v>
      </c>
      <c r="AQ134" s="166">
        <v>0</v>
      </c>
      <c r="AR134" s="166">
        <v>0</v>
      </c>
      <c r="AS134" s="166">
        <v>0</v>
      </c>
      <c r="AT134" s="166">
        <v>0</v>
      </c>
      <c r="AU134" s="166">
        <v>0</v>
      </c>
      <c r="AV134" s="166">
        <v>0</v>
      </c>
      <c r="AW134" s="166">
        <v>0</v>
      </c>
      <c r="AX134" s="166">
        <v>0</v>
      </c>
      <c r="AY134" s="166">
        <v>0</v>
      </c>
      <c r="AZ134" s="166">
        <v>0</v>
      </c>
      <c r="BA134" s="166">
        <v>0</v>
      </c>
      <c r="BB134" s="166">
        <v>0</v>
      </c>
      <c r="BC134" s="166">
        <v>0</v>
      </c>
      <c r="BD134" s="166">
        <v>0</v>
      </c>
      <c r="BE134" s="166">
        <v>0</v>
      </c>
      <c r="BF134" s="166">
        <v>0</v>
      </c>
      <c r="BG134" s="166">
        <v>0</v>
      </c>
    </row>
    <row r="135" spans="1:59" ht="15" x14ac:dyDescent="0.25">
      <c r="A135" s="243"/>
      <c r="B135" s="163">
        <v>1</v>
      </c>
      <c r="C135" s="163">
        <v>1</v>
      </c>
      <c r="D135" s="163">
        <v>1</v>
      </c>
      <c r="E135" s="166">
        <v>0</v>
      </c>
      <c r="F135" s="166">
        <v>0</v>
      </c>
      <c r="G135" s="166">
        <v>0</v>
      </c>
      <c r="H135" s="166">
        <v>0</v>
      </c>
      <c r="I135" s="166">
        <v>0</v>
      </c>
      <c r="J135" s="166">
        <v>0</v>
      </c>
      <c r="K135" s="166">
        <v>0</v>
      </c>
      <c r="L135" s="166">
        <v>0</v>
      </c>
      <c r="M135" s="166">
        <v>0</v>
      </c>
      <c r="N135" s="166">
        <v>0</v>
      </c>
      <c r="O135" s="166">
        <v>0</v>
      </c>
      <c r="P135" s="166">
        <v>0</v>
      </c>
      <c r="Q135" s="166">
        <v>0</v>
      </c>
      <c r="R135" s="166">
        <v>0</v>
      </c>
      <c r="S135" s="166">
        <v>0</v>
      </c>
      <c r="T135" s="166">
        <v>0</v>
      </c>
      <c r="U135" s="166">
        <v>0</v>
      </c>
      <c r="V135" s="166">
        <v>0</v>
      </c>
      <c r="W135" s="166">
        <v>0</v>
      </c>
      <c r="X135" s="166">
        <v>0</v>
      </c>
      <c r="Y135" s="166">
        <v>0</v>
      </c>
      <c r="Z135" s="166">
        <v>0</v>
      </c>
      <c r="AA135" s="166">
        <v>0</v>
      </c>
      <c r="AB135" s="166">
        <v>0</v>
      </c>
      <c r="AC135" s="166">
        <v>0</v>
      </c>
      <c r="AD135" s="166">
        <v>0</v>
      </c>
      <c r="AE135" s="166">
        <v>0</v>
      </c>
      <c r="AF135" s="166">
        <v>0</v>
      </c>
      <c r="AG135" s="166">
        <v>0</v>
      </c>
      <c r="AH135" s="166">
        <v>0</v>
      </c>
      <c r="AI135" s="166">
        <v>0</v>
      </c>
      <c r="AJ135" s="166">
        <v>0</v>
      </c>
      <c r="AK135" s="166">
        <v>0</v>
      </c>
      <c r="AL135" s="166">
        <v>0</v>
      </c>
      <c r="AM135" s="166">
        <v>0</v>
      </c>
      <c r="AN135" s="166">
        <v>0</v>
      </c>
      <c r="AO135" s="166">
        <v>0</v>
      </c>
      <c r="AP135" s="166">
        <v>0</v>
      </c>
      <c r="AQ135" s="166">
        <v>0</v>
      </c>
      <c r="AR135" s="166">
        <v>0</v>
      </c>
      <c r="AS135" s="166">
        <v>0</v>
      </c>
      <c r="AT135" s="166">
        <v>0</v>
      </c>
      <c r="AU135" s="166">
        <v>0</v>
      </c>
      <c r="AV135" s="166">
        <v>0</v>
      </c>
      <c r="AW135" s="166">
        <v>0</v>
      </c>
      <c r="AX135" s="166">
        <v>0</v>
      </c>
      <c r="AY135" s="166">
        <v>0</v>
      </c>
      <c r="AZ135" s="166">
        <v>0</v>
      </c>
      <c r="BA135" s="166">
        <v>0</v>
      </c>
      <c r="BB135" s="166">
        <v>0</v>
      </c>
      <c r="BC135" s="166">
        <v>0</v>
      </c>
      <c r="BD135" s="166">
        <v>0</v>
      </c>
      <c r="BE135" s="166">
        <v>0</v>
      </c>
      <c r="BF135" s="166">
        <v>0</v>
      </c>
      <c r="BG135" s="166">
        <v>0</v>
      </c>
    </row>
    <row r="136" spans="1:59" ht="15" x14ac:dyDescent="0.25">
      <c r="A136" s="243"/>
      <c r="B136" s="163">
        <v>1</v>
      </c>
      <c r="C136" s="163">
        <v>1</v>
      </c>
      <c r="D136" s="163">
        <v>1</v>
      </c>
      <c r="E136" s="166">
        <v>0</v>
      </c>
      <c r="F136" s="166">
        <v>0</v>
      </c>
      <c r="G136" s="166">
        <v>0</v>
      </c>
      <c r="H136" s="166">
        <v>0</v>
      </c>
      <c r="I136" s="166">
        <v>0</v>
      </c>
      <c r="J136" s="166">
        <v>0</v>
      </c>
      <c r="K136" s="166">
        <v>0</v>
      </c>
      <c r="L136" s="166">
        <v>0</v>
      </c>
      <c r="M136" s="166">
        <v>0</v>
      </c>
      <c r="N136" s="166">
        <v>0</v>
      </c>
      <c r="O136" s="166">
        <v>0</v>
      </c>
      <c r="P136" s="166">
        <v>0</v>
      </c>
      <c r="Q136" s="166">
        <v>0</v>
      </c>
      <c r="R136" s="166">
        <v>0</v>
      </c>
      <c r="S136" s="166">
        <v>0</v>
      </c>
      <c r="T136" s="166">
        <v>0</v>
      </c>
      <c r="U136" s="166">
        <v>0</v>
      </c>
      <c r="V136" s="166">
        <v>0</v>
      </c>
      <c r="W136" s="166">
        <v>0</v>
      </c>
      <c r="X136" s="166">
        <v>0</v>
      </c>
      <c r="Y136" s="166">
        <v>0</v>
      </c>
      <c r="Z136" s="166">
        <v>0</v>
      </c>
      <c r="AA136" s="166">
        <v>0</v>
      </c>
      <c r="AB136" s="166">
        <v>0</v>
      </c>
      <c r="AC136" s="166">
        <v>0</v>
      </c>
      <c r="AD136" s="166">
        <v>0</v>
      </c>
      <c r="AE136" s="166">
        <v>0</v>
      </c>
      <c r="AF136" s="166">
        <v>0</v>
      </c>
      <c r="AG136" s="166">
        <v>0</v>
      </c>
      <c r="AH136" s="166">
        <v>0</v>
      </c>
      <c r="AI136" s="166">
        <v>0</v>
      </c>
      <c r="AJ136" s="166">
        <v>0</v>
      </c>
      <c r="AK136" s="166">
        <v>0</v>
      </c>
      <c r="AL136" s="166">
        <v>0</v>
      </c>
      <c r="AM136" s="166">
        <v>0</v>
      </c>
      <c r="AN136" s="166">
        <v>0</v>
      </c>
      <c r="AO136" s="166">
        <v>0</v>
      </c>
      <c r="AP136" s="166">
        <v>0</v>
      </c>
      <c r="AQ136" s="166">
        <v>0</v>
      </c>
      <c r="AR136" s="166">
        <v>0</v>
      </c>
      <c r="AS136" s="166">
        <v>0</v>
      </c>
      <c r="AT136" s="166">
        <v>0</v>
      </c>
      <c r="AU136" s="166">
        <v>0</v>
      </c>
      <c r="AV136" s="166">
        <v>0</v>
      </c>
      <c r="AW136" s="166">
        <v>0</v>
      </c>
      <c r="AX136" s="166">
        <v>0</v>
      </c>
      <c r="AY136" s="166">
        <v>0</v>
      </c>
      <c r="AZ136" s="166">
        <v>0</v>
      </c>
      <c r="BA136" s="166">
        <v>0</v>
      </c>
      <c r="BB136" s="166">
        <v>0</v>
      </c>
      <c r="BC136" s="166">
        <v>0</v>
      </c>
      <c r="BD136" s="166">
        <v>0</v>
      </c>
      <c r="BE136" s="166">
        <v>0</v>
      </c>
      <c r="BF136" s="166">
        <v>0</v>
      </c>
      <c r="BG136" s="166">
        <v>0</v>
      </c>
    </row>
    <row r="137" spans="1:59" ht="15" x14ac:dyDescent="0.25">
      <c r="A137" s="243"/>
      <c r="B137" s="163">
        <v>1</v>
      </c>
      <c r="C137" s="163">
        <v>1</v>
      </c>
      <c r="D137" s="163">
        <v>1</v>
      </c>
      <c r="E137" s="166">
        <v>0</v>
      </c>
      <c r="F137" s="166">
        <v>0</v>
      </c>
      <c r="G137" s="166">
        <v>0</v>
      </c>
      <c r="H137" s="166">
        <v>0</v>
      </c>
      <c r="I137" s="166">
        <v>0</v>
      </c>
      <c r="J137" s="166">
        <v>0</v>
      </c>
      <c r="K137" s="166">
        <v>0</v>
      </c>
      <c r="L137" s="166">
        <v>0</v>
      </c>
      <c r="M137" s="166">
        <v>0</v>
      </c>
      <c r="N137" s="166">
        <v>0</v>
      </c>
      <c r="O137" s="166">
        <v>0</v>
      </c>
      <c r="P137" s="166">
        <v>0</v>
      </c>
      <c r="Q137" s="166">
        <v>0</v>
      </c>
      <c r="R137" s="166">
        <v>0</v>
      </c>
      <c r="S137" s="166">
        <v>0</v>
      </c>
      <c r="T137" s="166">
        <v>0</v>
      </c>
      <c r="U137" s="166">
        <v>0</v>
      </c>
      <c r="V137" s="166">
        <v>0</v>
      </c>
      <c r="W137" s="166">
        <v>0</v>
      </c>
      <c r="X137" s="166">
        <v>0</v>
      </c>
      <c r="Y137" s="166">
        <v>0</v>
      </c>
      <c r="Z137" s="166">
        <v>0</v>
      </c>
      <c r="AA137" s="166">
        <v>0</v>
      </c>
      <c r="AB137" s="166">
        <v>0</v>
      </c>
      <c r="AC137" s="166">
        <v>0</v>
      </c>
      <c r="AD137" s="166">
        <v>0</v>
      </c>
      <c r="AE137" s="166">
        <v>0</v>
      </c>
      <c r="AF137" s="166">
        <v>0</v>
      </c>
      <c r="AG137" s="166">
        <v>0</v>
      </c>
      <c r="AH137" s="166">
        <v>0</v>
      </c>
      <c r="AI137" s="166">
        <v>0</v>
      </c>
      <c r="AJ137" s="166">
        <v>0</v>
      </c>
      <c r="AK137" s="166">
        <v>0</v>
      </c>
      <c r="AL137" s="166">
        <v>0</v>
      </c>
      <c r="AM137" s="166">
        <v>0</v>
      </c>
      <c r="AN137" s="166">
        <v>0</v>
      </c>
      <c r="AO137" s="166">
        <v>0</v>
      </c>
      <c r="AP137" s="166">
        <v>0</v>
      </c>
      <c r="AQ137" s="166">
        <v>0</v>
      </c>
      <c r="AR137" s="166">
        <v>0</v>
      </c>
      <c r="AS137" s="166">
        <v>0</v>
      </c>
      <c r="AT137" s="166">
        <v>0</v>
      </c>
      <c r="AU137" s="166">
        <v>0</v>
      </c>
      <c r="AV137" s="166">
        <v>0</v>
      </c>
      <c r="AW137" s="166">
        <v>0</v>
      </c>
      <c r="AX137" s="166">
        <v>0</v>
      </c>
      <c r="AY137" s="166">
        <v>0</v>
      </c>
      <c r="AZ137" s="166">
        <v>0</v>
      </c>
      <c r="BA137" s="166">
        <v>0</v>
      </c>
      <c r="BB137" s="166">
        <v>0</v>
      </c>
      <c r="BC137" s="166">
        <v>0</v>
      </c>
      <c r="BD137" s="166">
        <v>0</v>
      </c>
      <c r="BE137" s="166">
        <v>0</v>
      </c>
      <c r="BF137" s="166">
        <v>0</v>
      </c>
      <c r="BG137" s="166">
        <v>0</v>
      </c>
    </row>
    <row r="138" spans="1:59" ht="15" x14ac:dyDescent="0.25">
      <c r="A138" s="243"/>
      <c r="B138" s="163">
        <v>1</v>
      </c>
      <c r="C138" s="163">
        <v>1</v>
      </c>
      <c r="D138" s="163">
        <v>1</v>
      </c>
      <c r="E138" s="166">
        <v>0</v>
      </c>
      <c r="F138" s="166">
        <v>0</v>
      </c>
      <c r="G138" s="166">
        <v>0</v>
      </c>
      <c r="H138" s="166">
        <v>0</v>
      </c>
      <c r="I138" s="166">
        <v>0</v>
      </c>
      <c r="J138" s="166">
        <v>0</v>
      </c>
      <c r="K138" s="166">
        <v>0</v>
      </c>
      <c r="L138" s="166">
        <v>0</v>
      </c>
      <c r="M138" s="166">
        <v>0</v>
      </c>
      <c r="N138" s="166">
        <v>0</v>
      </c>
      <c r="O138" s="166">
        <v>0</v>
      </c>
      <c r="P138" s="166">
        <v>0</v>
      </c>
      <c r="Q138" s="166">
        <v>0</v>
      </c>
      <c r="R138" s="166">
        <v>0</v>
      </c>
      <c r="S138" s="166">
        <v>0</v>
      </c>
      <c r="T138" s="166">
        <v>0</v>
      </c>
      <c r="U138" s="166">
        <v>0</v>
      </c>
      <c r="V138" s="166">
        <v>0</v>
      </c>
      <c r="W138" s="166">
        <v>0</v>
      </c>
      <c r="X138" s="166">
        <v>0</v>
      </c>
      <c r="Y138" s="166">
        <v>0</v>
      </c>
      <c r="Z138" s="166">
        <v>0</v>
      </c>
      <c r="AA138" s="166">
        <v>0</v>
      </c>
      <c r="AB138" s="166">
        <v>0</v>
      </c>
      <c r="AC138" s="166">
        <v>0</v>
      </c>
      <c r="AD138" s="166">
        <v>0</v>
      </c>
      <c r="AE138" s="166">
        <v>0</v>
      </c>
      <c r="AF138" s="166">
        <v>0</v>
      </c>
      <c r="AG138" s="166">
        <v>0</v>
      </c>
      <c r="AH138" s="166">
        <v>0</v>
      </c>
      <c r="AI138" s="166">
        <v>0</v>
      </c>
      <c r="AJ138" s="166">
        <v>0</v>
      </c>
      <c r="AK138" s="166">
        <v>0</v>
      </c>
      <c r="AL138" s="166">
        <v>0</v>
      </c>
      <c r="AM138" s="166">
        <v>0</v>
      </c>
      <c r="AN138" s="166">
        <v>0</v>
      </c>
      <c r="AO138" s="166">
        <v>0</v>
      </c>
      <c r="AP138" s="166">
        <v>0</v>
      </c>
      <c r="AQ138" s="166">
        <v>0</v>
      </c>
      <c r="AR138" s="166">
        <v>0</v>
      </c>
      <c r="AS138" s="166">
        <v>0</v>
      </c>
      <c r="AT138" s="166">
        <v>0</v>
      </c>
      <c r="AU138" s="166">
        <v>0</v>
      </c>
      <c r="AV138" s="166">
        <v>0</v>
      </c>
      <c r="AW138" s="166">
        <v>0</v>
      </c>
      <c r="AX138" s="166">
        <v>0</v>
      </c>
      <c r="AY138" s="166">
        <v>0</v>
      </c>
      <c r="AZ138" s="166">
        <v>0</v>
      </c>
      <c r="BA138" s="166">
        <v>0</v>
      </c>
      <c r="BB138" s="166">
        <v>0</v>
      </c>
      <c r="BC138" s="166">
        <v>0</v>
      </c>
      <c r="BD138" s="166">
        <v>0</v>
      </c>
      <c r="BE138" s="166">
        <v>0</v>
      </c>
      <c r="BF138" s="166">
        <v>0</v>
      </c>
      <c r="BG138" s="166">
        <v>0</v>
      </c>
    </row>
    <row r="139" spans="1:59" ht="15" x14ac:dyDescent="0.25">
      <c r="A139" s="243"/>
      <c r="B139" s="163">
        <v>1</v>
      </c>
      <c r="C139" s="163">
        <v>1</v>
      </c>
      <c r="D139" s="163">
        <v>1</v>
      </c>
      <c r="E139" s="166">
        <v>0</v>
      </c>
      <c r="F139" s="166">
        <v>0</v>
      </c>
      <c r="G139" s="166">
        <v>0</v>
      </c>
      <c r="H139" s="166">
        <v>0</v>
      </c>
      <c r="I139" s="166">
        <v>0</v>
      </c>
      <c r="J139" s="166">
        <v>0</v>
      </c>
      <c r="K139" s="166">
        <v>0</v>
      </c>
      <c r="L139" s="166">
        <v>0</v>
      </c>
      <c r="M139" s="166">
        <v>0</v>
      </c>
      <c r="N139" s="166">
        <v>0</v>
      </c>
      <c r="O139" s="166">
        <v>0</v>
      </c>
      <c r="P139" s="166">
        <v>0</v>
      </c>
      <c r="Q139" s="166">
        <v>0</v>
      </c>
      <c r="R139" s="166">
        <v>0</v>
      </c>
      <c r="S139" s="166">
        <v>0</v>
      </c>
      <c r="T139" s="166">
        <v>0</v>
      </c>
      <c r="U139" s="166">
        <v>0</v>
      </c>
      <c r="V139" s="166">
        <v>0</v>
      </c>
      <c r="W139" s="166">
        <v>0</v>
      </c>
      <c r="X139" s="166">
        <v>0</v>
      </c>
      <c r="Y139" s="166">
        <v>0</v>
      </c>
      <c r="Z139" s="166">
        <v>0</v>
      </c>
      <c r="AA139" s="166">
        <v>0</v>
      </c>
      <c r="AB139" s="166">
        <v>0</v>
      </c>
      <c r="AC139" s="166">
        <v>0</v>
      </c>
      <c r="AD139" s="166">
        <v>0</v>
      </c>
      <c r="AE139" s="166">
        <v>0</v>
      </c>
      <c r="AF139" s="166">
        <v>0</v>
      </c>
      <c r="AG139" s="166">
        <v>0</v>
      </c>
      <c r="AH139" s="166">
        <v>0</v>
      </c>
      <c r="AI139" s="166">
        <v>0</v>
      </c>
      <c r="AJ139" s="166">
        <v>0</v>
      </c>
      <c r="AK139" s="166">
        <v>0</v>
      </c>
      <c r="AL139" s="166">
        <v>0</v>
      </c>
      <c r="AM139" s="166">
        <v>0</v>
      </c>
      <c r="AN139" s="166">
        <v>0</v>
      </c>
      <c r="AO139" s="166">
        <v>0</v>
      </c>
      <c r="AP139" s="166">
        <v>0</v>
      </c>
      <c r="AQ139" s="166">
        <v>0</v>
      </c>
      <c r="AR139" s="166">
        <v>0</v>
      </c>
      <c r="AS139" s="166">
        <v>0</v>
      </c>
      <c r="AT139" s="166">
        <v>0</v>
      </c>
      <c r="AU139" s="166">
        <v>0</v>
      </c>
      <c r="AV139" s="166">
        <v>0</v>
      </c>
      <c r="AW139" s="166">
        <v>0</v>
      </c>
      <c r="AX139" s="166">
        <v>0</v>
      </c>
      <c r="AY139" s="166">
        <v>0</v>
      </c>
      <c r="AZ139" s="166">
        <v>0</v>
      </c>
      <c r="BA139" s="166">
        <v>0</v>
      </c>
      <c r="BB139" s="166">
        <v>0</v>
      </c>
      <c r="BC139" s="166">
        <v>0</v>
      </c>
      <c r="BD139" s="166">
        <v>0</v>
      </c>
      <c r="BE139" s="166">
        <v>0</v>
      </c>
      <c r="BF139" s="166">
        <v>0</v>
      </c>
      <c r="BG139" s="166">
        <v>0</v>
      </c>
    </row>
    <row r="140" spans="1:59" ht="15" x14ac:dyDescent="0.25">
      <c r="A140" s="243"/>
      <c r="B140" s="163">
        <v>1</v>
      </c>
      <c r="C140" s="163">
        <v>1</v>
      </c>
      <c r="D140" s="163">
        <v>1</v>
      </c>
      <c r="E140" s="166">
        <v>0</v>
      </c>
      <c r="F140" s="166">
        <v>0</v>
      </c>
      <c r="G140" s="166">
        <v>0</v>
      </c>
      <c r="H140" s="166">
        <v>0</v>
      </c>
      <c r="I140" s="166">
        <v>0</v>
      </c>
      <c r="J140" s="166">
        <v>0</v>
      </c>
      <c r="K140" s="166">
        <v>0</v>
      </c>
      <c r="L140" s="166">
        <v>0</v>
      </c>
      <c r="M140" s="166">
        <v>0</v>
      </c>
      <c r="N140" s="166">
        <v>0</v>
      </c>
      <c r="O140" s="166">
        <v>0</v>
      </c>
      <c r="P140" s="166">
        <v>0</v>
      </c>
      <c r="Q140" s="166">
        <v>0</v>
      </c>
      <c r="R140" s="166">
        <v>0</v>
      </c>
      <c r="S140" s="166">
        <v>0</v>
      </c>
      <c r="T140" s="166">
        <v>0</v>
      </c>
      <c r="U140" s="166">
        <v>0</v>
      </c>
      <c r="V140" s="166">
        <v>0</v>
      </c>
      <c r="W140" s="166">
        <v>0</v>
      </c>
      <c r="X140" s="166">
        <v>0</v>
      </c>
      <c r="Y140" s="166">
        <v>0</v>
      </c>
      <c r="Z140" s="166">
        <v>0</v>
      </c>
      <c r="AA140" s="166">
        <v>0</v>
      </c>
      <c r="AB140" s="166">
        <v>0</v>
      </c>
      <c r="AC140" s="166">
        <v>0</v>
      </c>
      <c r="AD140" s="166">
        <v>0</v>
      </c>
      <c r="AE140" s="166">
        <v>0</v>
      </c>
      <c r="AF140" s="166">
        <v>0</v>
      </c>
      <c r="AG140" s="166">
        <v>0</v>
      </c>
      <c r="AH140" s="166">
        <v>0</v>
      </c>
      <c r="AI140" s="166">
        <v>0</v>
      </c>
      <c r="AJ140" s="166">
        <v>0</v>
      </c>
      <c r="AK140" s="166">
        <v>0</v>
      </c>
      <c r="AL140" s="166">
        <v>0</v>
      </c>
      <c r="AM140" s="166">
        <v>0</v>
      </c>
      <c r="AN140" s="166">
        <v>0</v>
      </c>
      <c r="AO140" s="166">
        <v>0</v>
      </c>
      <c r="AP140" s="166">
        <v>0</v>
      </c>
      <c r="AQ140" s="166">
        <v>0</v>
      </c>
      <c r="AR140" s="166">
        <v>0</v>
      </c>
      <c r="AS140" s="166">
        <v>0</v>
      </c>
      <c r="AT140" s="166">
        <v>0</v>
      </c>
      <c r="AU140" s="166">
        <v>0</v>
      </c>
      <c r="AV140" s="166">
        <v>0</v>
      </c>
      <c r="AW140" s="166">
        <v>0</v>
      </c>
      <c r="AX140" s="166">
        <v>0</v>
      </c>
      <c r="AY140" s="166">
        <v>0</v>
      </c>
      <c r="AZ140" s="166">
        <v>0</v>
      </c>
      <c r="BA140" s="166">
        <v>0</v>
      </c>
      <c r="BB140" s="166">
        <v>0</v>
      </c>
      <c r="BC140" s="166">
        <v>0</v>
      </c>
      <c r="BD140" s="166">
        <v>0</v>
      </c>
      <c r="BE140" s="166">
        <v>0</v>
      </c>
      <c r="BF140" s="166">
        <v>0</v>
      </c>
      <c r="BG140" s="166">
        <v>0</v>
      </c>
    </row>
    <row r="141" spans="1:59" ht="15" x14ac:dyDescent="0.25">
      <c r="A141" s="243"/>
      <c r="B141" s="163">
        <v>1</v>
      </c>
      <c r="C141" s="163">
        <v>1</v>
      </c>
      <c r="D141" s="163">
        <v>1</v>
      </c>
      <c r="E141" s="166">
        <v>0</v>
      </c>
      <c r="F141" s="166">
        <v>0</v>
      </c>
      <c r="G141" s="166">
        <v>0</v>
      </c>
      <c r="H141" s="166">
        <v>0</v>
      </c>
      <c r="I141" s="166">
        <v>0</v>
      </c>
      <c r="J141" s="166">
        <v>0</v>
      </c>
      <c r="K141" s="166">
        <v>0</v>
      </c>
      <c r="L141" s="166">
        <v>0</v>
      </c>
      <c r="M141" s="166">
        <v>0</v>
      </c>
      <c r="N141" s="166">
        <v>0</v>
      </c>
      <c r="O141" s="166">
        <v>0</v>
      </c>
      <c r="P141" s="166">
        <v>0</v>
      </c>
      <c r="Q141" s="166">
        <v>0</v>
      </c>
      <c r="R141" s="166">
        <v>0</v>
      </c>
      <c r="S141" s="166">
        <v>0</v>
      </c>
      <c r="T141" s="166">
        <v>0</v>
      </c>
      <c r="U141" s="166">
        <v>0</v>
      </c>
      <c r="V141" s="166">
        <v>0</v>
      </c>
      <c r="W141" s="166">
        <v>0</v>
      </c>
      <c r="X141" s="166">
        <v>0</v>
      </c>
      <c r="Y141" s="166">
        <v>0</v>
      </c>
      <c r="Z141" s="166">
        <v>0</v>
      </c>
      <c r="AA141" s="166">
        <v>0</v>
      </c>
      <c r="AB141" s="166">
        <v>0</v>
      </c>
      <c r="AC141" s="166">
        <v>0</v>
      </c>
      <c r="AD141" s="166">
        <v>0</v>
      </c>
      <c r="AE141" s="166">
        <v>0</v>
      </c>
      <c r="AF141" s="166">
        <v>0</v>
      </c>
      <c r="AG141" s="166">
        <v>0</v>
      </c>
      <c r="AH141" s="166">
        <v>0</v>
      </c>
      <c r="AI141" s="166">
        <v>0</v>
      </c>
      <c r="AJ141" s="166">
        <v>0</v>
      </c>
      <c r="AK141" s="166">
        <v>0</v>
      </c>
      <c r="AL141" s="166">
        <v>0</v>
      </c>
      <c r="AM141" s="166">
        <v>0</v>
      </c>
      <c r="AN141" s="166">
        <v>0</v>
      </c>
      <c r="AO141" s="166">
        <v>0</v>
      </c>
      <c r="AP141" s="166">
        <v>0</v>
      </c>
      <c r="AQ141" s="166">
        <v>0</v>
      </c>
      <c r="AR141" s="166">
        <v>0</v>
      </c>
      <c r="AS141" s="166">
        <v>0</v>
      </c>
      <c r="AT141" s="166">
        <v>0</v>
      </c>
      <c r="AU141" s="166">
        <v>0</v>
      </c>
      <c r="AV141" s="166">
        <v>0</v>
      </c>
      <c r="AW141" s="166">
        <v>0</v>
      </c>
      <c r="AX141" s="166">
        <v>0</v>
      </c>
      <c r="AY141" s="166">
        <v>0</v>
      </c>
      <c r="AZ141" s="166">
        <v>0</v>
      </c>
      <c r="BA141" s="166">
        <v>0</v>
      </c>
      <c r="BB141" s="166">
        <v>0</v>
      </c>
      <c r="BC141" s="166">
        <v>0</v>
      </c>
      <c r="BD141" s="166">
        <v>0</v>
      </c>
      <c r="BE141" s="166">
        <v>0</v>
      </c>
      <c r="BF141" s="166">
        <v>0</v>
      </c>
      <c r="BG141" s="166">
        <v>0</v>
      </c>
    </row>
    <row r="142" spans="1:59" ht="15" x14ac:dyDescent="0.25">
      <c r="A142" s="243"/>
      <c r="B142" s="163">
        <v>1</v>
      </c>
      <c r="C142" s="163">
        <v>1</v>
      </c>
      <c r="D142" s="163">
        <v>1</v>
      </c>
      <c r="E142" s="166">
        <v>0</v>
      </c>
      <c r="F142" s="166">
        <v>0</v>
      </c>
      <c r="G142" s="166">
        <v>0</v>
      </c>
      <c r="H142" s="166">
        <v>0</v>
      </c>
      <c r="I142" s="166">
        <v>0</v>
      </c>
      <c r="J142" s="166">
        <v>0</v>
      </c>
      <c r="K142" s="166">
        <v>0</v>
      </c>
      <c r="L142" s="166">
        <v>0</v>
      </c>
      <c r="M142" s="166">
        <v>0</v>
      </c>
      <c r="N142" s="166">
        <v>0</v>
      </c>
      <c r="O142" s="166">
        <v>0</v>
      </c>
      <c r="P142" s="166">
        <v>0</v>
      </c>
      <c r="Q142" s="166">
        <v>0</v>
      </c>
      <c r="R142" s="166">
        <v>0</v>
      </c>
      <c r="S142" s="166">
        <v>0</v>
      </c>
      <c r="T142" s="166">
        <v>0</v>
      </c>
      <c r="U142" s="166">
        <v>0</v>
      </c>
      <c r="V142" s="166">
        <v>0</v>
      </c>
      <c r="W142" s="166">
        <v>0</v>
      </c>
      <c r="X142" s="166">
        <v>0</v>
      </c>
      <c r="Y142" s="166">
        <v>0</v>
      </c>
      <c r="Z142" s="166">
        <v>0</v>
      </c>
      <c r="AA142" s="166">
        <v>0</v>
      </c>
      <c r="AB142" s="166">
        <v>0</v>
      </c>
      <c r="AC142" s="166">
        <v>0</v>
      </c>
      <c r="AD142" s="166">
        <v>0</v>
      </c>
      <c r="AE142" s="166">
        <v>0</v>
      </c>
      <c r="AF142" s="166">
        <v>0</v>
      </c>
      <c r="AG142" s="166">
        <v>0</v>
      </c>
      <c r="AH142" s="166">
        <v>0</v>
      </c>
      <c r="AI142" s="166">
        <v>0</v>
      </c>
      <c r="AJ142" s="166">
        <v>0</v>
      </c>
      <c r="AK142" s="166">
        <v>0</v>
      </c>
      <c r="AL142" s="166">
        <v>0</v>
      </c>
      <c r="AM142" s="166">
        <v>0</v>
      </c>
      <c r="AN142" s="166">
        <v>0</v>
      </c>
      <c r="AO142" s="166">
        <v>0</v>
      </c>
      <c r="AP142" s="166">
        <v>0</v>
      </c>
      <c r="AQ142" s="166">
        <v>0</v>
      </c>
      <c r="AR142" s="166">
        <v>0</v>
      </c>
      <c r="AS142" s="166">
        <v>0</v>
      </c>
      <c r="AT142" s="166">
        <v>0</v>
      </c>
      <c r="AU142" s="166">
        <v>0</v>
      </c>
      <c r="AV142" s="166">
        <v>0</v>
      </c>
      <c r="AW142" s="166">
        <v>0</v>
      </c>
      <c r="AX142" s="166">
        <v>0</v>
      </c>
      <c r="AY142" s="166">
        <v>0</v>
      </c>
      <c r="AZ142" s="166">
        <v>0</v>
      </c>
      <c r="BA142" s="166">
        <v>0</v>
      </c>
      <c r="BB142" s="166">
        <v>0</v>
      </c>
      <c r="BC142" s="166">
        <v>0</v>
      </c>
      <c r="BD142" s="166">
        <v>0</v>
      </c>
      <c r="BE142" s="166">
        <v>0</v>
      </c>
      <c r="BF142" s="166">
        <v>0</v>
      </c>
      <c r="BG142" s="166">
        <v>0</v>
      </c>
    </row>
    <row r="143" spans="1:59" ht="15" x14ac:dyDescent="0.25">
      <c r="A143" s="243"/>
      <c r="B143" s="163">
        <v>1</v>
      </c>
      <c r="C143" s="163">
        <v>1</v>
      </c>
      <c r="D143" s="163">
        <v>1</v>
      </c>
      <c r="E143" s="166">
        <v>0</v>
      </c>
      <c r="F143" s="166">
        <v>0</v>
      </c>
      <c r="G143" s="166">
        <v>0</v>
      </c>
      <c r="H143" s="166">
        <v>0</v>
      </c>
      <c r="I143" s="166">
        <v>0</v>
      </c>
      <c r="J143" s="166">
        <v>0</v>
      </c>
      <c r="K143" s="166">
        <v>0</v>
      </c>
      <c r="L143" s="166">
        <v>0</v>
      </c>
      <c r="M143" s="166">
        <v>0</v>
      </c>
      <c r="N143" s="166">
        <v>0</v>
      </c>
      <c r="O143" s="166">
        <v>0</v>
      </c>
      <c r="P143" s="166">
        <v>0</v>
      </c>
      <c r="Q143" s="166">
        <v>0</v>
      </c>
      <c r="R143" s="166">
        <v>0</v>
      </c>
      <c r="S143" s="166">
        <v>0</v>
      </c>
      <c r="T143" s="166">
        <v>0</v>
      </c>
      <c r="U143" s="166">
        <v>0</v>
      </c>
      <c r="V143" s="166">
        <v>0</v>
      </c>
      <c r="W143" s="166">
        <v>0</v>
      </c>
      <c r="X143" s="166">
        <v>0</v>
      </c>
      <c r="Y143" s="166">
        <v>0</v>
      </c>
      <c r="Z143" s="166">
        <v>0</v>
      </c>
      <c r="AA143" s="166">
        <v>0</v>
      </c>
      <c r="AB143" s="166">
        <v>0</v>
      </c>
      <c r="AC143" s="166">
        <v>0</v>
      </c>
      <c r="AD143" s="166">
        <v>0</v>
      </c>
      <c r="AE143" s="166">
        <v>0</v>
      </c>
      <c r="AF143" s="166">
        <v>0</v>
      </c>
      <c r="AG143" s="166">
        <v>0</v>
      </c>
      <c r="AH143" s="166">
        <v>0</v>
      </c>
      <c r="AI143" s="166">
        <v>0</v>
      </c>
      <c r="AJ143" s="166">
        <v>0</v>
      </c>
      <c r="AK143" s="166">
        <v>0</v>
      </c>
      <c r="AL143" s="166">
        <v>0</v>
      </c>
      <c r="AM143" s="166">
        <v>0</v>
      </c>
      <c r="AN143" s="166">
        <v>0</v>
      </c>
      <c r="AO143" s="166">
        <v>0</v>
      </c>
      <c r="AP143" s="166">
        <v>0</v>
      </c>
      <c r="AQ143" s="166">
        <v>0</v>
      </c>
      <c r="AR143" s="166">
        <v>0</v>
      </c>
      <c r="AS143" s="166">
        <v>0</v>
      </c>
      <c r="AT143" s="166">
        <v>0</v>
      </c>
      <c r="AU143" s="166">
        <v>0</v>
      </c>
      <c r="AV143" s="166">
        <v>0</v>
      </c>
      <c r="AW143" s="166">
        <v>0</v>
      </c>
      <c r="AX143" s="166">
        <v>0</v>
      </c>
      <c r="AY143" s="166">
        <v>0</v>
      </c>
      <c r="AZ143" s="166">
        <v>0</v>
      </c>
      <c r="BA143" s="166">
        <v>0</v>
      </c>
      <c r="BB143" s="166">
        <v>0</v>
      </c>
      <c r="BC143" s="166">
        <v>0</v>
      </c>
      <c r="BD143" s="166">
        <v>0</v>
      </c>
      <c r="BE143" s="166">
        <v>0</v>
      </c>
      <c r="BF143" s="166">
        <v>0</v>
      </c>
      <c r="BG143" s="166">
        <v>0</v>
      </c>
    </row>
    <row r="144" spans="1:59" ht="15" x14ac:dyDescent="0.25">
      <c r="A144" s="243"/>
      <c r="B144" s="163">
        <v>1</v>
      </c>
      <c r="C144" s="163">
        <v>1</v>
      </c>
      <c r="D144" s="163">
        <v>1</v>
      </c>
      <c r="E144" s="166">
        <v>0</v>
      </c>
      <c r="F144" s="166">
        <v>0</v>
      </c>
      <c r="G144" s="166">
        <v>0</v>
      </c>
      <c r="H144" s="166">
        <v>0</v>
      </c>
      <c r="I144" s="166">
        <v>0</v>
      </c>
      <c r="J144" s="166">
        <v>0</v>
      </c>
      <c r="K144" s="166">
        <v>0</v>
      </c>
      <c r="L144" s="166">
        <v>0</v>
      </c>
      <c r="M144" s="166">
        <v>0</v>
      </c>
      <c r="N144" s="166">
        <v>0</v>
      </c>
      <c r="O144" s="166">
        <v>0</v>
      </c>
      <c r="P144" s="166">
        <v>0</v>
      </c>
      <c r="Q144" s="166">
        <v>0</v>
      </c>
      <c r="R144" s="166">
        <v>0</v>
      </c>
      <c r="S144" s="166">
        <v>0</v>
      </c>
      <c r="T144" s="166">
        <v>0</v>
      </c>
      <c r="U144" s="166">
        <v>0</v>
      </c>
      <c r="V144" s="166">
        <v>0</v>
      </c>
      <c r="W144" s="166">
        <v>0</v>
      </c>
      <c r="X144" s="166">
        <v>0</v>
      </c>
      <c r="Y144" s="166">
        <v>0</v>
      </c>
      <c r="Z144" s="166">
        <v>0</v>
      </c>
      <c r="AA144" s="166">
        <v>0</v>
      </c>
      <c r="AB144" s="166">
        <v>0</v>
      </c>
      <c r="AC144" s="166">
        <v>0</v>
      </c>
      <c r="AD144" s="166">
        <v>0</v>
      </c>
      <c r="AE144" s="166">
        <v>0</v>
      </c>
      <c r="AF144" s="166">
        <v>0</v>
      </c>
      <c r="AG144" s="166">
        <v>0</v>
      </c>
      <c r="AH144" s="166">
        <v>0</v>
      </c>
      <c r="AI144" s="166">
        <v>0</v>
      </c>
      <c r="AJ144" s="166">
        <v>0</v>
      </c>
      <c r="AK144" s="166">
        <v>0</v>
      </c>
      <c r="AL144" s="166">
        <v>0</v>
      </c>
      <c r="AM144" s="166">
        <v>0</v>
      </c>
      <c r="AN144" s="166">
        <v>0</v>
      </c>
      <c r="AO144" s="166">
        <v>0</v>
      </c>
      <c r="AP144" s="166">
        <v>0</v>
      </c>
      <c r="AQ144" s="166">
        <v>0</v>
      </c>
      <c r="AR144" s="166">
        <v>0</v>
      </c>
      <c r="AS144" s="166">
        <v>0</v>
      </c>
      <c r="AT144" s="166">
        <v>0</v>
      </c>
      <c r="AU144" s="166">
        <v>0</v>
      </c>
      <c r="AV144" s="166">
        <v>0</v>
      </c>
      <c r="AW144" s="166">
        <v>0</v>
      </c>
      <c r="AX144" s="166">
        <v>0</v>
      </c>
      <c r="AY144" s="166">
        <v>0</v>
      </c>
      <c r="AZ144" s="166">
        <v>0</v>
      </c>
      <c r="BA144" s="166">
        <v>0</v>
      </c>
      <c r="BB144" s="166">
        <v>0</v>
      </c>
      <c r="BC144" s="166">
        <v>0</v>
      </c>
      <c r="BD144" s="166">
        <v>0</v>
      </c>
      <c r="BE144" s="166">
        <v>0</v>
      </c>
      <c r="BF144" s="166">
        <v>0</v>
      </c>
      <c r="BG144" s="166">
        <v>0</v>
      </c>
    </row>
    <row r="145" spans="1:59" ht="15" x14ac:dyDescent="0.25">
      <c r="A145" s="243"/>
      <c r="B145" s="163">
        <v>1</v>
      </c>
      <c r="C145" s="163">
        <v>1</v>
      </c>
      <c r="D145" s="163">
        <v>1</v>
      </c>
      <c r="E145" s="166">
        <v>0</v>
      </c>
      <c r="F145" s="166">
        <v>0</v>
      </c>
      <c r="G145" s="166">
        <v>0</v>
      </c>
      <c r="H145" s="166">
        <v>0</v>
      </c>
      <c r="I145" s="166">
        <v>0</v>
      </c>
      <c r="J145" s="166">
        <v>0</v>
      </c>
      <c r="K145" s="166">
        <v>0</v>
      </c>
      <c r="L145" s="166">
        <v>0</v>
      </c>
      <c r="M145" s="166">
        <v>0</v>
      </c>
      <c r="N145" s="166">
        <v>0</v>
      </c>
      <c r="O145" s="166">
        <v>0</v>
      </c>
      <c r="P145" s="166">
        <v>0</v>
      </c>
      <c r="Q145" s="166">
        <v>0</v>
      </c>
      <c r="R145" s="166">
        <v>0</v>
      </c>
      <c r="S145" s="166">
        <v>0</v>
      </c>
      <c r="T145" s="166">
        <v>0</v>
      </c>
      <c r="U145" s="166">
        <v>0</v>
      </c>
      <c r="V145" s="166">
        <v>0</v>
      </c>
      <c r="W145" s="166">
        <v>0</v>
      </c>
      <c r="X145" s="166">
        <v>0</v>
      </c>
      <c r="Y145" s="166">
        <v>0</v>
      </c>
      <c r="Z145" s="166">
        <v>0</v>
      </c>
      <c r="AA145" s="166">
        <v>0</v>
      </c>
      <c r="AB145" s="166">
        <v>0</v>
      </c>
      <c r="AC145" s="166">
        <v>0</v>
      </c>
      <c r="AD145" s="166">
        <v>0</v>
      </c>
      <c r="AE145" s="166">
        <v>0</v>
      </c>
      <c r="AF145" s="166">
        <v>0</v>
      </c>
      <c r="AG145" s="166">
        <v>0</v>
      </c>
      <c r="AH145" s="166">
        <v>0</v>
      </c>
      <c r="AI145" s="166">
        <v>0</v>
      </c>
      <c r="AJ145" s="166">
        <v>0</v>
      </c>
      <c r="AK145" s="166">
        <v>0</v>
      </c>
      <c r="AL145" s="166">
        <v>0</v>
      </c>
      <c r="AM145" s="166">
        <v>0</v>
      </c>
      <c r="AN145" s="166">
        <v>0</v>
      </c>
      <c r="AO145" s="166">
        <v>0</v>
      </c>
      <c r="AP145" s="166">
        <v>0</v>
      </c>
      <c r="AQ145" s="166">
        <v>0</v>
      </c>
      <c r="AR145" s="166">
        <v>0</v>
      </c>
      <c r="AS145" s="166">
        <v>0</v>
      </c>
      <c r="AT145" s="166">
        <v>0</v>
      </c>
      <c r="AU145" s="166">
        <v>0</v>
      </c>
      <c r="AV145" s="166">
        <v>0</v>
      </c>
      <c r="AW145" s="166">
        <v>0</v>
      </c>
      <c r="AX145" s="166">
        <v>0</v>
      </c>
      <c r="AY145" s="166">
        <v>0</v>
      </c>
      <c r="AZ145" s="166">
        <v>0</v>
      </c>
      <c r="BA145" s="166">
        <v>0</v>
      </c>
      <c r="BB145" s="166">
        <v>0</v>
      </c>
      <c r="BC145" s="166">
        <v>0</v>
      </c>
      <c r="BD145" s="166">
        <v>0</v>
      </c>
      <c r="BE145" s="166">
        <v>0</v>
      </c>
      <c r="BF145" s="166">
        <v>0</v>
      </c>
      <c r="BG145" s="166">
        <v>0</v>
      </c>
    </row>
    <row r="146" spans="1:59" ht="15" x14ac:dyDescent="0.25">
      <c r="A146" s="243"/>
      <c r="B146" s="163">
        <v>1</v>
      </c>
      <c r="C146" s="163">
        <v>1</v>
      </c>
      <c r="D146" s="163">
        <v>1</v>
      </c>
      <c r="E146" s="166">
        <v>0</v>
      </c>
      <c r="F146" s="166">
        <v>0</v>
      </c>
      <c r="G146" s="166">
        <v>0</v>
      </c>
      <c r="H146" s="166">
        <v>0</v>
      </c>
      <c r="I146" s="166">
        <v>0</v>
      </c>
      <c r="J146" s="166">
        <v>0</v>
      </c>
      <c r="K146" s="166">
        <v>0</v>
      </c>
      <c r="L146" s="166">
        <v>0</v>
      </c>
      <c r="M146" s="166">
        <v>0</v>
      </c>
      <c r="N146" s="166">
        <v>0</v>
      </c>
      <c r="O146" s="166">
        <v>0</v>
      </c>
      <c r="P146" s="166">
        <v>0</v>
      </c>
      <c r="Q146" s="166">
        <v>0</v>
      </c>
      <c r="R146" s="166">
        <v>0</v>
      </c>
      <c r="S146" s="166">
        <v>0</v>
      </c>
      <c r="T146" s="166">
        <v>0</v>
      </c>
      <c r="U146" s="166">
        <v>0</v>
      </c>
      <c r="V146" s="166">
        <v>0</v>
      </c>
      <c r="W146" s="166">
        <v>0</v>
      </c>
      <c r="X146" s="166">
        <v>0</v>
      </c>
      <c r="Y146" s="166">
        <v>0</v>
      </c>
      <c r="Z146" s="166">
        <v>0</v>
      </c>
      <c r="AA146" s="166">
        <v>0</v>
      </c>
      <c r="AB146" s="166">
        <v>0</v>
      </c>
      <c r="AC146" s="166">
        <v>0</v>
      </c>
      <c r="AD146" s="166">
        <v>0</v>
      </c>
      <c r="AE146" s="166">
        <v>0</v>
      </c>
      <c r="AF146" s="166">
        <v>0</v>
      </c>
      <c r="AG146" s="166">
        <v>0</v>
      </c>
      <c r="AH146" s="166">
        <v>0</v>
      </c>
      <c r="AI146" s="166">
        <v>0</v>
      </c>
      <c r="AJ146" s="166">
        <v>0</v>
      </c>
      <c r="AK146" s="166">
        <v>0</v>
      </c>
      <c r="AL146" s="166">
        <v>0</v>
      </c>
      <c r="AM146" s="166">
        <v>0</v>
      </c>
      <c r="AN146" s="166">
        <v>0</v>
      </c>
      <c r="AO146" s="166">
        <v>0</v>
      </c>
      <c r="AP146" s="166">
        <v>0</v>
      </c>
      <c r="AQ146" s="166">
        <v>0</v>
      </c>
      <c r="AR146" s="166">
        <v>0</v>
      </c>
      <c r="AS146" s="166">
        <v>0</v>
      </c>
      <c r="AT146" s="166">
        <v>0</v>
      </c>
      <c r="AU146" s="166">
        <v>0</v>
      </c>
      <c r="AV146" s="166">
        <v>0</v>
      </c>
      <c r="AW146" s="166">
        <v>0</v>
      </c>
      <c r="AX146" s="166">
        <v>0</v>
      </c>
      <c r="AY146" s="166">
        <v>0</v>
      </c>
      <c r="AZ146" s="166">
        <v>0</v>
      </c>
      <c r="BA146" s="166">
        <v>0</v>
      </c>
      <c r="BB146" s="166">
        <v>0</v>
      </c>
      <c r="BC146" s="166">
        <v>0</v>
      </c>
      <c r="BD146" s="166">
        <v>0</v>
      </c>
      <c r="BE146" s="166">
        <v>0</v>
      </c>
      <c r="BF146" s="166">
        <v>0</v>
      </c>
      <c r="BG146" s="166">
        <v>0</v>
      </c>
    </row>
    <row r="147" spans="1:59" ht="15" x14ac:dyDescent="0.25">
      <c r="A147" s="243"/>
      <c r="B147" s="163">
        <v>1</v>
      </c>
      <c r="C147" s="163">
        <v>1</v>
      </c>
      <c r="D147" s="163">
        <v>1</v>
      </c>
      <c r="E147" s="166">
        <v>0</v>
      </c>
      <c r="F147" s="166">
        <v>0</v>
      </c>
      <c r="G147" s="166">
        <v>0</v>
      </c>
      <c r="H147" s="166">
        <v>0</v>
      </c>
      <c r="I147" s="166">
        <v>0</v>
      </c>
      <c r="J147" s="166">
        <v>0</v>
      </c>
      <c r="K147" s="166">
        <v>0</v>
      </c>
      <c r="L147" s="166">
        <v>0</v>
      </c>
      <c r="M147" s="166">
        <v>0</v>
      </c>
      <c r="N147" s="166">
        <v>0</v>
      </c>
      <c r="O147" s="166">
        <v>0</v>
      </c>
      <c r="P147" s="166">
        <v>0</v>
      </c>
      <c r="Q147" s="166">
        <v>0</v>
      </c>
      <c r="R147" s="166">
        <v>0</v>
      </c>
      <c r="S147" s="166">
        <v>0</v>
      </c>
      <c r="T147" s="166">
        <v>0</v>
      </c>
      <c r="U147" s="166">
        <v>0</v>
      </c>
      <c r="V147" s="166">
        <v>0</v>
      </c>
      <c r="W147" s="166">
        <v>0</v>
      </c>
      <c r="X147" s="166">
        <v>0</v>
      </c>
      <c r="Y147" s="166">
        <v>0</v>
      </c>
      <c r="Z147" s="166">
        <v>0</v>
      </c>
      <c r="AA147" s="166">
        <v>0</v>
      </c>
      <c r="AB147" s="166">
        <v>0</v>
      </c>
      <c r="AC147" s="166">
        <v>0</v>
      </c>
      <c r="AD147" s="166">
        <v>0</v>
      </c>
      <c r="AE147" s="166">
        <v>0</v>
      </c>
      <c r="AF147" s="166">
        <v>0</v>
      </c>
      <c r="AG147" s="166">
        <v>0</v>
      </c>
      <c r="AH147" s="166">
        <v>0</v>
      </c>
      <c r="AI147" s="166">
        <v>0</v>
      </c>
      <c r="AJ147" s="166">
        <v>0</v>
      </c>
      <c r="AK147" s="166">
        <v>0</v>
      </c>
      <c r="AL147" s="166">
        <v>0</v>
      </c>
      <c r="AM147" s="166">
        <v>0</v>
      </c>
      <c r="AN147" s="166">
        <v>0</v>
      </c>
      <c r="AO147" s="166">
        <v>0</v>
      </c>
      <c r="AP147" s="166">
        <v>0</v>
      </c>
      <c r="AQ147" s="166">
        <v>0</v>
      </c>
      <c r="AR147" s="166">
        <v>0</v>
      </c>
      <c r="AS147" s="166">
        <v>0</v>
      </c>
      <c r="AT147" s="166">
        <v>0</v>
      </c>
      <c r="AU147" s="166">
        <v>0</v>
      </c>
      <c r="AV147" s="166">
        <v>0</v>
      </c>
      <c r="AW147" s="166">
        <v>0</v>
      </c>
      <c r="AX147" s="166">
        <v>0</v>
      </c>
      <c r="AY147" s="166">
        <v>0</v>
      </c>
      <c r="AZ147" s="166">
        <v>0</v>
      </c>
      <c r="BA147" s="166">
        <v>0</v>
      </c>
      <c r="BB147" s="166">
        <v>0</v>
      </c>
      <c r="BC147" s="166">
        <v>0</v>
      </c>
      <c r="BD147" s="166">
        <v>0</v>
      </c>
      <c r="BE147" s="166">
        <v>0</v>
      </c>
      <c r="BF147" s="166">
        <v>0</v>
      </c>
      <c r="BG147" s="166">
        <v>0</v>
      </c>
    </row>
    <row r="148" spans="1:59" ht="15" x14ac:dyDescent="0.25">
      <c r="A148" s="243"/>
      <c r="B148" s="163">
        <v>1</v>
      </c>
      <c r="C148" s="163">
        <v>1</v>
      </c>
      <c r="D148" s="163">
        <v>1</v>
      </c>
      <c r="E148" s="166">
        <v>0</v>
      </c>
      <c r="F148" s="166">
        <v>0</v>
      </c>
      <c r="G148" s="166">
        <v>0</v>
      </c>
      <c r="H148" s="166">
        <v>0</v>
      </c>
      <c r="I148" s="166">
        <v>0</v>
      </c>
      <c r="J148" s="166">
        <v>0</v>
      </c>
      <c r="K148" s="166">
        <v>0</v>
      </c>
      <c r="L148" s="166">
        <v>0</v>
      </c>
      <c r="M148" s="166">
        <v>0</v>
      </c>
      <c r="N148" s="166">
        <v>0</v>
      </c>
      <c r="O148" s="166">
        <v>0</v>
      </c>
      <c r="P148" s="166">
        <v>0</v>
      </c>
      <c r="Q148" s="166">
        <v>0</v>
      </c>
      <c r="R148" s="166">
        <v>0</v>
      </c>
      <c r="S148" s="166">
        <v>0</v>
      </c>
      <c r="T148" s="166">
        <v>0</v>
      </c>
      <c r="U148" s="166">
        <v>0</v>
      </c>
      <c r="V148" s="166">
        <v>0</v>
      </c>
      <c r="W148" s="166">
        <v>0</v>
      </c>
      <c r="X148" s="166">
        <v>0</v>
      </c>
      <c r="Y148" s="166">
        <v>0</v>
      </c>
      <c r="Z148" s="166">
        <v>0</v>
      </c>
      <c r="AA148" s="166">
        <v>0</v>
      </c>
      <c r="AB148" s="166">
        <v>0</v>
      </c>
      <c r="AC148" s="166">
        <v>0</v>
      </c>
      <c r="AD148" s="166">
        <v>0</v>
      </c>
      <c r="AE148" s="166">
        <v>0</v>
      </c>
      <c r="AF148" s="166">
        <v>0</v>
      </c>
      <c r="AG148" s="166">
        <v>0</v>
      </c>
      <c r="AH148" s="166">
        <v>0</v>
      </c>
      <c r="AI148" s="166">
        <v>0</v>
      </c>
      <c r="AJ148" s="166">
        <v>0</v>
      </c>
      <c r="AK148" s="166">
        <v>0</v>
      </c>
      <c r="AL148" s="166">
        <v>0</v>
      </c>
      <c r="AM148" s="166">
        <v>0</v>
      </c>
      <c r="AN148" s="166">
        <v>0</v>
      </c>
      <c r="AO148" s="166">
        <v>0</v>
      </c>
      <c r="AP148" s="166">
        <v>0</v>
      </c>
      <c r="AQ148" s="166">
        <v>0</v>
      </c>
      <c r="AR148" s="166">
        <v>0</v>
      </c>
      <c r="AS148" s="166">
        <v>0</v>
      </c>
      <c r="AT148" s="166">
        <v>0</v>
      </c>
      <c r="AU148" s="166">
        <v>0</v>
      </c>
      <c r="AV148" s="166">
        <v>0</v>
      </c>
      <c r="AW148" s="166">
        <v>0</v>
      </c>
      <c r="AX148" s="166">
        <v>0</v>
      </c>
      <c r="AY148" s="166">
        <v>0</v>
      </c>
      <c r="AZ148" s="166">
        <v>0</v>
      </c>
      <c r="BA148" s="166">
        <v>0</v>
      </c>
      <c r="BB148" s="166">
        <v>0</v>
      </c>
      <c r="BC148" s="166">
        <v>0</v>
      </c>
      <c r="BD148" s="166">
        <v>0</v>
      </c>
      <c r="BE148" s="166">
        <v>0</v>
      </c>
      <c r="BF148" s="166">
        <v>0</v>
      </c>
      <c r="BG148" s="166">
        <v>0</v>
      </c>
    </row>
    <row r="149" spans="1:59" ht="15" x14ac:dyDescent="0.25">
      <c r="A149" s="243"/>
      <c r="B149" s="163">
        <v>1</v>
      </c>
      <c r="C149" s="163">
        <v>1</v>
      </c>
      <c r="D149" s="163">
        <v>1</v>
      </c>
      <c r="E149" s="166">
        <v>0</v>
      </c>
      <c r="F149" s="166">
        <v>0</v>
      </c>
      <c r="G149" s="166">
        <v>0</v>
      </c>
      <c r="H149" s="166">
        <v>0</v>
      </c>
      <c r="I149" s="166">
        <v>0</v>
      </c>
      <c r="J149" s="166">
        <v>0</v>
      </c>
      <c r="K149" s="166">
        <v>0</v>
      </c>
      <c r="L149" s="166">
        <v>0</v>
      </c>
      <c r="M149" s="166">
        <v>0</v>
      </c>
      <c r="N149" s="166">
        <v>0</v>
      </c>
      <c r="O149" s="166">
        <v>0</v>
      </c>
      <c r="P149" s="166">
        <v>0</v>
      </c>
      <c r="Q149" s="166">
        <v>0</v>
      </c>
      <c r="R149" s="166">
        <v>0</v>
      </c>
      <c r="S149" s="166">
        <v>0</v>
      </c>
      <c r="T149" s="166">
        <v>0</v>
      </c>
      <c r="U149" s="166">
        <v>0</v>
      </c>
      <c r="V149" s="166">
        <v>0</v>
      </c>
      <c r="W149" s="166">
        <v>0</v>
      </c>
      <c r="X149" s="166">
        <v>0</v>
      </c>
      <c r="Y149" s="166">
        <v>0</v>
      </c>
      <c r="Z149" s="166">
        <v>0</v>
      </c>
      <c r="AA149" s="166">
        <v>0</v>
      </c>
      <c r="AB149" s="166">
        <v>0</v>
      </c>
      <c r="AC149" s="166">
        <v>0</v>
      </c>
      <c r="AD149" s="166">
        <v>0</v>
      </c>
      <c r="AE149" s="166">
        <v>0</v>
      </c>
      <c r="AF149" s="166">
        <v>0</v>
      </c>
      <c r="AG149" s="166">
        <v>0</v>
      </c>
      <c r="AH149" s="166">
        <v>0</v>
      </c>
      <c r="AI149" s="166">
        <v>0</v>
      </c>
      <c r="AJ149" s="166">
        <v>0</v>
      </c>
      <c r="AK149" s="166">
        <v>0</v>
      </c>
      <c r="AL149" s="166">
        <v>0</v>
      </c>
      <c r="AM149" s="166">
        <v>0</v>
      </c>
      <c r="AN149" s="166">
        <v>0</v>
      </c>
      <c r="AO149" s="166">
        <v>0</v>
      </c>
      <c r="AP149" s="166">
        <v>0</v>
      </c>
      <c r="AQ149" s="166">
        <v>0</v>
      </c>
      <c r="AR149" s="166">
        <v>0</v>
      </c>
      <c r="AS149" s="166">
        <v>0</v>
      </c>
      <c r="AT149" s="166">
        <v>0</v>
      </c>
      <c r="AU149" s="166">
        <v>0</v>
      </c>
      <c r="AV149" s="166">
        <v>0</v>
      </c>
      <c r="AW149" s="166">
        <v>0</v>
      </c>
      <c r="AX149" s="166">
        <v>0</v>
      </c>
      <c r="AY149" s="166">
        <v>0</v>
      </c>
      <c r="AZ149" s="166">
        <v>0</v>
      </c>
      <c r="BA149" s="166">
        <v>0</v>
      </c>
      <c r="BB149" s="166">
        <v>0</v>
      </c>
      <c r="BC149" s="166">
        <v>0</v>
      </c>
      <c r="BD149" s="166">
        <v>0</v>
      </c>
      <c r="BE149" s="166">
        <v>0</v>
      </c>
      <c r="BF149" s="166">
        <v>0</v>
      </c>
      <c r="BG149" s="166">
        <v>0</v>
      </c>
    </row>
    <row r="150" spans="1:59" ht="15" x14ac:dyDescent="0.25">
      <c r="A150" s="243"/>
      <c r="B150" s="163">
        <v>1</v>
      </c>
      <c r="C150" s="163">
        <v>1</v>
      </c>
      <c r="D150" s="163">
        <v>1</v>
      </c>
      <c r="E150" s="166">
        <v>0</v>
      </c>
      <c r="F150" s="166">
        <v>0</v>
      </c>
      <c r="G150" s="166">
        <v>0</v>
      </c>
      <c r="H150" s="166">
        <v>0</v>
      </c>
      <c r="I150" s="166">
        <v>0</v>
      </c>
      <c r="J150" s="166">
        <v>0</v>
      </c>
      <c r="K150" s="166">
        <v>0</v>
      </c>
      <c r="L150" s="166">
        <v>0</v>
      </c>
      <c r="M150" s="166">
        <v>0</v>
      </c>
      <c r="N150" s="166">
        <v>0</v>
      </c>
      <c r="O150" s="166">
        <v>0</v>
      </c>
      <c r="P150" s="166">
        <v>0</v>
      </c>
      <c r="Q150" s="166">
        <v>0</v>
      </c>
      <c r="R150" s="166">
        <v>0</v>
      </c>
      <c r="S150" s="166">
        <v>0</v>
      </c>
      <c r="T150" s="166">
        <v>0</v>
      </c>
      <c r="U150" s="166">
        <v>0</v>
      </c>
      <c r="V150" s="166">
        <v>0</v>
      </c>
      <c r="W150" s="166">
        <v>0</v>
      </c>
      <c r="X150" s="166">
        <v>0</v>
      </c>
      <c r="Y150" s="166">
        <v>0</v>
      </c>
      <c r="Z150" s="166">
        <v>0</v>
      </c>
      <c r="AA150" s="166">
        <v>0</v>
      </c>
      <c r="AB150" s="166">
        <v>0</v>
      </c>
      <c r="AC150" s="166">
        <v>0</v>
      </c>
      <c r="AD150" s="166">
        <v>0</v>
      </c>
      <c r="AE150" s="166">
        <v>0</v>
      </c>
      <c r="AF150" s="166">
        <v>0</v>
      </c>
      <c r="AG150" s="166">
        <v>0</v>
      </c>
      <c r="AH150" s="166">
        <v>0</v>
      </c>
      <c r="AI150" s="166">
        <v>0</v>
      </c>
      <c r="AJ150" s="166">
        <v>0</v>
      </c>
      <c r="AK150" s="166">
        <v>0</v>
      </c>
      <c r="AL150" s="166">
        <v>0</v>
      </c>
      <c r="AM150" s="166">
        <v>0</v>
      </c>
      <c r="AN150" s="166">
        <v>0</v>
      </c>
      <c r="AO150" s="166">
        <v>0</v>
      </c>
      <c r="AP150" s="166">
        <v>0</v>
      </c>
      <c r="AQ150" s="166">
        <v>0</v>
      </c>
      <c r="AR150" s="166">
        <v>0</v>
      </c>
      <c r="AS150" s="166">
        <v>0</v>
      </c>
      <c r="AT150" s="166">
        <v>0</v>
      </c>
      <c r="AU150" s="166">
        <v>0</v>
      </c>
      <c r="AV150" s="166">
        <v>0</v>
      </c>
      <c r="AW150" s="166">
        <v>0</v>
      </c>
      <c r="AX150" s="166">
        <v>0</v>
      </c>
      <c r="AY150" s="166">
        <v>0</v>
      </c>
      <c r="AZ150" s="166">
        <v>0</v>
      </c>
      <c r="BA150" s="166">
        <v>0</v>
      </c>
      <c r="BB150" s="166">
        <v>0</v>
      </c>
      <c r="BC150" s="166">
        <v>0</v>
      </c>
      <c r="BD150" s="166">
        <v>0</v>
      </c>
      <c r="BE150" s="166">
        <v>0</v>
      </c>
      <c r="BF150" s="166">
        <v>0</v>
      </c>
      <c r="BG150" s="166">
        <v>0</v>
      </c>
    </row>
    <row r="151" spans="1:59" ht="15" x14ac:dyDescent="0.25">
      <c r="A151" s="243"/>
      <c r="B151" s="163">
        <v>1</v>
      </c>
      <c r="C151" s="163">
        <v>1</v>
      </c>
      <c r="D151" s="163">
        <v>1</v>
      </c>
      <c r="E151" s="166">
        <v>0</v>
      </c>
      <c r="F151" s="166">
        <v>0</v>
      </c>
      <c r="G151" s="166">
        <v>0</v>
      </c>
      <c r="H151" s="166">
        <v>0</v>
      </c>
      <c r="I151" s="166">
        <v>0</v>
      </c>
      <c r="J151" s="166">
        <v>0</v>
      </c>
      <c r="K151" s="166">
        <v>0</v>
      </c>
      <c r="L151" s="166">
        <v>0</v>
      </c>
      <c r="M151" s="166">
        <v>0</v>
      </c>
      <c r="N151" s="166">
        <v>0</v>
      </c>
      <c r="O151" s="166">
        <v>0</v>
      </c>
      <c r="P151" s="166">
        <v>0</v>
      </c>
      <c r="Q151" s="166">
        <v>0</v>
      </c>
      <c r="R151" s="166">
        <v>0</v>
      </c>
      <c r="S151" s="166">
        <v>0</v>
      </c>
      <c r="T151" s="166">
        <v>0</v>
      </c>
      <c r="U151" s="166">
        <v>0</v>
      </c>
      <c r="V151" s="166">
        <v>0</v>
      </c>
      <c r="W151" s="166">
        <v>0</v>
      </c>
      <c r="X151" s="166">
        <v>0</v>
      </c>
      <c r="Y151" s="166">
        <v>0</v>
      </c>
      <c r="Z151" s="166">
        <v>0</v>
      </c>
      <c r="AA151" s="166">
        <v>0</v>
      </c>
      <c r="AB151" s="166">
        <v>0</v>
      </c>
      <c r="AC151" s="166">
        <v>0</v>
      </c>
      <c r="AD151" s="166">
        <v>0</v>
      </c>
      <c r="AE151" s="166">
        <v>0</v>
      </c>
      <c r="AF151" s="166">
        <v>0</v>
      </c>
      <c r="AG151" s="166">
        <v>0</v>
      </c>
      <c r="AH151" s="166">
        <v>0</v>
      </c>
      <c r="AI151" s="166">
        <v>0</v>
      </c>
      <c r="AJ151" s="166">
        <v>0</v>
      </c>
      <c r="AK151" s="166">
        <v>0</v>
      </c>
      <c r="AL151" s="166">
        <v>0</v>
      </c>
      <c r="AM151" s="166">
        <v>0</v>
      </c>
      <c r="AN151" s="166">
        <v>0</v>
      </c>
      <c r="AO151" s="166">
        <v>0</v>
      </c>
      <c r="AP151" s="166">
        <v>0</v>
      </c>
      <c r="AQ151" s="166">
        <v>0</v>
      </c>
      <c r="AR151" s="166">
        <v>0</v>
      </c>
      <c r="AS151" s="166">
        <v>0</v>
      </c>
      <c r="AT151" s="166">
        <v>0</v>
      </c>
      <c r="AU151" s="166">
        <v>0</v>
      </c>
      <c r="AV151" s="166">
        <v>0</v>
      </c>
      <c r="AW151" s="166">
        <v>0</v>
      </c>
      <c r="AX151" s="166">
        <v>0</v>
      </c>
      <c r="AY151" s="166">
        <v>0</v>
      </c>
      <c r="AZ151" s="166">
        <v>0</v>
      </c>
      <c r="BA151" s="166">
        <v>0</v>
      </c>
      <c r="BB151" s="166">
        <v>0</v>
      </c>
      <c r="BC151" s="166">
        <v>0</v>
      </c>
      <c r="BD151" s="166">
        <v>0</v>
      </c>
      <c r="BE151" s="166">
        <v>0</v>
      </c>
      <c r="BF151" s="166">
        <v>0</v>
      </c>
      <c r="BG151" s="166">
        <v>0</v>
      </c>
    </row>
    <row r="152" spans="1:59" ht="15" x14ac:dyDescent="0.25">
      <c r="A152" s="243"/>
      <c r="B152" s="163">
        <v>1</v>
      </c>
      <c r="C152" s="163">
        <v>1</v>
      </c>
      <c r="D152" s="163">
        <v>1</v>
      </c>
      <c r="E152" s="166">
        <v>0</v>
      </c>
      <c r="F152" s="166">
        <v>0</v>
      </c>
      <c r="G152" s="166">
        <v>0</v>
      </c>
      <c r="H152" s="166">
        <v>0</v>
      </c>
      <c r="I152" s="166">
        <v>0</v>
      </c>
      <c r="J152" s="166">
        <v>0</v>
      </c>
      <c r="K152" s="166">
        <v>0</v>
      </c>
      <c r="L152" s="166">
        <v>0</v>
      </c>
      <c r="M152" s="166">
        <v>0</v>
      </c>
      <c r="N152" s="166">
        <v>0</v>
      </c>
      <c r="O152" s="166">
        <v>0</v>
      </c>
      <c r="P152" s="166">
        <v>0</v>
      </c>
      <c r="Q152" s="166">
        <v>0</v>
      </c>
      <c r="R152" s="166">
        <v>0</v>
      </c>
      <c r="S152" s="166">
        <v>0</v>
      </c>
      <c r="T152" s="166">
        <v>0</v>
      </c>
      <c r="U152" s="166">
        <v>0</v>
      </c>
      <c r="V152" s="166">
        <v>0</v>
      </c>
      <c r="W152" s="166">
        <v>0</v>
      </c>
      <c r="X152" s="166">
        <v>0</v>
      </c>
      <c r="Y152" s="166">
        <v>0</v>
      </c>
      <c r="Z152" s="166">
        <v>0</v>
      </c>
      <c r="AA152" s="166">
        <v>0</v>
      </c>
      <c r="AB152" s="166">
        <v>0</v>
      </c>
      <c r="AC152" s="166">
        <v>0</v>
      </c>
      <c r="AD152" s="166">
        <v>0</v>
      </c>
      <c r="AE152" s="166">
        <v>0</v>
      </c>
      <c r="AF152" s="166">
        <v>0</v>
      </c>
      <c r="AG152" s="166">
        <v>0</v>
      </c>
      <c r="AH152" s="166">
        <v>0</v>
      </c>
      <c r="AI152" s="166">
        <v>0</v>
      </c>
      <c r="AJ152" s="166">
        <v>0</v>
      </c>
      <c r="AK152" s="166">
        <v>0</v>
      </c>
      <c r="AL152" s="166">
        <v>0</v>
      </c>
      <c r="AM152" s="166">
        <v>0</v>
      </c>
      <c r="AN152" s="166">
        <v>0</v>
      </c>
      <c r="AO152" s="166">
        <v>0</v>
      </c>
      <c r="AP152" s="166">
        <v>0</v>
      </c>
      <c r="AQ152" s="166">
        <v>0</v>
      </c>
      <c r="AR152" s="166">
        <v>0</v>
      </c>
      <c r="AS152" s="166">
        <v>0</v>
      </c>
      <c r="AT152" s="166">
        <v>0</v>
      </c>
      <c r="AU152" s="166">
        <v>0</v>
      </c>
      <c r="AV152" s="166">
        <v>0</v>
      </c>
      <c r="AW152" s="166">
        <v>0</v>
      </c>
      <c r="AX152" s="166">
        <v>0</v>
      </c>
      <c r="AY152" s="166">
        <v>0</v>
      </c>
      <c r="AZ152" s="166">
        <v>0</v>
      </c>
      <c r="BA152" s="166">
        <v>0</v>
      </c>
      <c r="BB152" s="166">
        <v>0</v>
      </c>
      <c r="BC152" s="166">
        <v>0</v>
      </c>
      <c r="BD152" s="166">
        <v>0</v>
      </c>
      <c r="BE152" s="166">
        <v>0</v>
      </c>
      <c r="BF152" s="166">
        <v>0</v>
      </c>
      <c r="BG152" s="166">
        <v>0</v>
      </c>
    </row>
    <row r="153" spans="1:59" ht="15" x14ac:dyDescent="0.25">
      <c r="A153" s="243"/>
      <c r="B153" s="163">
        <v>1</v>
      </c>
      <c r="C153" s="163">
        <v>1</v>
      </c>
      <c r="D153" s="163">
        <v>1</v>
      </c>
      <c r="E153" s="166">
        <v>0</v>
      </c>
      <c r="F153" s="166">
        <v>0</v>
      </c>
      <c r="G153" s="166">
        <v>0</v>
      </c>
      <c r="H153" s="166">
        <v>0</v>
      </c>
      <c r="I153" s="166">
        <v>0</v>
      </c>
      <c r="J153" s="166">
        <v>0</v>
      </c>
      <c r="K153" s="166">
        <v>0</v>
      </c>
      <c r="L153" s="166">
        <v>0</v>
      </c>
      <c r="M153" s="166">
        <v>0</v>
      </c>
      <c r="N153" s="166">
        <v>0</v>
      </c>
      <c r="O153" s="166">
        <v>0</v>
      </c>
      <c r="P153" s="166">
        <v>0</v>
      </c>
      <c r="Q153" s="166">
        <v>0</v>
      </c>
      <c r="R153" s="166">
        <v>0</v>
      </c>
      <c r="S153" s="166">
        <v>0</v>
      </c>
      <c r="T153" s="166">
        <v>0</v>
      </c>
      <c r="U153" s="166">
        <v>0</v>
      </c>
      <c r="V153" s="166">
        <v>0</v>
      </c>
      <c r="W153" s="166">
        <v>0</v>
      </c>
      <c r="X153" s="166">
        <v>0</v>
      </c>
      <c r="Y153" s="166">
        <v>0</v>
      </c>
      <c r="Z153" s="166">
        <v>0</v>
      </c>
      <c r="AA153" s="166">
        <v>0</v>
      </c>
      <c r="AB153" s="166">
        <v>0</v>
      </c>
      <c r="AC153" s="166">
        <v>0</v>
      </c>
      <c r="AD153" s="166">
        <v>0</v>
      </c>
      <c r="AE153" s="166">
        <v>0</v>
      </c>
      <c r="AF153" s="166">
        <v>0</v>
      </c>
      <c r="AG153" s="166">
        <v>0</v>
      </c>
      <c r="AH153" s="166">
        <v>0</v>
      </c>
      <c r="AI153" s="166">
        <v>0</v>
      </c>
      <c r="AJ153" s="166">
        <v>0</v>
      </c>
      <c r="AK153" s="166">
        <v>0</v>
      </c>
      <c r="AL153" s="166">
        <v>0</v>
      </c>
      <c r="AM153" s="166">
        <v>0</v>
      </c>
      <c r="AN153" s="166">
        <v>0</v>
      </c>
      <c r="AO153" s="166">
        <v>0</v>
      </c>
      <c r="AP153" s="166">
        <v>0</v>
      </c>
      <c r="AQ153" s="166">
        <v>0</v>
      </c>
      <c r="AR153" s="166">
        <v>0</v>
      </c>
      <c r="AS153" s="166">
        <v>0</v>
      </c>
      <c r="AT153" s="166">
        <v>0</v>
      </c>
      <c r="AU153" s="166">
        <v>0</v>
      </c>
      <c r="AV153" s="166">
        <v>0</v>
      </c>
      <c r="AW153" s="166">
        <v>0</v>
      </c>
      <c r="AX153" s="166">
        <v>0</v>
      </c>
      <c r="AY153" s="166">
        <v>0</v>
      </c>
      <c r="AZ153" s="166">
        <v>0</v>
      </c>
      <c r="BA153" s="166">
        <v>0</v>
      </c>
      <c r="BB153" s="166">
        <v>0</v>
      </c>
      <c r="BC153" s="166">
        <v>0</v>
      </c>
      <c r="BD153" s="166">
        <v>0</v>
      </c>
      <c r="BE153" s="166">
        <v>0</v>
      </c>
      <c r="BF153" s="166">
        <v>0</v>
      </c>
      <c r="BG153" s="166">
        <v>0</v>
      </c>
    </row>
    <row r="154" spans="1:59" ht="15" x14ac:dyDescent="0.25">
      <c r="A154" s="243"/>
      <c r="B154" s="163">
        <v>1</v>
      </c>
      <c r="C154" s="163">
        <v>1</v>
      </c>
      <c r="D154" s="163">
        <v>1</v>
      </c>
      <c r="E154" s="166">
        <v>0</v>
      </c>
      <c r="F154" s="166">
        <v>0</v>
      </c>
      <c r="G154" s="166">
        <v>0</v>
      </c>
      <c r="H154" s="166">
        <v>0</v>
      </c>
      <c r="I154" s="166">
        <v>0</v>
      </c>
      <c r="J154" s="166">
        <v>0</v>
      </c>
      <c r="K154" s="166">
        <v>0</v>
      </c>
      <c r="L154" s="166">
        <v>0</v>
      </c>
      <c r="M154" s="166">
        <v>0</v>
      </c>
      <c r="N154" s="166">
        <v>0</v>
      </c>
      <c r="O154" s="166">
        <v>0</v>
      </c>
      <c r="P154" s="166">
        <v>0</v>
      </c>
      <c r="Q154" s="166">
        <v>0</v>
      </c>
      <c r="R154" s="166">
        <v>0</v>
      </c>
      <c r="S154" s="166">
        <v>0</v>
      </c>
      <c r="T154" s="166">
        <v>0</v>
      </c>
      <c r="U154" s="166">
        <v>0</v>
      </c>
      <c r="V154" s="166">
        <v>0</v>
      </c>
      <c r="W154" s="166">
        <v>0</v>
      </c>
      <c r="X154" s="166">
        <v>0</v>
      </c>
      <c r="Y154" s="166">
        <v>0</v>
      </c>
      <c r="Z154" s="166">
        <v>0</v>
      </c>
      <c r="AA154" s="166">
        <v>0</v>
      </c>
      <c r="AB154" s="166">
        <v>0</v>
      </c>
      <c r="AC154" s="166">
        <v>0</v>
      </c>
      <c r="AD154" s="166">
        <v>0</v>
      </c>
      <c r="AE154" s="166">
        <v>0</v>
      </c>
      <c r="AF154" s="166">
        <v>0</v>
      </c>
      <c r="AG154" s="166">
        <v>0</v>
      </c>
      <c r="AH154" s="166">
        <v>0</v>
      </c>
      <c r="AI154" s="166">
        <v>0</v>
      </c>
      <c r="AJ154" s="166">
        <v>0</v>
      </c>
      <c r="AK154" s="166">
        <v>0</v>
      </c>
      <c r="AL154" s="166">
        <v>0</v>
      </c>
      <c r="AM154" s="166">
        <v>0</v>
      </c>
      <c r="AN154" s="166">
        <v>0</v>
      </c>
      <c r="AO154" s="166">
        <v>0</v>
      </c>
      <c r="AP154" s="166">
        <v>0</v>
      </c>
      <c r="AQ154" s="166">
        <v>0</v>
      </c>
      <c r="AR154" s="166">
        <v>0</v>
      </c>
      <c r="AS154" s="166">
        <v>0</v>
      </c>
      <c r="AT154" s="166">
        <v>0</v>
      </c>
      <c r="AU154" s="166">
        <v>0</v>
      </c>
      <c r="AV154" s="166">
        <v>0</v>
      </c>
      <c r="AW154" s="166">
        <v>0</v>
      </c>
      <c r="AX154" s="166">
        <v>0</v>
      </c>
      <c r="AY154" s="166">
        <v>0</v>
      </c>
      <c r="AZ154" s="166">
        <v>0</v>
      </c>
      <c r="BA154" s="166">
        <v>0</v>
      </c>
      <c r="BB154" s="166">
        <v>0</v>
      </c>
      <c r="BC154" s="166">
        <v>0</v>
      </c>
      <c r="BD154" s="166">
        <v>0</v>
      </c>
      <c r="BE154" s="166">
        <v>0</v>
      </c>
      <c r="BF154" s="166">
        <v>0</v>
      </c>
      <c r="BG154" s="166">
        <v>0</v>
      </c>
    </row>
    <row r="155" spans="1:59" ht="15" x14ac:dyDescent="0.25">
      <c r="A155" s="243"/>
      <c r="B155" s="163">
        <v>1</v>
      </c>
      <c r="C155" s="163">
        <v>1</v>
      </c>
      <c r="D155" s="163">
        <v>1</v>
      </c>
      <c r="E155" s="166">
        <v>0</v>
      </c>
      <c r="F155" s="166">
        <v>0</v>
      </c>
      <c r="G155" s="166">
        <v>0</v>
      </c>
      <c r="H155" s="166">
        <v>0</v>
      </c>
      <c r="I155" s="166">
        <v>0</v>
      </c>
      <c r="J155" s="166">
        <v>0</v>
      </c>
      <c r="K155" s="166">
        <v>0</v>
      </c>
      <c r="L155" s="166">
        <v>0</v>
      </c>
      <c r="M155" s="166">
        <v>0</v>
      </c>
      <c r="N155" s="166">
        <v>0</v>
      </c>
      <c r="O155" s="166">
        <v>0</v>
      </c>
      <c r="P155" s="166">
        <v>0</v>
      </c>
      <c r="Q155" s="166">
        <v>0</v>
      </c>
      <c r="R155" s="166">
        <v>0</v>
      </c>
      <c r="S155" s="166">
        <v>0</v>
      </c>
      <c r="T155" s="166">
        <v>0</v>
      </c>
      <c r="U155" s="166">
        <v>0</v>
      </c>
      <c r="V155" s="166">
        <v>0</v>
      </c>
      <c r="W155" s="166">
        <v>0</v>
      </c>
      <c r="X155" s="166">
        <v>0</v>
      </c>
      <c r="Y155" s="166">
        <v>0</v>
      </c>
      <c r="Z155" s="166">
        <v>0</v>
      </c>
      <c r="AA155" s="166">
        <v>0</v>
      </c>
      <c r="AB155" s="166">
        <v>0</v>
      </c>
      <c r="AC155" s="166">
        <v>0</v>
      </c>
      <c r="AD155" s="166">
        <v>0</v>
      </c>
      <c r="AE155" s="166">
        <v>0</v>
      </c>
      <c r="AF155" s="166">
        <v>0</v>
      </c>
      <c r="AG155" s="166">
        <v>0</v>
      </c>
      <c r="AH155" s="166">
        <v>0</v>
      </c>
      <c r="AI155" s="166">
        <v>0</v>
      </c>
      <c r="AJ155" s="166">
        <v>0</v>
      </c>
      <c r="AK155" s="166">
        <v>0</v>
      </c>
      <c r="AL155" s="166">
        <v>0</v>
      </c>
      <c r="AM155" s="166">
        <v>0</v>
      </c>
      <c r="AN155" s="166">
        <v>0</v>
      </c>
      <c r="AO155" s="166">
        <v>0</v>
      </c>
      <c r="AP155" s="166">
        <v>0</v>
      </c>
      <c r="AQ155" s="166">
        <v>0</v>
      </c>
      <c r="AR155" s="166">
        <v>0</v>
      </c>
      <c r="AS155" s="166">
        <v>0</v>
      </c>
      <c r="AT155" s="166">
        <v>0</v>
      </c>
      <c r="AU155" s="166">
        <v>0</v>
      </c>
      <c r="AV155" s="166">
        <v>0</v>
      </c>
      <c r="AW155" s="166">
        <v>0</v>
      </c>
      <c r="AX155" s="166">
        <v>0</v>
      </c>
      <c r="AY155" s="166">
        <v>0</v>
      </c>
      <c r="AZ155" s="166">
        <v>0</v>
      </c>
      <c r="BA155" s="166">
        <v>0</v>
      </c>
      <c r="BB155" s="166">
        <v>0</v>
      </c>
      <c r="BC155" s="166">
        <v>0</v>
      </c>
      <c r="BD155" s="166">
        <v>0</v>
      </c>
      <c r="BE155" s="166">
        <v>0</v>
      </c>
      <c r="BF155" s="166">
        <v>0</v>
      </c>
      <c r="BG155" s="166">
        <v>0</v>
      </c>
    </row>
    <row r="156" spans="1:59" ht="15" x14ac:dyDescent="0.25">
      <c r="A156" s="243"/>
      <c r="B156" s="163">
        <v>1</v>
      </c>
      <c r="C156" s="163">
        <v>1</v>
      </c>
      <c r="D156" s="163">
        <v>1</v>
      </c>
      <c r="E156" s="166">
        <v>0</v>
      </c>
      <c r="F156" s="166">
        <v>0</v>
      </c>
      <c r="G156" s="166">
        <v>0</v>
      </c>
      <c r="H156" s="166">
        <v>0</v>
      </c>
      <c r="I156" s="166">
        <v>0</v>
      </c>
      <c r="J156" s="166">
        <v>0</v>
      </c>
      <c r="K156" s="166">
        <v>0</v>
      </c>
      <c r="L156" s="166">
        <v>0</v>
      </c>
      <c r="M156" s="166">
        <v>0</v>
      </c>
      <c r="N156" s="166">
        <v>0</v>
      </c>
      <c r="O156" s="166">
        <v>0</v>
      </c>
      <c r="P156" s="166">
        <v>0</v>
      </c>
      <c r="Q156" s="166">
        <v>0</v>
      </c>
      <c r="R156" s="166">
        <v>0</v>
      </c>
      <c r="S156" s="166">
        <v>0</v>
      </c>
      <c r="T156" s="166">
        <v>0</v>
      </c>
      <c r="U156" s="166">
        <v>0</v>
      </c>
      <c r="V156" s="166">
        <v>0</v>
      </c>
      <c r="W156" s="166">
        <v>0</v>
      </c>
      <c r="X156" s="166">
        <v>0</v>
      </c>
      <c r="Y156" s="166">
        <v>0</v>
      </c>
      <c r="Z156" s="166">
        <v>0</v>
      </c>
      <c r="AA156" s="166">
        <v>0</v>
      </c>
      <c r="AB156" s="166">
        <v>0</v>
      </c>
      <c r="AC156" s="166">
        <v>0</v>
      </c>
      <c r="AD156" s="166">
        <v>0</v>
      </c>
      <c r="AE156" s="166">
        <v>0</v>
      </c>
      <c r="AF156" s="166">
        <v>0</v>
      </c>
      <c r="AG156" s="166">
        <v>0</v>
      </c>
      <c r="AH156" s="166">
        <v>0</v>
      </c>
      <c r="AI156" s="166">
        <v>0</v>
      </c>
      <c r="AJ156" s="166">
        <v>0</v>
      </c>
      <c r="AK156" s="166">
        <v>0</v>
      </c>
      <c r="AL156" s="166">
        <v>0</v>
      </c>
      <c r="AM156" s="166">
        <v>0</v>
      </c>
      <c r="AN156" s="166">
        <v>0</v>
      </c>
      <c r="AO156" s="166">
        <v>0</v>
      </c>
      <c r="AP156" s="166">
        <v>0</v>
      </c>
      <c r="AQ156" s="166">
        <v>0</v>
      </c>
      <c r="AR156" s="166">
        <v>0</v>
      </c>
      <c r="AS156" s="166">
        <v>0</v>
      </c>
      <c r="AT156" s="166">
        <v>0</v>
      </c>
      <c r="AU156" s="166">
        <v>0</v>
      </c>
      <c r="AV156" s="166">
        <v>0</v>
      </c>
      <c r="AW156" s="166">
        <v>0</v>
      </c>
      <c r="AX156" s="166">
        <v>0</v>
      </c>
      <c r="AY156" s="166">
        <v>0</v>
      </c>
      <c r="AZ156" s="166">
        <v>0</v>
      </c>
      <c r="BA156" s="166">
        <v>0</v>
      </c>
      <c r="BB156" s="166">
        <v>0</v>
      </c>
      <c r="BC156" s="166">
        <v>0</v>
      </c>
      <c r="BD156" s="166">
        <v>0</v>
      </c>
      <c r="BE156" s="166">
        <v>0</v>
      </c>
      <c r="BF156" s="166">
        <v>0</v>
      </c>
      <c r="BG156" s="166">
        <v>0</v>
      </c>
    </row>
    <row r="157" spans="1:59" ht="15" x14ac:dyDescent="0.25">
      <c r="A157" s="243"/>
      <c r="B157" s="163">
        <v>1</v>
      </c>
      <c r="C157" s="163">
        <v>1</v>
      </c>
      <c r="D157" s="163">
        <v>1</v>
      </c>
      <c r="E157" s="166">
        <v>0</v>
      </c>
      <c r="F157" s="166">
        <v>0</v>
      </c>
      <c r="G157" s="166">
        <v>0</v>
      </c>
      <c r="H157" s="166">
        <v>0</v>
      </c>
      <c r="I157" s="166">
        <v>0</v>
      </c>
      <c r="J157" s="166">
        <v>0</v>
      </c>
      <c r="K157" s="166">
        <v>0</v>
      </c>
      <c r="L157" s="166">
        <v>0</v>
      </c>
      <c r="M157" s="166">
        <v>0</v>
      </c>
      <c r="N157" s="166">
        <v>0</v>
      </c>
      <c r="O157" s="166">
        <v>0</v>
      </c>
      <c r="P157" s="166">
        <v>0</v>
      </c>
      <c r="Q157" s="166">
        <v>0</v>
      </c>
      <c r="R157" s="166">
        <v>0</v>
      </c>
      <c r="S157" s="166">
        <v>0</v>
      </c>
      <c r="T157" s="166">
        <v>0</v>
      </c>
      <c r="U157" s="166">
        <v>0</v>
      </c>
      <c r="V157" s="166">
        <v>0</v>
      </c>
      <c r="W157" s="166">
        <v>0</v>
      </c>
      <c r="X157" s="166">
        <v>0</v>
      </c>
      <c r="Y157" s="166">
        <v>0</v>
      </c>
      <c r="Z157" s="166">
        <v>0</v>
      </c>
      <c r="AA157" s="166">
        <v>0</v>
      </c>
      <c r="AB157" s="166">
        <v>0</v>
      </c>
      <c r="AC157" s="166">
        <v>0</v>
      </c>
      <c r="AD157" s="166">
        <v>0</v>
      </c>
      <c r="AE157" s="166">
        <v>0</v>
      </c>
      <c r="AF157" s="166">
        <v>0</v>
      </c>
      <c r="AG157" s="166">
        <v>0</v>
      </c>
      <c r="AH157" s="166">
        <v>0</v>
      </c>
      <c r="AI157" s="166">
        <v>0</v>
      </c>
      <c r="AJ157" s="166">
        <v>0</v>
      </c>
      <c r="AK157" s="166">
        <v>0</v>
      </c>
      <c r="AL157" s="166">
        <v>0</v>
      </c>
      <c r="AM157" s="166">
        <v>0</v>
      </c>
      <c r="AN157" s="166">
        <v>0</v>
      </c>
      <c r="AO157" s="166">
        <v>0</v>
      </c>
      <c r="AP157" s="166">
        <v>0</v>
      </c>
      <c r="AQ157" s="166">
        <v>0</v>
      </c>
      <c r="AR157" s="166">
        <v>0</v>
      </c>
      <c r="AS157" s="166">
        <v>0</v>
      </c>
      <c r="AT157" s="166">
        <v>0</v>
      </c>
      <c r="AU157" s="166">
        <v>0</v>
      </c>
      <c r="AV157" s="166">
        <v>0</v>
      </c>
      <c r="AW157" s="166">
        <v>0</v>
      </c>
      <c r="AX157" s="166">
        <v>0</v>
      </c>
      <c r="AY157" s="166">
        <v>0</v>
      </c>
      <c r="AZ157" s="166">
        <v>0</v>
      </c>
      <c r="BA157" s="166">
        <v>0</v>
      </c>
      <c r="BB157" s="166">
        <v>0</v>
      </c>
      <c r="BC157" s="166">
        <v>0</v>
      </c>
      <c r="BD157" s="166">
        <v>0</v>
      </c>
      <c r="BE157" s="166">
        <v>0</v>
      </c>
      <c r="BF157" s="166">
        <v>0</v>
      </c>
      <c r="BG157" s="166">
        <v>0</v>
      </c>
    </row>
    <row r="158" spans="1:59" ht="15" x14ac:dyDescent="0.25">
      <c r="A158" s="243"/>
      <c r="B158" s="163">
        <v>1</v>
      </c>
      <c r="C158" s="163">
        <v>1</v>
      </c>
      <c r="D158" s="163">
        <v>1</v>
      </c>
      <c r="E158" s="166">
        <v>0</v>
      </c>
      <c r="F158" s="166">
        <v>0</v>
      </c>
      <c r="G158" s="166">
        <v>0</v>
      </c>
      <c r="H158" s="166">
        <v>0</v>
      </c>
      <c r="I158" s="166">
        <v>0</v>
      </c>
      <c r="J158" s="166">
        <v>0</v>
      </c>
      <c r="K158" s="166">
        <v>0</v>
      </c>
      <c r="L158" s="166">
        <v>0</v>
      </c>
      <c r="M158" s="166">
        <v>0</v>
      </c>
      <c r="N158" s="166">
        <v>0</v>
      </c>
      <c r="O158" s="166">
        <v>0</v>
      </c>
      <c r="P158" s="166">
        <v>0</v>
      </c>
      <c r="Q158" s="166">
        <v>0</v>
      </c>
      <c r="R158" s="166">
        <v>0</v>
      </c>
      <c r="S158" s="166">
        <v>0</v>
      </c>
      <c r="T158" s="166">
        <v>0</v>
      </c>
      <c r="U158" s="166">
        <v>0</v>
      </c>
      <c r="V158" s="166">
        <v>0</v>
      </c>
      <c r="W158" s="166">
        <v>0</v>
      </c>
      <c r="X158" s="166">
        <v>0</v>
      </c>
      <c r="Y158" s="166">
        <v>0</v>
      </c>
      <c r="Z158" s="166">
        <v>0</v>
      </c>
      <c r="AA158" s="166">
        <v>0</v>
      </c>
      <c r="AB158" s="166">
        <v>0</v>
      </c>
      <c r="AC158" s="166">
        <v>0</v>
      </c>
      <c r="AD158" s="166">
        <v>0</v>
      </c>
      <c r="AE158" s="166">
        <v>0</v>
      </c>
      <c r="AF158" s="166">
        <v>0</v>
      </c>
      <c r="AG158" s="166">
        <v>0</v>
      </c>
      <c r="AH158" s="166">
        <v>0</v>
      </c>
      <c r="AI158" s="166">
        <v>0</v>
      </c>
      <c r="AJ158" s="166">
        <v>0</v>
      </c>
      <c r="AK158" s="166">
        <v>0</v>
      </c>
      <c r="AL158" s="166">
        <v>0</v>
      </c>
      <c r="AM158" s="166">
        <v>0</v>
      </c>
      <c r="AN158" s="166">
        <v>0</v>
      </c>
      <c r="AO158" s="166">
        <v>0</v>
      </c>
      <c r="AP158" s="166">
        <v>0</v>
      </c>
      <c r="AQ158" s="166">
        <v>0</v>
      </c>
      <c r="AR158" s="166">
        <v>0</v>
      </c>
      <c r="AS158" s="166">
        <v>0</v>
      </c>
      <c r="AT158" s="166">
        <v>0</v>
      </c>
      <c r="AU158" s="166">
        <v>0</v>
      </c>
      <c r="AV158" s="166">
        <v>0</v>
      </c>
      <c r="AW158" s="166">
        <v>0</v>
      </c>
      <c r="AX158" s="166">
        <v>0</v>
      </c>
      <c r="AY158" s="166">
        <v>0</v>
      </c>
      <c r="AZ158" s="166">
        <v>0</v>
      </c>
      <c r="BA158" s="166">
        <v>0</v>
      </c>
      <c r="BB158" s="166">
        <v>0</v>
      </c>
      <c r="BC158" s="166">
        <v>0</v>
      </c>
      <c r="BD158" s="166">
        <v>0</v>
      </c>
      <c r="BE158" s="166">
        <v>0</v>
      </c>
      <c r="BF158" s="166">
        <v>0</v>
      </c>
      <c r="BG158" s="166">
        <v>0</v>
      </c>
    </row>
    <row r="159" spans="1:59" ht="15" x14ac:dyDescent="0.25">
      <c r="A159" s="243"/>
      <c r="B159" s="163">
        <v>1</v>
      </c>
      <c r="C159" s="163">
        <v>1</v>
      </c>
      <c r="D159" s="163">
        <v>1</v>
      </c>
      <c r="E159" s="166">
        <v>0</v>
      </c>
      <c r="F159" s="166">
        <v>0</v>
      </c>
      <c r="G159" s="166">
        <v>0</v>
      </c>
      <c r="H159" s="166">
        <v>0</v>
      </c>
      <c r="I159" s="166">
        <v>0</v>
      </c>
      <c r="J159" s="166">
        <v>0</v>
      </c>
      <c r="K159" s="166">
        <v>0</v>
      </c>
      <c r="L159" s="166">
        <v>0</v>
      </c>
      <c r="M159" s="166">
        <v>0</v>
      </c>
      <c r="N159" s="166">
        <v>0</v>
      </c>
      <c r="O159" s="166">
        <v>0</v>
      </c>
      <c r="P159" s="166">
        <v>0</v>
      </c>
      <c r="Q159" s="166">
        <v>0</v>
      </c>
      <c r="R159" s="166">
        <v>0</v>
      </c>
      <c r="S159" s="166">
        <v>0</v>
      </c>
      <c r="T159" s="166">
        <v>0</v>
      </c>
      <c r="U159" s="166">
        <v>0</v>
      </c>
      <c r="V159" s="166">
        <v>0</v>
      </c>
      <c r="W159" s="166">
        <v>0</v>
      </c>
      <c r="X159" s="166">
        <v>0</v>
      </c>
      <c r="Y159" s="166">
        <v>0</v>
      </c>
      <c r="Z159" s="166">
        <v>0</v>
      </c>
      <c r="AA159" s="166">
        <v>0</v>
      </c>
      <c r="AB159" s="166">
        <v>0</v>
      </c>
      <c r="AC159" s="166">
        <v>0</v>
      </c>
      <c r="AD159" s="166">
        <v>0</v>
      </c>
      <c r="AE159" s="166">
        <v>0</v>
      </c>
      <c r="AF159" s="166">
        <v>0</v>
      </c>
      <c r="AG159" s="166">
        <v>0</v>
      </c>
      <c r="AH159" s="166">
        <v>0</v>
      </c>
      <c r="AI159" s="166">
        <v>0</v>
      </c>
      <c r="AJ159" s="166">
        <v>0</v>
      </c>
      <c r="AK159" s="166">
        <v>0</v>
      </c>
      <c r="AL159" s="166">
        <v>0</v>
      </c>
      <c r="AM159" s="166">
        <v>0</v>
      </c>
      <c r="AN159" s="166">
        <v>0</v>
      </c>
      <c r="AO159" s="166">
        <v>0</v>
      </c>
      <c r="AP159" s="166">
        <v>0</v>
      </c>
      <c r="AQ159" s="166">
        <v>0</v>
      </c>
      <c r="AR159" s="166">
        <v>0</v>
      </c>
      <c r="AS159" s="166">
        <v>0</v>
      </c>
      <c r="AT159" s="166">
        <v>0</v>
      </c>
      <c r="AU159" s="166">
        <v>0</v>
      </c>
      <c r="AV159" s="166">
        <v>0</v>
      </c>
      <c r="AW159" s="166">
        <v>0</v>
      </c>
      <c r="AX159" s="166">
        <v>0</v>
      </c>
      <c r="AY159" s="166">
        <v>0</v>
      </c>
      <c r="AZ159" s="166">
        <v>0</v>
      </c>
      <c r="BA159" s="166">
        <v>0</v>
      </c>
      <c r="BB159" s="166">
        <v>0</v>
      </c>
      <c r="BC159" s="166">
        <v>0</v>
      </c>
      <c r="BD159" s="166">
        <v>0</v>
      </c>
      <c r="BE159" s="166">
        <v>0</v>
      </c>
      <c r="BF159" s="166">
        <v>0</v>
      </c>
      <c r="BG159" s="166">
        <v>0</v>
      </c>
    </row>
    <row r="160" spans="1:59" ht="15" x14ac:dyDescent="0.25">
      <c r="A160" s="243"/>
      <c r="B160" s="163">
        <v>1</v>
      </c>
      <c r="C160" s="163">
        <v>1</v>
      </c>
      <c r="D160" s="163">
        <v>1</v>
      </c>
      <c r="E160" s="166">
        <v>0</v>
      </c>
      <c r="F160" s="166">
        <v>0</v>
      </c>
      <c r="G160" s="166">
        <v>0</v>
      </c>
      <c r="H160" s="166">
        <v>0</v>
      </c>
      <c r="I160" s="166">
        <v>0</v>
      </c>
      <c r="J160" s="166">
        <v>0</v>
      </c>
      <c r="K160" s="166">
        <v>0</v>
      </c>
      <c r="L160" s="166">
        <v>0</v>
      </c>
      <c r="M160" s="166">
        <v>0</v>
      </c>
      <c r="N160" s="166">
        <v>0</v>
      </c>
      <c r="O160" s="166">
        <v>0</v>
      </c>
      <c r="P160" s="166">
        <v>0</v>
      </c>
      <c r="Q160" s="166">
        <v>0</v>
      </c>
      <c r="R160" s="166">
        <v>0</v>
      </c>
      <c r="S160" s="166">
        <v>0</v>
      </c>
      <c r="T160" s="166">
        <v>0</v>
      </c>
      <c r="U160" s="166">
        <v>0</v>
      </c>
      <c r="V160" s="166">
        <v>0</v>
      </c>
      <c r="W160" s="166">
        <v>0</v>
      </c>
      <c r="X160" s="166">
        <v>0</v>
      </c>
      <c r="Y160" s="166">
        <v>0</v>
      </c>
      <c r="Z160" s="166">
        <v>0</v>
      </c>
      <c r="AA160" s="166">
        <v>0</v>
      </c>
      <c r="AB160" s="166">
        <v>0</v>
      </c>
      <c r="AC160" s="166">
        <v>0</v>
      </c>
      <c r="AD160" s="166">
        <v>0</v>
      </c>
      <c r="AE160" s="166">
        <v>0</v>
      </c>
      <c r="AF160" s="166">
        <v>0</v>
      </c>
      <c r="AG160" s="166">
        <v>0</v>
      </c>
      <c r="AH160" s="166">
        <v>0</v>
      </c>
      <c r="AI160" s="166">
        <v>0</v>
      </c>
      <c r="AJ160" s="166">
        <v>0</v>
      </c>
      <c r="AK160" s="166">
        <v>0</v>
      </c>
      <c r="AL160" s="166">
        <v>0</v>
      </c>
      <c r="AM160" s="166">
        <v>0</v>
      </c>
      <c r="AN160" s="166">
        <v>0</v>
      </c>
      <c r="AO160" s="166">
        <v>0</v>
      </c>
      <c r="AP160" s="166">
        <v>0</v>
      </c>
      <c r="AQ160" s="166">
        <v>0</v>
      </c>
      <c r="AR160" s="166">
        <v>0</v>
      </c>
      <c r="AS160" s="166">
        <v>0</v>
      </c>
      <c r="AT160" s="166">
        <v>0</v>
      </c>
      <c r="AU160" s="166">
        <v>0</v>
      </c>
      <c r="AV160" s="166">
        <v>0</v>
      </c>
      <c r="AW160" s="166">
        <v>0</v>
      </c>
      <c r="AX160" s="166">
        <v>0</v>
      </c>
      <c r="AY160" s="166">
        <v>0</v>
      </c>
      <c r="AZ160" s="166">
        <v>0</v>
      </c>
      <c r="BA160" s="166">
        <v>0</v>
      </c>
      <c r="BB160" s="166">
        <v>0</v>
      </c>
      <c r="BC160" s="166">
        <v>0</v>
      </c>
      <c r="BD160" s="166">
        <v>0</v>
      </c>
      <c r="BE160" s="166">
        <v>0</v>
      </c>
      <c r="BF160" s="166">
        <v>0</v>
      </c>
      <c r="BG160" s="166">
        <v>0</v>
      </c>
    </row>
    <row r="161" spans="1:59" ht="15" x14ac:dyDescent="0.25">
      <c r="A161" s="243"/>
      <c r="B161" s="163">
        <v>1</v>
      </c>
      <c r="C161" s="163">
        <v>1</v>
      </c>
      <c r="D161" s="163">
        <v>1</v>
      </c>
      <c r="E161" s="166">
        <v>0</v>
      </c>
      <c r="F161" s="166">
        <v>0</v>
      </c>
      <c r="G161" s="166">
        <v>0</v>
      </c>
      <c r="H161" s="166">
        <v>0</v>
      </c>
      <c r="I161" s="166">
        <v>0</v>
      </c>
      <c r="J161" s="166">
        <v>0</v>
      </c>
      <c r="K161" s="166">
        <v>0</v>
      </c>
      <c r="L161" s="166">
        <v>0</v>
      </c>
      <c r="M161" s="166">
        <v>0</v>
      </c>
      <c r="N161" s="166">
        <v>0</v>
      </c>
      <c r="O161" s="166">
        <v>0</v>
      </c>
      <c r="P161" s="166">
        <v>0</v>
      </c>
      <c r="Q161" s="166">
        <v>0</v>
      </c>
      <c r="R161" s="166">
        <v>0</v>
      </c>
      <c r="S161" s="166">
        <v>0</v>
      </c>
      <c r="T161" s="166">
        <v>0</v>
      </c>
      <c r="U161" s="166">
        <v>0</v>
      </c>
      <c r="V161" s="166">
        <v>0</v>
      </c>
      <c r="W161" s="166">
        <v>0</v>
      </c>
      <c r="X161" s="166">
        <v>0</v>
      </c>
      <c r="Y161" s="166">
        <v>0</v>
      </c>
      <c r="Z161" s="166">
        <v>0</v>
      </c>
      <c r="AA161" s="166">
        <v>0</v>
      </c>
      <c r="AB161" s="166">
        <v>0</v>
      </c>
      <c r="AC161" s="166">
        <v>0</v>
      </c>
      <c r="AD161" s="166">
        <v>0</v>
      </c>
      <c r="AE161" s="166">
        <v>0</v>
      </c>
      <c r="AF161" s="166">
        <v>0</v>
      </c>
      <c r="AG161" s="166">
        <v>0</v>
      </c>
      <c r="AH161" s="166">
        <v>0</v>
      </c>
      <c r="AI161" s="166">
        <v>0</v>
      </c>
      <c r="AJ161" s="166">
        <v>0</v>
      </c>
      <c r="AK161" s="166">
        <v>0</v>
      </c>
      <c r="AL161" s="166">
        <v>0</v>
      </c>
      <c r="AM161" s="166">
        <v>0</v>
      </c>
      <c r="AN161" s="166">
        <v>0</v>
      </c>
      <c r="AO161" s="166">
        <v>0</v>
      </c>
      <c r="AP161" s="166">
        <v>0</v>
      </c>
      <c r="AQ161" s="166">
        <v>0</v>
      </c>
      <c r="AR161" s="166">
        <v>0</v>
      </c>
      <c r="AS161" s="166">
        <v>0</v>
      </c>
      <c r="AT161" s="166">
        <v>0</v>
      </c>
      <c r="AU161" s="166">
        <v>0</v>
      </c>
      <c r="AV161" s="166">
        <v>0</v>
      </c>
      <c r="AW161" s="166">
        <v>0</v>
      </c>
      <c r="AX161" s="166">
        <v>0</v>
      </c>
      <c r="AY161" s="166">
        <v>0</v>
      </c>
      <c r="AZ161" s="166">
        <v>0</v>
      </c>
      <c r="BA161" s="166">
        <v>0</v>
      </c>
      <c r="BB161" s="166">
        <v>0</v>
      </c>
      <c r="BC161" s="166">
        <v>0</v>
      </c>
      <c r="BD161" s="166">
        <v>0</v>
      </c>
      <c r="BE161" s="166">
        <v>0</v>
      </c>
      <c r="BF161" s="166">
        <v>0</v>
      </c>
      <c r="BG161" s="166">
        <v>0</v>
      </c>
    </row>
    <row r="162" spans="1:59" ht="15" x14ac:dyDescent="0.25">
      <c r="A162" s="243"/>
      <c r="B162" s="163">
        <v>1</v>
      </c>
      <c r="C162" s="163">
        <v>1</v>
      </c>
      <c r="D162" s="163">
        <v>1</v>
      </c>
      <c r="E162" s="166">
        <v>0</v>
      </c>
      <c r="F162" s="166">
        <v>0</v>
      </c>
      <c r="G162" s="166">
        <v>0</v>
      </c>
      <c r="H162" s="166">
        <v>0</v>
      </c>
      <c r="I162" s="166">
        <v>0</v>
      </c>
      <c r="J162" s="166">
        <v>0</v>
      </c>
      <c r="K162" s="166">
        <v>0</v>
      </c>
      <c r="L162" s="166">
        <v>0</v>
      </c>
      <c r="M162" s="166">
        <v>0</v>
      </c>
      <c r="N162" s="166">
        <v>0</v>
      </c>
      <c r="O162" s="166">
        <v>0</v>
      </c>
      <c r="P162" s="166">
        <v>0</v>
      </c>
      <c r="Q162" s="166">
        <v>0</v>
      </c>
      <c r="R162" s="166">
        <v>0</v>
      </c>
      <c r="S162" s="166">
        <v>0</v>
      </c>
      <c r="T162" s="166">
        <v>0</v>
      </c>
      <c r="U162" s="166">
        <v>0</v>
      </c>
      <c r="V162" s="166">
        <v>0</v>
      </c>
      <c r="W162" s="166">
        <v>0</v>
      </c>
      <c r="X162" s="166">
        <v>0</v>
      </c>
      <c r="Y162" s="166">
        <v>0</v>
      </c>
      <c r="Z162" s="166">
        <v>0</v>
      </c>
      <c r="AA162" s="166">
        <v>0</v>
      </c>
      <c r="AB162" s="166">
        <v>0</v>
      </c>
      <c r="AC162" s="166">
        <v>0</v>
      </c>
      <c r="AD162" s="166">
        <v>0</v>
      </c>
      <c r="AE162" s="166">
        <v>0</v>
      </c>
      <c r="AF162" s="166">
        <v>0</v>
      </c>
      <c r="AG162" s="166">
        <v>0</v>
      </c>
      <c r="AH162" s="166">
        <v>0</v>
      </c>
      <c r="AI162" s="166">
        <v>0</v>
      </c>
      <c r="AJ162" s="166">
        <v>0</v>
      </c>
      <c r="AK162" s="166">
        <v>0</v>
      </c>
      <c r="AL162" s="166">
        <v>0</v>
      </c>
      <c r="AM162" s="166">
        <v>0</v>
      </c>
      <c r="AN162" s="166">
        <v>0</v>
      </c>
      <c r="AO162" s="166">
        <v>0</v>
      </c>
      <c r="AP162" s="166">
        <v>0</v>
      </c>
      <c r="AQ162" s="166">
        <v>0</v>
      </c>
      <c r="AR162" s="166">
        <v>0</v>
      </c>
      <c r="AS162" s="166">
        <v>0</v>
      </c>
      <c r="AT162" s="166">
        <v>0</v>
      </c>
      <c r="AU162" s="166">
        <v>0</v>
      </c>
      <c r="AV162" s="166">
        <v>0</v>
      </c>
      <c r="AW162" s="166">
        <v>0</v>
      </c>
      <c r="AX162" s="166">
        <v>0</v>
      </c>
      <c r="AY162" s="166">
        <v>0</v>
      </c>
      <c r="AZ162" s="166">
        <v>0</v>
      </c>
      <c r="BA162" s="166">
        <v>0</v>
      </c>
      <c r="BB162" s="166">
        <v>0</v>
      </c>
      <c r="BC162" s="166">
        <v>0</v>
      </c>
      <c r="BD162" s="166">
        <v>0</v>
      </c>
      <c r="BE162" s="166">
        <v>0</v>
      </c>
      <c r="BF162" s="166">
        <v>0</v>
      </c>
      <c r="BG162" s="166">
        <v>0</v>
      </c>
    </row>
    <row r="163" spans="1:59" ht="15" x14ac:dyDescent="0.25">
      <c r="A163" s="243"/>
      <c r="B163" s="163">
        <v>1</v>
      </c>
      <c r="C163" s="163">
        <v>1</v>
      </c>
      <c r="D163" s="163">
        <v>1</v>
      </c>
      <c r="E163" s="166">
        <v>0</v>
      </c>
      <c r="F163" s="166">
        <v>0</v>
      </c>
      <c r="G163" s="166">
        <v>0</v>
      </c>
      <c r="H163" s="166">
        <v>0</v>
      </c>
      <c r="I163" s="166">
        <v>0</v>
      </c>
      <c r="J163" s="166">
        <v>0</v>
      </c>
      <c r="K163" s="166">
        <v>0</v>
      </c>
      <c r="L163" s="166">
        <v>0</v>
      </c>
      <c r="M163" s="166">
        <v>0</v>
      </c>
      <c r="N163" s="166">
        <v>0</v>
      </c>
      <c r="O163" s="166">
        <v>0</v>
      </c>
      <c r="P163" s="166">
        <v>0</v>
      </c>
      <c r="Q163" s="166">
        <v>0</v>
      </c>
      <c r="R163" s="166">
        <v>0</v>
      </c>
      <c r="S163" s="166">
        <v>0</v>
      </c>
      <c r="T163" s="166">
        <v>0</v>
      </c>
      <c r="U163" s="166">
        <v>0</v>
      </c>
      <c r="V163" s="166">
        <v>0</v>
      </c>
      <c r="W163" s="166">
        <v>0</v>
      </c>
      <c r="X163" s="166">
        <v>0</v>
      </c>
      <c r="Y163" s="166">
        <v>0</v>
      </c>
      <c r="Z163" s="166">
        <v>0</v>
      </c>
      <c r="AA163" s="166">
        <v>0</v>
      </c>
      <c r="AB163" s="166">
        <v>0</v>
      </c>
      <c r="AC163" s="166">
        <v>0</v>
      </c>
      <c r="AD163" s="166">
        <v>0</v>
      </c>
      <c r="AE163" s="166">
        <v>0</v>
      </c>
      <c r="AF163" s="166">
        <v>0</v>
      </c>
      <c r="AG163" s="166">
        <v>0</v>
      </c>
      <c r="AH163" s="166">
        <v>0</v>
      </c>
      <c r="AI163" s="166">
        <v>0</v>
      </c>
      <c r="AJ163" s="166">
        <v>0</v>
      </c>
      <c r="AK163" s="166">
        <v>0</v>
      </c>
      <c r="AL163" s="166">
        <v>0</v>
      </c>
      <c r="AM163" s="166">
        <v>0</v>
      </c>
      <c r="AN163" s="166">
        <v>0</v>
      </c>
      <c r="AO163" s="166">
        <v>0</v>
      </c>
      <c r="AP163" s="166">
        <v>0</v>
      </c>
      <c r="AQ163" s="166">
        <v>0</v>
      </c>
      <c r="AR163" s="166">
        <v>0</v>
      </c>
      <c r="AS163" s="166">
        <v>0</v>
      </c>
      <c r="AT163" s="166">
        <v>0</v>
      </c>
      <c r="AU163" s="166">
        <v>0</v>
      </c>
      <c r="AV163" s="166">
        <v>0</v>
      </c>
      <c r="AW163" s="166">
        <v>0</v>
      </c>
      <c r="AX163" s="166">
        <v>0</v>
      </c>
      <c r="AY163" s="166">
        <v>0</v>
      </c>
      <c r="AZ163" s="166">
        <v>0</v>
      </c>
      <c r="BA163" s="166">
        <v>0</v>
      </c>
      <c r="BB163" s="166">
        <v>0</v>
      </c>
      <c r="BC163" s="166">
        <v>0</v>
      </c>
      <c r="BD163" s="166">
        <v>0</v>
      </c>
      <c r="BE163" s="166">
        <v>0</v>
      </c>
      <c r="BF163" s="166">
        <v>0</v>
      </c>
      <c r="BG163" s="166">
        <v>0</v>
      </c>
    </row>
    <row r="164" spans="1:59" ht="15" x14ac:dyDescent="0.25">
      <c r="A164" s="243"/>
      <c r="B164" s="163">
        <v>1</v>
      </c>
      <c r="C164" s="163">
        <v>1</v>
      </c>
      <c r="D164" s="163">
        <v>1</v>
      </c>
      <c r="E164" s="166">
        <v>0</v>
      </c>
      <c r="F164" s="166">
        <v>0</v>
      </c>
      <c r="G164" s="166">
        <v>0</v>
      </c>
      <c r="H164" s="166">
        <v>0</v>
      </c>
      <c r="I164" s="166">
        <v>0</v>
      </c>
      <c r="J164" s="166">
        <v>0</v>
      </c>
      <c r="K164" s="166">
        <v>0</v>
      </c>
      <c r="L164" s="166">
        <v>0</v>
      </c>
      <c r="M164" s="166">
        <v>0</v>
      </c>
      <c r="N164" s="166">
        <v>0</v>
      </c>
      <c r="O164" s="166">
        <v>0</v>
      </c>
      <c r="P164" s="166">
        <v>0</v>
      </c>
      <c r="Q164" s="166">
        <v>0</v>
      </c>
      <c r="R164" s="166">
        <v>0</v>
      </c>
      <c r="S164" s="166">
        <v>0</v>
      </c>
      <c r="T164" s="166">
        <v>0</v>
      </c>
      <c r="U164" s="166">
        <v>0</v>
      </c>
      <c r="V164" s="166">
        <v>0</v>
      </c>
      <c r="W164" s="166">
        <v>0</v>
      </c>
      <c r="X164" s="166">
        <v>0</v>
      </c>
      <c r="Y164" s="166">
        <v>0</v>
      </c>
      <c r="Z164" s="166">
        <v>0</v>
      </c>
      <c r="AA164" s="166">
        <v>0</v>
      </c>
      <c r="AB164" s="166">
        <v>0</v>
      </c>
      <c r="AC164" s="166">
        <v>0</v>
      </c>
      <c r="AD164" s="166">
        <v>0</v>
      </c>
      <c r="AE164" s="166">
        <v>0</v>
      </c>
      <c r="AF164" s="166">
        <v>0</v>
      </c>
      <c r="AG164" s="166">
        <v>0</v>
      </c>
      <c r="AH164" s="166">
        <v>0</v>
      </c>
      <c r="AI164" s="166">
        <v>0</v>
      </c>
      <c r="AJ164" s="166">
        <v>0</v>
      </c>
      <c r="AK164" s="166">
        <v>0</v>
      </c>
      <c r="AL164" s="166">
        <v>0</v>
      </c>
      <c r="AM164" s="166">
        <v>0</v>
      </c>
      <c r="AN164" s="166">
        <v>0</v>
      </c>
      <c r="AO164" s="166">
        <v>0</v>
      </c>
      <c r="AP164" s="166">
        <v>0</v>
      </c>
      <c r="AQ164" s="166">
        <v>0</v>
      </c>
      <c r="AR164" s="166">
        <v>0</v>
      </c>
      <c r="AS164" s="166">
        <v>0</v>
      </c>
      <c r="AT164" s="166">
        <v>0</v>
      </c>
      <c r="AU164" s="166">
        <v>0</v>
      </c>
      <c r="AV164" s="166">
        <v>0</v>
      </c>
      <c r="AW164" s="166">
        <v>0</v>
      </c>
      <c r="AX164" s="166">
        <v>0</v>
      </c>
      <c r="AY164" s="166">
        <v>0</v>
      </c>
      <c r="AZ164" s="166">
        <v>0</v>
      </c>
      <c r="BA164" s="166">
        <v>0</v>
      </c>
      <c r="BB164" s="166">
        <v>0</v>
      </c>
      <c r="BC164" s="166">
        <v>0</v>
      </c>
      <c r="BD164" s="166">
        <v>0</v>
      </c>
      <c r="BE164" s="166">
        <v>0</v>
      </c>
      <c r="BF164" s="166">
        <v>0</v>
      </c>
      <c r="BG164" s="166">
        <v>0</v>
      </c>
    </row>
    <row r="165" spans="1:59" ht="15" x14ac:dyDescent="0.25">
      <c r="A165" s="243"/>
      <c r="B165" s="163">
        <v>1</v>
      </c>
      <c r="C165" s="163">
        <v>1</v>
      </c>
      <c r="D165" s="163">
        <v>1</v>
      </c>
      <c r="E165" s="166">
        <v>0</v>
      </c>
      <c r="F165" s="166">
        <v>0</v>
      </c>
      <c r="G165" s="166">
        <v>0</v>
      </c>
      <c r="H165" s="166">
        <v>0</v>
      </c>
      <c r="I165" s="166">
        <v>0</v>
      </c>
      <c r="J165" s="166">
        <v>0</v>
      </c>
      <c r="K165" s="166">
        <v>0</v>
      </c>
      <c r="L165" s="166">
        <v>0</v>
      </c>
      <c r="M165" s="166">
        <v>0</v>
      </c>
      <c r="N165" s="166">
        <v>0</v>
      </c>
      <c r="O165" s="166">
        <v>0</v>
      </c>
      <c r="P165" s="166">
        <v>0</v>
      </c>
      <c r="Q165" s="166">
        <v>0</v>
      </c>
      <c r="R165" s="166">
        <v>0</v>
      </c>
      <c r="S165" s="166">
        <v>0</v>
      </c>
      <c r="T165" s="166">
        <v>0</v>
      </c>
      <c r="U165" s="166">
        <v>0</v>
      </c>
      <c r="V165" s="166">
        <v>0</v>
      </c>
      <c r="W165" s="166">
        <v>0</v>
      </c>
      <c r="X165" s="166">
        <v>0</v>
      </c>
      <c r="Y165" s="166">
        <v>0</v>
      </c>
      <c r="Z165" s="166">
        <v>0</v>
      </c>
      <c r="AA165" s="166">
        <v>0</v>
      </c>
      <c r="AB165" s="166">
        <v>0</v>
      </c>
      <c r="AC165" s="166">
        <v>0</v>
      </c>
      <c r="AD165" s="166">
        <v>0</v>
      </c>
      <c r="AE165" s="166">
        <v>0</v>
      </c>
      <c r="AF165" s="166">
        <v>0</v>
      </c>
      <c r="AG165" s="166">
        <v>0</v>
      </c>
      <c r="AH165" s="166">
        <v>0</v>
      </c>
      <c r="AI165" s="166">
        <v>0</v>
      </c>
      <c r="AJ165" s="166">
        <v>0</v>
      </c>
      <c r="AK165" s="166">
        <v>0</v>
      </c>
      <c r="AL165" s="166">
        <v>0</v>
      </c>
      <c r="AM165" s="166">
        <v>0</v>
      </c>
      <c r="AN165" s="166">
        <v>0</v>
      </c>
      <c r="AO165" s="166">
        <v>0</v>
      </c>
      <c r="AP165" s="166">
        <v>0</v>
      </c>
      <c r="AQ165" s="166">
        <v>0</v>
      </c>
      <c r="AR165" s="166">
        <v>0</v>
      </c>
      <c r="AS165" s="166">
        <v>0</v>
      </c>
      <c r="AT165" s="166">
        <v>0</v>
      </c>
      <c r="AU165" s="166">
        <v>0</v>
      </c>
      <c r="AV165" s="166">
        <v>0</v>
      </c>
      <c r="AW165" s="166">
        <v>0</v>
      </c>
      <c r="AX165" s="166">
        <v>0</v>
      </c>
      <c r="AY165" s="166">
        <v>0</v>
      </c>
      <c r="AZ165" s="166">
        <v>0</v>
      </c>
      <c r="BA165" s="166">
        <v>0</v>
      </c>
      <c r="BB165" s="166">
        <v>0</v>
      </c>
      <c r="BC165" s="166">
        <v>0</v>
      </c>
      <c r="BD165" s="166">
        <v>0</v>
      </c>
      <c r="BE165" s="166">
        <v>0</v>
      </c>
      <c r="BF165" s="166">
        <v>0</v>
      </c>
      <c r="BG165" s="166">
        <v>0</v>
      </c>
    </row>
    <row r="166" spans="1:59" ht="15" x14ac:dyDescent="0.25">
      <c r="A166" s="243"/>
      <c r="B166" s="163">
        <v>1</v>
      </c>
      <c r="C166" s="163">
        <v>1</v>
      </c>
      <c r="D166" s="163">
        <v>1</v>
      </c>
      <c r="E166" s="166">
        <v>0</v>
      </c>
      <c r="F166" s="166">
        <v>0</v>
      </c>
      <c r="G166" s="166">
        <v>0</v>
      </c>
      <c r="H166" s="166">
        <v>0</v>
      </c>
      <c r="I166" s="166">
        <v>0</v>
      </c>
      <c r="J166" s="166">
        <v>0</v>
      </c>
      <c r="K166" s="166">
        <v>0</v>
      </c>
      <c r="L166" s="166">
        <v>0</v>
      </c>
      <c r="M166" s="166">
        <v>0</v>
      </c>
      <c r="N166" s="166">
        <v>0</v>
      </c>
      <c r="O166" s="166">
        <v>0</v>
      </c>
      <c r="P166" s="166">
        <v>0</v>
      </c>
      <c r="Q166" s="166">
        <v>0</v>
      </c>
      <c r="R166" s="166">
        <v>0</v>
      </c>
      <c r="S166" s="166">
        <v>0</v>
      </c>
      <c r="T166" s="166">
        <v>0</v>
      </c>
      <c r="U166" s="166">
        <v>0</v>
      </c>
      <c r="V166" s="166">
        <v>0</v>
      </c>
      <c r="W166" s="166">
        <v>0</v>
      </c>
      <c r="X166" s="166">
        <v>0</v>
      </c>
      <c r="Y166" s="166">
        <v>0</v>
      </c>
      <c r="Z166" s="166">
        <v>0</v>
      </c>
      <c r="AA166" s="166">
        <v>0</v>
      </c>
      <c r="AB166" s="166">
        <v>0</v>
      </c>
      <c r="AC166" s="166">
        <v>0</v>
      </c>
      <c r="AD166" s="166">
        <v>0</v>
      </c>
      <c r="AE166" s="166">
        <v>0</v>
      </c>
      <c r="AF166" s="166">
        <v>0</v>
      </c>
      <c r="AG166" s="166">
        <v>0</v>
      </c>
      <c r="AH166" s="166">
        <v>0</v>
      </c>
      <c r="AI166" s="166">
        <v>0</v>
      </c>
      <c r="AJ166" s="166">
        <v>0</v>
      </c>
      <c r="AK166" s="166">
        <v>0</v>
      </c>
      <c r="AL166" s="166">
        <v>0</v>
      </c>
      <c r="AM166" s="166">
        <v>0</v>
      </c>
      <c r="AN166" s="166">
        <v>0</v>
      </c>
      <c r="AO166" s="166">
        <v>0</v>
      </c>
      <c r="AP166" s="166">
        <v>0</v>
      </c>
      <c r="AQ166" s="166">
        <v>0</v>
      </c>
      <c r="AR166" s="166">
        <v>0</v>
      </c>
      <c r="AS166" s="166">
        <v>0</v>
      </c>
      <c r="AT166" s="166">
        <v>0</v>
      </c>
      <c r="AU166" s="166">
        <v>0</v>
      </c>
      <c r="AV166" s="166">
        <v>0</v>
      </c>
      <c r="AW166" s="166">
        <v>0</v>
      </c>
      <c r="AX166" s="166">
        <v>0</v>
      </c>
      <c r="AY166" s="166">
        <v>0</v>
      </c>
      <c r="AZ166" s="166">
        <v>0</v>
      </c>
      <c r="BA166" s="166">
        <v>0</v>
      </c>
      <c r="BB166" s="166">
        <v>0</v>
      </c>
      <c r="BC166" s="166">
        <v>0</v>
      </c>
      <c r="BD166" s="166">
        <v>0</v>
      </c>
      <c r="BE166" s="166">
        <v>0</v>
      </c>
      <c r="BF166" s="166">
        <v>0</v>
      </c>
      <c r="BG166" s="166">
        <v>0</v>
      </c>
    </row>
    <row r="167" spans="1:59" ht="15" x14ac:dyDescent="0.25">
      <c r="A167" s="243"/>
      <c r="B167" s="163">
        <v>1</v>
      </c>
      <c r="C167" s="163">
        <v>1</v>
      </c>
      <c r="D167" s="163">
        <v>1</v>
      </c>
      <c r="E167" s="166">
        <v>0</v>
      </c>
      <c r="F167" s="166">
        <v>0</v>
      </c>
      <c r="G167" s="166">
        <v>0</v>
      </c>
      <c r="H167" s="166">
        <v>0</v>
      </c>
      <c r="I167" s="166">
        <v>0</v>
      </c>
      <c r="J167" s="166">
        <v>0</v>
      </c>
      <c r="K167" s="166">
        <v>0</v>
      </c>
      <c r="L167" s="166">
        <v>0</v>
      </c>
      <c r="M167" s="166">
        <v>0</v>
      </c>
      <c r="N167" s="166">
        <v>0</v>
      </c>
      <c r="O167" s="166">
        <v>0</v>
      </c>
      <c r="P167" s="166">
        <v>0</v>
      </c>
      <c r="Q167" s="166">
        <v>0</v>
      </c>
      <c r="R167" s="166">
        <v>0</v>
      </c>
      <c r="S167" s="166">
        <v>0</v>
      </c>
      <c r="T167" s="166">
        <v>0</v>
      </c>
      <c r="U167" s="166">
        <v>0</v>
      </c>
      <c r="V167" s="166">
        <v>0</v>
      </c>
      <c r="W167" s="166">
        <v>0</v>
      </c>
      <c r="X167" s="166">
        <v>0</v>
      </c>
      <c r="Y167" s="166">
        <v>0</v>
      </c>
      <c r="Z167" s="166">
        <v>0</v>
      </c>
      <c r="AA167" s="166">
        <v>0</v>
      </c>
      <c r="AB167" s="166">
        <v>0</v>
      </c>
      <c r="AC167" s="166">
        <v>0</v>
      </c>
      <c r="AD167" s="166">
        <v>0</v>
      </c>
      <c r="AE167" s="166">
        <v>0</v>
      </c>
      <c r="AF167" s="166">
        <v>0</v>
      </c>
      <c r="AG167" s="166">
        <v>0</v>
      </c>
      <c r="AH167" s="166">
        <v>0</v>
      </c>
      <c r="AI167" s="166">
        <v>0</v>
      </c>
      <c r="AJ167" s="166">
        <v>0</v>
      </c>
      <c r="AK167" s="166">
        <v>0</v>
      </c>
      <c r="AL167" s="166">
        <v>0</v>
      </c>
      <c r="AM167" s="166">
        <v>0</v>
      </c>
      <c r="AN167" s="166">
        <v>0</v>
      </c>
      <c r="AO167" s="166">
        <v>0</v>
      </c>
      <c r="AP167" s="166">
        <v>0</v>
      </c>
      <c r="AQ167" s="166">
        <v>0</v>
      </c>
      <c r="AR167" s="166">
        <v>0</v>
      </c>
      <c r="AS167" s="166">
        <v>0</v>
      </c>
      <c r="AT167" s="166">
        <v>0</v>
      </c>
      <c r="AU167" s="166">
        <v>0</v>
      </c>
      <c r="AV167" s="166">
        <v>0</v>
      </c>
      <c r="AW167" s="166">
        <v>0</v>
      </c>
      <c r="AX167" s="166">
        <v>0</v>
      </c>
      <c r="AY167" s="166">
        <v>0</v>
      </c>
      <c r="AZ167" s="166">
        <v>0</v>
      </c>
      <c r="BA167" s="166">
        <v>0</v>
      </c>
      <c r="BB167" s="166">
        <v>0</v>
      </c>
      <c r="BC167" s="166">
        <v>0</v>
      </c>
      <c r="BD167" s="166">
        <v>0</v>
      </c>
      <c r="BE167" s="166">
        <v>0</v>
      </c>
      <c r="BF167" s="166">
        <v>0</v>
      </c>
      <c r="BG167" s="166">
        <v>0</v>
      </c>
    </row>
    <row r="168" spans="1:59" ht="15" x14ac:dyDescent="0.25">
      <c r="A168" s="243"/>
      <c r="B168" s="163">
        <v>1</v>
      </c>
      <c r="C168" s="163">
        <v>1</v>
      </c>
      <c r="D168" s="163">
        <v>1</v>
      </c>
      <c r="E168" s="166">
        <v>0</v>
      </c>
      <c r="F168" s="166">
        <v>0</v>
      </c>
      <c r="G168" s="166">
        <v>0</v>
      </c>
      <c r="H168" s="166">
        <v>0</v>
      </c>
      <c r="I168" s="166">
        <v>0</v>
      </c>
      <c r="J168" s="166">
        <v>0</v>
      </c>
      <c r="K168" s="166">
        <v>0</v>
      </c>
      <c r="L168" s="166">
        <v>0</v>
      </c>
      <c r="M168" s="166">
        <v>0</v>
      </c>
      <c r="N168" s="166">
        <v>0</v>
      </c>
      <c r="O168" s="166">
        <v>0</v>
      </c>
      <c r="P168" s="166">
        <v>0</v>
      </c>
      <c r="Q168" s="166">
        <v>0</v>
      </c>
      <c r="R168" s="166">
        <v>0</v>
      </c>
      <c r="S168" s="166">
        <v>0</v>
      </c>
      <c r="T168" s="166">
        <v>0</v>
      </c>
      <c r="U168" s="166">
        <v>0</v>
      </c>
      <c r="V168" s="166">
        <v>0</v>
      </c>
      <c r="W168" s="166">
        <v>0</v>
      </c>
      <c r="X168" s="166">
        <v>0</v>
      </c>
      <c r="Y168" s="166">
        <v>0</v>
      </c>
      <c r="Z168" s="166">
        <v>0</v>
      </c>
      <c r="AA168" s="166">
        <v>0</v>
      </c>
      <c r="AB168" s="166">
        <v>0</v>
      </c>
      <c r="AC168" s="166">
        <v>0</v>
      </c>
      <c r="AD168" s="166">
        <v>0</v>
      </c>
      <c r="AE168" s="166">
        <v>0</v>
      </c>
      <c r="AF168" s="166">
        <v>0</v>
      </c>
      <c r="AG168" s="166">
        <v>0</v>
      </c>
      <c r="AH168" s="166">
        <v>0</v>
      </c>
      <c r="AI168" s="166">
        <v>0</v>
      </c>
      <c r="AJ168" s="166">
        <v>0</v>
      </c>
      <c r="AK168" s="166">
        <v>0</v>
      </c>
      <c r="AL168" s="166">
        <v>0</v>
      </c>
      <c r="AM168" s="166">
        <v>0</v>
      </c>
      <c r="AN168" s="166">
        <v>0</v>
      </c>
      <c r="AO168" s="166">
        <v>0</v>
      </c>
      <c r="AP168" s="166">
        <v>0</v>
      </c>
      <c r="AQ168" s="166">
        <v>0</v>
      </c>
      <c r="AR168" s="166">
        <v>0</v>
      </c>
      <c r="AS168" s="166">
        <v>0</v>
      </c>
      <c r="AT168" s="166">
        <v>0</v>
      </c>
      <c r="AU168" s="166">
        <v>0</v>
      </c>
      <c r="AV168" s="166">
        <v>0</v>
      </c>
      <c r="AW168" s="166">
        <v>0</v>
      </c>
      <c r="AX168" s="166">
        <v>0</v>
      </c>
      <c r="AY168" s="166">
        <v>0</v>
      </c>
      <c r="AZ168" s="166">
        <v>0</v>
      </c>
      <c r="BA168" s="166">
        <v>0</v>
      </c>
      <c r="BB168" s="166">
        <v>0</v>
      </c>
      <c r="BC168" s="166">
        <v>0</v>
      </c>
      <c r="BD168" s="166">
        <v>0</v>
      </c>
      <c r="BE168" s="166">
        <v>0</v>
      </c>
      <c r="BF168" s="166">
        <v>0</v>
      </c>
      <c r="BG168" s="166">
        <v>0</v>
      </c>
    </row>
    <row r="169" spans="1:59" ht="15" x14ac:dyDescent="0.25">
      <c r="A169" s="243"/>
      <c r="B169" s="163">
        <v>1</v>
      </c>
      <c r="C169" s="163">
        <v>1</v>
      </c>
      <c r="D169" s="163">
        <v>1</v>
      </c>
      <c r="E169" s="166">
        <v>0</v>
      </c>
      <c r="F169" s="166">
        <v>0</v>
      </c>
      <c r="G169" s="166">
        <v>0</v>
      </c>
      <c r="H169" s="166">
        <v>0</v>
      </c>
      <c r="I169" s="166">
        <v>0</v>
      </c>
      <c r="J169" s="166">
        <v>0</v>
      </c>
      <c r="K169" s="166">
        <v>0</v>
      </c>
      <c r="L169" s="166">
        <v>0</v>
      </c>
      <c r="M169" s="166">
        <v>0</v>
      </c>
      <c r="N169" s="166">
        <v>0</v>
      </c>
      <c r="O169" s="166">
        <v>0</v>
      </c>
      <c r="P169" s="166">
        <v>0</v>
      </c>
      <c r="Q169" s="166">
        <v>0</v>
      </c>
      <c r="R169" s="166">
        <v>0</v>
      </c>
      <c r="S169" s="166">
        <v>0</v>
      </c>
      <c r="T169" s="166">
        <v>0</v>
      </c>
      <c r="U169" s="166">
        <v>0</v>
      </c>
      <c r="V169" s="166">
        <v>0</v>
      </c>
      <c r="W169" s="166">
        <v>0</v>
      </c>
      <c r="X169" s="166">
        <v>0</v>
      </c>
      <c r="Y169" s="166">
        <v>0</v>
      </c>
      <c r="Z169" s="166">
        <v>0</v>
      </c>
      <c r="AA169" s="166">
        <v>0</v>
      </c>
      <c r="AB169" s="166">
        <v>0</v>
      </c>
      <c r="AC169" s="166">
        <v>0</v>
      </c>
      <c r="AD169" s="166">
        <v>0</v>
      </c>
      <c r="AE169" s="166">
        <v>0</v>
      </c>
      <c r="AF169" s="166">
        <v>0</v>
      </c>
      <c r="AG169" s="166">
        <v>0</v>
      </c>
      <c r="AH169" s="166">
        <v>0</v>
      </c>
      <c r="AI169" s="166">
        <v>0</v>
      </c>
      <c r="AJ169" s="166">
        <v>0</v>
      </c>
      <c r="AK169" s="166">
        <v>0</v>
      </c>
      <c r="AL169" s="166">
        <v>0</v>
      </c>
      <c r="AM169" s="166">
        <v>0</v>
      </c>
      <c r="AN169" s="166">
        <v>0</v>
      </c>
      <c r="AO169" s="166">
        <v>0</v>
      </c>
      <c r="AP169" s="166">
        <v>0</v>
      </c>
      <c r="AQ169" s="166">
        <v>0</v>
      </c>
      <c r="AR169" s="166">
        <v>0</v>
      </c>
      <c r="AS169" s="166">
        <v>0</v>
      </c>
      <c r="AT169" s="166">
        <v>0</v>
      </c>
      <c r="AU169" s="166">
        <v>0</v>
      </c>
      <c r="AV169" s="166">
        <v>0</v>
      </c>
      <c r="AW169" s="166">
        <v>0</v>
      </c>
      <c r="AX169" s="166">
        <v>0</v>
      </c>
      <c r="AY169" s="166">
        <v>0</v>
      </c>
      <c r="AZ169" s="166">
        <v>0</v>
      </c>
      <c r="BA169" s="166">
        <v>0</v>
      </c>
      <c r="BB169" s="166">
        <v>0</v>
      </c>
      <c r="BC169" s="166">
        <v>0</v>
      </c>
      <c r="BD169" s="166">
        <v>0</v>
      </c>
      <c r="BE169" s="166">
        <v>0</v>
      </c>
      <c r="BF169" s="166">
        <v>0</v>
      </c>
      <c r="BG169" s="166">
        <v>0</v>
      </c>
    </row>
    <row r="170" spans="1:59" ht="15" x14ac:dyDescent="0.25">
      <c r="A170" s="243"/>
      <c r="B170" s="163">
        <v>1</v>
      </c>
      <c r="C170" s="163">
        <v>1</v>
      </c>
      <c r="D170" s="163">
        <v>1</v>
      </c>
      <c r="E170" s="166">
        <v>0</v>
      </c>
      <c r="F170" s="166">
        <v>0</v>
      </c>
      <c r="G170" s="166">
        <v>0</v>
      </c>
      <c r="H170" s="166">
        <v>0</v>
      </c>
      <c r="I170" s="166">
        <v>0</v>
      </c>
      <c r="J170" s="166">
        <v>0</v>
      </c>
      <c r="K170" s="166">
        <v>0</v>
      </c>
      <c r="L170" s="166">
        <v>0</v>
      </c>
      <c r="M170" s="166">
        <v>0</v>
      </c>
      <c r="N170" s="166">
        <v>0</v>
      </c>
      <c r="O170" s="166">
        <v>0</v>
      </c>
      <c r="P170" s="166">
        <v>0</v>
      </c>
      <c r="Q170" s="166">
        <v>0</v>
      </c>
      <c r="R170" s="166">
        <v>0</v>
      </c>
      <c r="S170" s="166">
        <v>0</v>
      </c>
      <c r="T170" s="166">
        <v>0</v>
      </c>
      <c r="U170" s="166">
        <v>0</v>
      </c>
      <c r="V170" s="166">
        <v>0</v>
      </c>
      <c r="W170" s="166">
        <v>0</v>
      </c>
      <c r="X170" s="166">
        <v>0</v>
      </c>
      <c r="Y170" s="166">
        <v>0</v>
      </c>
      <c r="Z170" s="166">
        <v>0</v>
      </c>
      <c r="AA170" s="166">
        <v>0</v>
      </c>
      <c r="AB170" s="166">
        <v>0</v>
      </c>
      <c r="AC170" s="166">
        <v>0</v>
      </c>
      <c r="AD170" s="166">
        <v>0</v>
      </c>
      <c r="AE170" s="166">
        <v>0</v>
      </c>
      <c r="AF170" s="166">
        <v>0</v>
      </c>
      <c r="AG170" s="166">
        <v>0</v>
      </c>
      <c r="AH170" s="166">
        <v>0</v>
      </c>
      <c r="AI170" s="166">
        <v>0</v>
      </c>
      <c r="AJ170" s="166">
        <v>0</v>
      </c>
      <c r="AK170" s="166">
        <v>0</v>
      </c>
      <c r="AL170" s="166">
        <v>0</v>
      </c>
      <c r="AM170" s="166">
        <v>0</v>
      </c>
      <c r="AN170" s="166">
        <v>0</v>
      </c>
      <c r="AO170" s="166">
        <v>0</v>
      </c>
      <c r="AP170" s="166">
        <v>0</v>
      </c>
      <c r="AQ170" s="166">
        <v>0</v>
      </c>
      <c r="AR170" s="166">
        <v>0</v>
      </c>
      <c r="AS170" s="166">
        <v>0</v>
      </c>
      <c r="AT170" s="166">
        <v>0</v>
      </c>
      <c r="AU170" s="166">
        <v>0</v>
      </c>
      <c r="AV170" s="166">
        <v>0</v>
      </c>
      <c r="AW170" s="166">
        <v>0</v>
      </c>
      <c r="AX170" s="166">
        <v>0</v>
      </c>
      <c r="AY170" s="166">
        <v>0</v>
      </c>
      <c r="AZ170" s="166">
        <v>0</v>
      </c>
      <c r="BA170" s="166">
        <v>0</v>
      </c>
      <c r="BB170" s="166">
        <v>0</v>
      </c>
      <c r="BC170" s="166">
        <v>0</v>
      </c>
      <c r="BD170" s="166">
        <v>0</v>
      </c>
      <c r="BE170" s="166">
        <v>0</v>
      </c>
      <c r="BF170" s="166">
        <v>0</v>
      </c>
      <c r="BG170" s="166">
        <v>0</v>
      </c>
    </row>
    <row r="171" spans="1:59" ht="15" x14ac:dyDescent="0.25">
      <c r="A171" s="243"/>
      <c r="B171" s="163">
        <v>1</v>
      </c>
      <c r="C171" s="163">
        <v>1</v>
      </c>
      <c r="D171" s="163">
        <v>1</v>
      </c>
      <c r="E171" s="166">
        <v>0</v>
      </c>
      <c r="F171" s="166">
        <v>0</v>
      </c>
      <c r="G171" s="166">
        <v>0</v>
      </c>
      <c r="H171" s="166">
        <v>0</v>
      </c>
      <c r="I171" s="166">
        <v>0</v>
      </c>
      <c r="J171" s="166">
        <v>0</v>
      </c>
      <c r="K171" s="166">
        <v>0</v>
      </c>
      <c r="L171" s="166">
        <v>0</v>
      </c>
      <c r="M171" s="166">
        <v>0</v>
      </c>
      <c r="N171" s="166">
        <v>0</v>
      </c>
      <c r="O171" s="166">
        <v>0</v>
      </c>
      <c r="P171" s="166">
        <v>0</v>
      </c>
      <c r="Q171" s="166">
        <v>0</v>
      </c>
      <c r="R171" s="166">
        <v>0</v>
      </c>
      <c r="S171" s="166">
        <v>0</v>
      </c>
      <c r="T171" s="166">
        <v>0</v>
      </c>
      <c r="U171" s="166">
        <v>0</v>
      </c>
      <c r="V171" s="166">
        <v>0</v>
      </c>
      <c r="W171" s="166">
        <v>0</v>
      </c>
      <c r="X171" s="166">
        <v>0</v>
      </c>
      <c r="Y171" s="166">
        <v>0</v>
      </c>
      <c r="Z171" s="166">
        <v>0</v>
      </c>
      <c r="AA171" s="166">
        <v>0</v>
      </c>
      <c r="AB171" s="166">
        <v>0</v>
      </c>
      <c r="AC171" s="166">
        <v>0</v>
      </c>
      <c r="AD171" s="166">
        <v>0</v>
      </c>
      <c r="AE171" s="166">
        <v>0</v>
      </c>
      <c r="AF171" s="166">
        <v>0</v>
      </c>
      <c r="AG171" s="166">
        <v>0</v>
      </c>
      <c r="AH171" s="166">
        <v>0</v>
      </c>
      <c r="AI171" s="166">
        <v>0</v>
      </c>
      <c r="AJ171" s="166">
        <v>0</v>
      </c>
      <c r="AK171" s="166">
        <v>0</v>
      </c>
      <c r="AL171" s="166">
        <v>0</v>
      </c>
      <c r="AM171" s="166">
        <v>0</v>
      </c>
      <c r="AN171" s="166">
        <v>0</v>
      </c>
      <c r="AO171" s="166">
        <v>0</v>
      </c>
      <c r="AP171" s="166">
        <v>0</v>
      </c>
      <c r="AQ171" s="166">
        <v>0</v>
      </c>
      <c r="AR171" s="166">
        <v>0</v>
      </c>
      <c r="AS171" s="166">
        <v>0</v>
      </c>
      <c r="AT171" s="166">
        <v>0</v>
      </c>
      <c r="AU171" s="166">
        <v>0</v>
      </c>
      <c r="AV171" s="166">
        <v>0</v>
      </c>
      <c r="AW171" s="166">
        <v>0</v>
      </c>
      <c r="AX171" s="166">
        <v>0</v>
      </c>
      <c r="AY171" s="166">
        <v>0</v>
      </c>
      <c r="AZ171" s="166">
        <v>0</v>
      </c>
      <c r="BA171" s="166">
        <v>0</v>
      </c>
      <c r="BB171" s="166">
        <v>0</v>
      </c>
      <c r="BC171" s="166">
        <v>0</v>
      </c>
      <c r="BD171" s="166">
        <v>0</v>
      </c>
      <c r="BE171" s="166">
        <v>0</v>
      </c>
      <c r="BF171" s="166">
        <v>0</v>
      </c>
      <c r="BG171" s="166">
        <v>0</v>
      </c>
    </row>
    <row r="172" spans="1:59" ht="15" x14ac:dyDescent="0.25">
      <c r="A172" s="243"/>
      <c r="B172" s="163">
        <v>1</v>
      </c>
      <c r="C172" s="163">
        <v>1</v>
      </c>
      <c r="D172" s="163">
        <v>1</v>
      </c>
      <c r="E172" s="166">
        <v>0</v>
      </c>
      <c r="F172" s="166">
        <v>0</v>
      </c>
      <c r="G172" s="166">
        <v>0</v>
      </c>
      <c r="H172" s="166">
        <v>0</v>
      </c>
      <c r="I172" s="166">
        <v>0</v>
      </c>
      <c r="J172" s="166">
        <v>0</v>
      </c>
      <c r="K172" s="166">
        <v>0</v>
      </c>
      <c r="L172" s="166">
        <v>0</v>
      </c>
      <c r="M172" s="166">
        <v>0</v>
      </c>
      <c r="N172" s="166">
        <v>0</v>
      </c>
      <c r="O172" s="166">
        <v>0</v>
      </c>
      <c r="P172" s="166">
        <v>0</v>
      </c>
      <c r="Q172" s="166">
        <v>0</v>
      </c>
      <c r="R172" s="166">
        <v>0</v>
      </c>
      <c r="S172" s="166">
        <v>0</v>
      </c>
      <c r="T172" s="166">
        <v>0</v>
      </c>
      <c r="U172" s="166">
        <v>0</v>
      </c>
      <c r="V172" s="166">
        <v>0</v>
      </c>
      <c r="W172" s="166">
        <v>0</v>
      </c>
      <c r="X172" s="166">
        <v>0</v>
      </c>
      <c r="Y172" s="166">
        <v>0</v>
      </c>
      <c r="Z172" s="166">
        <v>0</v>
      </c>
      <c r="AA172" s="166">
        <v>0</v>
      </c>
      <c r="AB172" s="166">
        <v>0</v>
      </c>
      <c r="AC172" s="166">
        <v>0</v>
      </c>
      <c r="AD172" s="166">
        <v>0</v>
      </c>
      <c r="AE172" s="166">
        <v>0</v>
      </c>
      <c r="AF172" s="166">
        <v>0</v>
      </c>
      <c r="AG172" s="166">
        <v>0</v>
      </c>
      <c r="AH172" s="166">
        <v>0</v>
      </c>
      <c r="AI172" s="166">
        <v>0</v>
      </c>
      <c r="AJ172" s="166">
        <v>0</v>
      </c>
      <c r="AK172" s="166">
        <v>0</v>
      </c>
      <c r="AL172" s="166">
        <v>0</v>
      </c>
      <c r="AM172" s="166">
        <v>0</v>
      </c>
      <c r="AN172" s="166">
        <v>0</v>
      </c>
      <c r="AO172" s="166">
        <v>0</v>
      </c>
      <c r="AP172" s="166">
        <v>0</v>
      </c>
      <c r="AQ172" s="166">
        <v>0</v>
      </c>
      <c r="AR172" s="166">
        <v>0</v>
      </c>
      <c r="AS172" s="166">
        <v>0</v>
      </c>
      <c r="AT172" s="166">
        <v>0</v>
      </c>
      <c r="AU172" s="166">
        <v>0</v>
      </c>
      <c r="AV172" s="166">
        <v>0</v>
      </c>
      <c r="AW172" s="166">
        <v>0</v>
      </c>
      <c r="AX172" s="166">
        <v>0</v>
      </c>
      <c r="AY172" s="166">
        <v>0</v>
      </c>
      <c r="AZ172" s="166">
        <v>0</v>
      </c>
      <c r="BA172" s="166">
        <v>0</v>
      </c>
      <c r="BB172" s="166">
        <v>0</v>
      </c>
      <c r="BC172" s="166">
        <v>0</v>
      </c>
      <c r="BD172" s="166">
        <v>0</v>
      </c>
      <c r="BE172" s="166">
        <v>0</v>
      </c>
      <c r="BF172" s="166">
        <v>0</v>
      </c>
      <c r="BG172" s="166">
        <v>0</v>
      </c>
    </row>
    <row r="173" spans="1:59" ht="15" x14ac:dyDescent="0.25">
      <c r="A173" s="243"/>
      <c r="B173" s="163">
        <v>1</v>
      </c>
      <c r="C173" s="163">
        <v>1</v>
      </c>
      <c r="D173" s="163">
        <v>1</v>
      </c>
      <c r="E173" s="166">
        <v>0</v>
      </c>
      <c r="F173" s="166">
        <v>0</v>
      </c>
      <c r="G173" s="166">
        <v>0</v>
      </c>
      <c r="H173" s="166">
        <v>0</v>
      </c>
      <c r="I173" s="166">
        <v>0</v>
      </c>
      <c r="J173" s="166">
        <v>0</v>
      </c>
      <c r="K173" s="166">
        <v>0</v>
      </c>
      <c r="L173" s="166">
        <v>0</v>
      </c>
      <c r="M173" s="166">
        <v>0</v>
      </c>
      <c r="N173" s="166">
        <v>0</v>
      </c>
      <c r="O173" s="166">
        <v>0</v>
      </c>
      <c r="P173" s="166">
        <v>0</v>
      </c>
      <c r="Q173" s="166">
        <v>0</v>
      </c>
      <c r="R173" s="166">
        <v>0</v>
      </c>
      <c r="S173" s="166">
        <v>0</v>
      </c>
      <c r="T173" s="166">
        <v>0</v>
      </c>
      <c r="U173" s="166">
        <v>0</v>
      </c>
      <c r="V173" s="166">
        <v>0</v>
      </c>
      <c r="W173" s="166">
        <v>0</v>
      </c>
      <c r="X173" s="166">
        <v>0</v>
      </c>
      <c r="Y173" s="166">
        <v>0</v>
      </c>
      <c r="Z173" s="166">
        <v>0</v>
      </c>
      <c r="AA173" s="166">
        <v>0</v>
      </c>
      <c r="AB173" s="166">
        <v>0</v>
      </c>
      <c r="AC173" s="166">
        <v>0</v>
      </c>
      <c r="AD173" s="166">
        <v>0</v>
      </c>
      <c r="AE173" s="166">
        <v>0</v>
      </c>
      <c r="AF173" s="166">
        <v>0</v>
      </c>
      <c r="AG173" s="166">
        <v>0</v>
      </c>
      <c r="AH173" s="166">
        <v>0</v>
      </c>
      <c r="AI173" s="166">
        <v>0</v>
      </c>
      <c r="AJ173" s="166">
        <v>0</v>
      </c>
      <c r="AK173" s="166">
        <v>0</v>
      </c>
      <c r="AL173" s="166">
        <v>0</v>
      </c>
      <c r="AM173" s="166">
        <v>0</v>
      </c>
      <c r="AN173" s="166">
        <v>0</v>
      </c>
      <c r="AO173" s="166">
        <v>0</v>
      </c>
      <c r="AP173" s="166">
        <v>0</v>
      </c>
      <c r="AQ173" s="166">
        <v>0</v>
      </c>
      <c r="AR173" s="166">
        <v>0</v>
      </c>
      <c r="AS173" s="166">
        <v>0</v>
      </c>
      <c r="AT173" s="166">
        <v>0</v>
      </c>
      <c r="AU173" s="166">
        <v>0</v>
      </c>
      <c r="AV173" s="166">
        <v>0</v>
      </c>
      <c r="AW173" s="166">
        <v>0</v>
      </c>
      <c r="AX173" s="166">
        <v>0</v>
      </c>
      <c r="AY173" s="166">
        <v>0</v>
      </c>
      <c r="AZ173" s="166">
        <v>0</v>
      </c>
      <c r="BA173" s="166">
        <v>0</v>
      </c>
      <c r="BB173" s="166">
        <v>0</v>
      </c>
      <c r="BC173" s="166">
        <v>0</v>
      </c>
      <c r="BD173" s="166">
        <v>0</v>
      </c>
      <c r="BE173" s="166">
        <v>0</v>
      </c>
      <c r="BF173" s="166">
        <v>0</v>
      </c>
      <c r="BG173" s="166">
        <v>0</v>
      </c>
    </row>
    <row r="174" spans="1:59" ht="15" x14ac:dyDescent="0.25">
      <c r="A174" s="243"/>
      <c r="B174" s="163">
        <v>1</v>
      </c>
      <c r="C174" s="163">
        <v>1</v>
      </c>
      <c r="D174" s="163">
        <v>1</v>
      </c>
      <c r="E174" s="166">
        <v>0</v>
      </c>
      <c r="F174" s="166">
        <v>0</v>
      </c>
      <c r="G174" s="166">
        <v>0</v>
      </c>
      <c r="H174" s="166">
        <v>0</v>
      </c>
      <c r="I174" s="166">
        <v>0</v>
      </c>
      <c r="J174" s="166">
        <v>0</v>
      </c>
      <c r="K174" s="166">
        <v>0</v>
      </c>
      <c r="L174" s="166">
        <v>0</v>
      </c>
      <c r="M174" s="166">
        <v>0</v>
      </c>
      <c r="N174" s="166">
        <v>0</v>
      </c>
      <c r="O174" s="166">
        <v>0</v>
      </c>
      <c r="P174" s="166">
        <v>0</v>
      </c>
      <c r="Q174" s="166">
        <v>0</v>
      </c>
      <c r="R174" s="166">
        <v>0</v>
      </c>
      <c r="S174" s="166">
        <v>0</v>
      </c>
      <c r="T174" s="166">
        <v>0</v>
      </c>
      <c r="U174" s="166">
        <v>0</v>
      </c>
      <c r="V174" s="166">
        <v>0</v>
      </c>
      <c r="W174" s="166">
        <v>0</v>
      </c>
      <c r="X174" s="166">
        <v>0</v>
      </c>
      <c r="Y174" s="166">
        <v>0</v>
      </c>
      <c r="Z174" s="166">
        <v>0</v>
      </c>
      <c r="AA174" s="166">
        <v>0</v>
      </c>
      <c r="AB174" s="166">
        <v>0</v>
      </c>
      <c r="AC174" s="166">
        <v>0</v>
      </c>
      <c r="AD174" s="166">
        <v>0</v>
      </c>
      <c r="AE174" s="166">
        <v>0</v>
      </c>
      <c r="AF174" s="166">
        <v>0</v>
      </c>
      <c r="AG174" s="166">
        <v>0</v>
      </c>
      <c r="AH174" s="166">
        <v>0</v>
      </c>
      <c r="AI174" s="166">
        <v>0</v>
      </c>
      <c r="AJ174" s="166">
        <v>0</v>
      </c>
      <c r="AK174" s="166">
        <v>0</v>
      </c>
      <c r="AL174" s="166">
        <v>0</v>
      </c>
      <c r="AM174" s="166">
        <v>0</v>
      </c>
      <c r="AN174" s="166">
        <v>0</v>
      </c>
      <c r="AO174" s="166">
        <v>0</v>
      </c>
      <c r="AP174" s="166">
        <v>0</v>
      </c>
      <c r="AQ174" s="166">
        <v>0</v>
      </c>
      <c r="AR174" s="166">
        <v>0</v>
      </c>
      <c r="AS174" s="166">
        <v>0</v>
      </c>
      <c r="AT174" s="166">
        <v>0</v>
      </c>
      <c r="AU174" s="166">
        <v>0</v>
      </c>
      <c r="AV174" s="166">
        <v>0</v>
      </c>
      <c r="AW174" s="166">
        <v>0</v>
      </c>
      <c r="AX174" s="166">
        <v>0</v>
      </c>
      <c r="AY174" s="166">
        <v>0</v>
      </c>
      <c r="AZ174" s="166">
        <v>0</v>
      </c>
      <c r="BA174" s="166">
        <v>0</v>
      </c>
      <c r="BB174" s="166">
        <v>0</v>
      </c>
      <c r="BC174" s="166">
        <v>0</v>
      </c>
      <c r="BD174" s="166">
        <v>0</v>
      </c>
      <c r="BE174" s="166">
        <v>0</v>
      </c>
      <c r="BF174" s="166">
        <v>0</v>
      </c>
      <c r="BG174" s="166">
        <v>0</v>
      </c>
    </row>
    <row r="175" spans="1:59" ht="15" x14ac:dyDescent="0.25">
      <c r="A175" s="243"/>
      <c r="B175" s="163">
        <v>1</v>
      </c>
      <c r="C175" s="163">
        <v>1</v>
      </c>
      <c r="D175" s="163">
        <v>1</v>
      </c>
      <c r="E175" s="166">
        <v>0</v>
      </c>
      <c r="F175" s="166">
        <v>0</v>
      </c>
      <c r="G175" s="166">
        <v>0</v>
      </c>
      <c r="H175" s="166">
        <v>0</v>
      </c>
      <c r="I175" s="166">
        <v>0</v>
      </c>
      <c r="J175" s="166">
        <v>0</v>
      </c>
      <c r="K175" s="166">
        <v>0</v>
      </c>
      <c r="L175" s="166">
        <v>0</v>
      </c>
      <c r="M175" s="166">
        <v>0</v>
      </c>
      <c r="N175" s="166">
        <v>0</v>
      </c>
      <c r="O175" s="166">
        <v>0</v>
      </c>
      <c r="P175" s="166">
        <v>0</v>
      </c>
      <c r="Q175" s="166">
        <v>0</v>
      </c>
      <c r="R175" s="166">
        <v>0</v>
      </c>
      <c r="S175" s="166">
        <v>0</v>
      </c>
      <c r="T175" s="166">
        <v>0</v>
      </c>
      <c r="U175" s="166">
        <v>0</v>
      </c>
      <c r="V175" s="166">
        <v>0</v>
      </c>
      <c r="W175" s="166">
        <v>0</v>
      </c>
      <c r="X175" s="166">
        <v>0</v>
      </c>
      <c r="Y175" s="166">
        <v>0</v>
      </c>
      <c r="Z175" s="166">
        <v>0</v>
      </c>
      <c r="AA175" s="166">
        <v>0</v>
      </c>
      <c r="AB175" s="166">
        <v>0</v>
      </c>
      <c r="AC175" s="166">
        <v>0</v>
      </c>
      <c r="AD175" s="166">
        <v>0</v>
      </c>
      <c r="AE175" s="166">
        <v>0</v>
      </c>
      <c r="AF175" s="166">
        <v>0</v>
      </c>
      <c r="AG175" s="166">
        <v>0</v>
      </c>
      <c r="AH175" s="166">
        <v>0</v>
      </c>
      <c r="AI175" s="166">
        <v>0</v>
      </c>
      <c r="AJ175" s="166">
        <v>0</v>
      </c>
      <c r="AK175" s="166">
        <v>0</v>
      </c>
      <c r="AL175" s="166">
        <v>0</v>
      </c>
      <c r="AM175" s="166">
        <v>0</v>
      </c>
      <c r="AN175" s="166">
        <v>0</v>
      </c>
      <c r="AO175" s="166">
        <v>0</v>
      </c>
      <c r="AP175" s="166">
        <v>0</v>
      </c>
      <c r="AQ175" s="166">
        <v>0</v>
      </c>
      <c r="AR175" s="166">
        <v>0</v>
      </c>
      <c r="AS175" s="166">
        <v>0</v>
      </c>
      <c r="AT175" s="166">
        <v>0</v>
      </c>
      <c r="AU175" s="166">
        <v>0</v>
      </c>
      <c r="AV175" s="166">
        <v>0</v>
      </c>
      <c r="AW175" s="166">
        <v>0</v>
      </c>
      <c r="AX175" s="166">
        <v>0</v>
      </c>
      <c r="AY175" s="166">
        <v>0</v>
      </c>
      <c r="AZ175" s="166">
        <v>0</v>
      </c>
      <c r="BA175" s="166">
        <v>0</v>
      </c>
      <c r="BB175" s="166">
        <v>0</v>
      </c>
      <c r="BC175" s="166">
        <v>0</v>
      </c>
      <c r="BD175" s="166">
        <v>0</v>
      </c>
      <c r="BE175" s="166">
        <v>0</v>
      </c>
      <c r="BF175" s="166">
        <v>0</v>
      </c>
      <c r="BG175" s="166">
        <v>0</v>
      </c>
    </row>
    <row r="176" spans="1:59" ht="15" x14ac:dyDescent="0.25">
      <c r="A176" s="243"/>
      <c r="B176" s="163">
        <v>1</v>
      </c>
      <c r="C176" s="163">
        <v>1</v>
      </c>
      <c r="D176" s="163">
        <v>1</v>
      </c>
      <c r="E176" s="166">
        <v>0</v>
      </c>
      <c r="F176" s="166">
        <v>0</v>
      </c>
      <c r="G176" s="166">
        <v>0</v>
      </c>
      <c r="H176" s="166">
        <v>0</v>
      </c>
      <c r="I176" s="166">
        <v>0</v>
      </c>
      <c r="J176" s="166">
        <v>0</v>
      </c>
      <c r="K176" s="166">
        <v>0</v>
      </c>
      <c r="L176" s="166">
        <v>0</v>
      </c>
      <c r="M176" s="166">
        <v>0</v>
      </c>
      <c r="N176" s="166">
        <v>0</v>
      </c>
      <c r="O176" s="166">
        <v>0</v>
      </c>
      <c r="P176" s="166">
        <v>0</v>
      </c>
      <c r="Q176" s="166">
        <v>0</v>
      </c>
      <c r="R176" s="166">
        <v>0</v>
      </c>
      <c r="S176" s="166">
        <v>0</v>
      </c>
      <c r="T176" s="166">
        <v>0</v>
      </c>
      <c r="U176" s="166">
        <v>0</v>
      </c>
      <c r="V176" s="166">
        <v>0</v>
      </c>
      <c r="W176" s="166">
        <v>0</v>
      </c>
      <c r="X176" s="166">
        <v>0</v>
      </c>
      <c r="Y176" s="166">
        <v>0</v>
      </c>
      <c r="Z176" s="166">
        <v>0</v>
      </c>
      <c r="AA176" s="166">
        <v>0</v>
      </c>
      <c r="AB176" s="166">
        <v>0</v>
      </c>
      <c r="AC176" s="166">
        <v>0</v>
      </c>
      <c r="AD176" s="166">
        <v>0</v>
      </c>
      <c r="AE176" s="166">
        <v>0</v>
      </c>
      <c r="AF176" s="166">
        <v>0</v>
      </c>
      <c r="AG176" s="166">
        <v>0</v>
      </c>
      <c r="AH176" s="166">
        <v>0</v>
      </c>
      <c r="AI176" s="166">
        <v>0</v>
      </c>
      <c r="AJ176" s="166">
        <v>0</v>
      </c>
      <c r="AK176" s="166">
        <v>0</v>
      </c>
      <c r="AL176" s="166">
        <v>0</v>
      </c>
      <c r="AM176" s="166">
        <v>0</v>
      </c>
      <c r="AN176" s="166">
        <v>0</v>
      </c>
      <c r="AO176" s="166">
        <v>0</v>
      </c>
      <c r="AP176" s="166">
        <v>0</v>
      </c>
      <c r="AQ176" s="166">
        <v>0</v>
      </c>
      <c r="AR176" s="166">
        <v>0</v>
      </c>
      <c r="AS176" s="166">
        <v>0</v>
      </c>
      <c r="AT176" s="166">
        <v>0</v>
      </c>
      <c r="AU176" s="166">
        <v>0</v>
      </c>
      <c r="AV176" s="166">
        <v>0</v>
      </c>
      <c r="AW176" s="166">
        <v>0</v>
      </c>
      <c r="AX176" s="166">
        <v>0</v>
      </c>
      <c r="AY176" s="166">
        <v>0</v>
      </c>
      <c r="AZ176" s="166">
        <v>0</v>
      </c>
      <c r="BA176" s="166">
        <v>0</v>
      </c>
      <c r="BB176" s="166">
        <v>0</v>
      </c>
      <c r="BC176" s="166">
        <v>0</v>
      </c>
      <c r="BD176" s="166">
        <v>0</v>
      </c>
      <c r="BE176" s="166">
        <v>0</v>
      </c>
      <c r="BF176" s="166">
        <v>0</v>
      </c>
      <c r="BG176" s="166">
        <v>0</v>
      </c>
    </row>
    <row r="177" spans="1:59" ht="15" x14ac:dyDescent="0.25">
      <c r="A177" s="243"/>
      <c r="B177" s="163">
        <v>1</v>
      </c>
      <c r="C177" s="163">
        <v>1</v>
      </c>
      <c r="D177" s="163">
        <v>1</v>
      </c>
      <c r="E177" s="166">
        <v>0</v>
      </c>
      <c r="F177" s="166">
        <v>0</v>
      </c>
      <c r="G177" s="166">
        <v>0</v>
      </c>
      <c r="H177" s="166">
        <v>0</v>
      </c>
      <c r="I177" s="166">
        <v>0</v>
      </c>
      <c r="J177" s="166">
        <v>0</v>
      </c>
      <c r="K177" s="166">
        <v>0</v>
      </c>
      <c r="L177" s="166">
        <v>0</v>
      </c>
      <c r="M177" s="166">
        <v>0</v>
      </c>
      <c r="N177" s="166">
        <v>0</v>
      </c>
      <c r="O177" s="166">
        <v>0</v>
      </c>
      <c r="P177" s="166">
        <v>0</v>
      </c>
      <c r="Q177" s="166">
        <v>0</v>
      </c>
      <c r="R177" s="166">
        <v>0</v>
      </c>
      <c r="S177" s="166">
        <v>0</v>
      </c>
      <c r="T177" s="166">
        <v>0</v>
      </c>
      <c r="U177" s="166">
        <v>0</v>
      </c>
      <c r="V177" s="166">
        <v>0</v>
      </c>
      <c r="W177" s="166">
        <v>0</v>
      </c>
      <c r="X177" s="166">
        <v>0</v>
      </c>
      <c r="Y177" s="166">
        <v>0</v>
      </c>
      <c r="Z177" s="166">
        <v>0</v>
      </c>
      <c r="AA177" s="166">
        <v>0</v>
      </c>
      <c r="AB177" s="166">
        <v>0</v>
      </c>
      <c r="AC177" s="166">
        <v>0</v>
      </c>
      <c r="AD177" s="166">
        <v>0</v>
      </c>
      <c r="AE177" s="166">
        <v>0</v>
      </c>
      <c r="AF177" s="166">
        <v>0</v>
      </c>
      <c r="AG177" s="166">
        <v>0</v>
      </c>
      <c r="AH177" s="166">
        <v>0</v>
      </c>
      <c r="AI177" s="166">
        <v>0</v>
      </c>
      <c r="AJ177" s="166">
        <v>0</v>
      </c>
      <c r="AK177" s="166">
        <v>0</v>
      </c>
      <c r="AL177" s="166">
        <v>0</v>
      </c>
      <c r="AM177" s="166">
        <v>0</v>
      </c>
      <c r="AN177" s="166">
        <v>0</v>
      </c>
      <c r="AO177" s="166">
        <v>0</v>
      </c>
      <c r="AP177" s="166">
        <v>0</v>
      </c>
      <c r="AQ177" s="166">
        <v>0</v>
      </c>
      <c r="AR177" s="166">
        <v>0</v>
      </c>
      <c r="AS177" s="166">
        <v>0</v>
      </c>
      <c r="AT177" s="166">
        <v>0</v>
      </c>
      <c r="AU177" s="166">
        <v>0</v>
      </c>
      <c r="AV177" s="166">
        <v>0</v>
      </c>
      <c r="AW177" s="166">
        <v>0</v>
      </c>
      <c r="AX177" s="166">
        <v>0</v>
      </c>
      <c r="AY177" s="166">
        <v>0</v>
      </c>
      <c r="AZ177" s="166">
        <v>0</v>
      </c>
      <c r="BA177" s="166">
        <v>0</v>
      </c>
      <c r="BB177" s="166">
        <v>0</v>
      </c>
      <c r="BC177" s="166">
        <v>0</v>
      </c>
      <c r="BD177" s="166">
        <v>0</v>
      </c>
      <c r="BE177" s="166">
        <v>0</v>
      </c>
      <c r="BF177" s="166">
        <v>0</v>
      </c>
      <c r="BG177" s="166">
        <v>0</v>
      </c>
    </row>
    <row r="178" spans="1:59" ht="15" x14ac:dyDescent="0.25">
      <c r="A178" s="243"/>
      <c r="B178" s="163">
        <v>1</v>
      </c>
      <c r="C178" s="163">
        <v>1</v>
      </c>
      <c r="D178" s="163">
        <v>1</v>
      </c>
      <c r="E178" s="166">
        <v>0</v>
      </c>
      <c r="F178" s="166">
        <v>0</v>
      </c>
      <c r="G178" s="166">
        <v>0</v>
      </c>
      <c r="H178" s="166">
        <v>0</v>
      </c>
      <c r="I178" s="166">
        <v>0</v>
      </c>
      <c r="J178" s="166">
        <v>0</v>
      </c>
      <c r="K178" s="166">
        <v>0</v>
      </c>
      <c r="L178" s="166">
        <v>0</v>
      </c>
      <c r="M178" s="166">
        <v>0</v>
      </c>
      <c r="N178" s="166">
        <v>0</v>
      </c>
      <c r="O178" s="166">
        <v>0</v>
      </c>
      <c r="P178" s="166">
        <v>0</v>
      </c>
      <c r="Q178" s="166">
        <v>0</v>
      </c>
      <c r="R178" s="166">
        <v>0</v>
      </c>
      <c r="S178" s="166">
        <v>0</v>
      </c>
      <c r="T178" s="166">
        <v>0</v>
      </c>
      <c r="U178" s="166">
        <v>0</v>
      </c>
      <c r="V178" s="166">
        <v>0</v>
      </c>
      <c r="W178" s="166">
        <v>0</v>
      </c>
      <c r="X178" s="166">
        <v>0</v>
      </c>
      <c r="Y178" s="166">
        <v>0</v>
      </c>
      <c r="Z178" s="166">
        <v>0</v>
      </c>
      <c r="AA178" s="166">
        <v>0</v>
      </c>
      <c r="AB178" s="166">
        <v>0</v>
      </c>
      <c r="AC178" s="166">
        <v>0</v>
      </c>
      <c r="AD178" s="166">
        <v>0</v>
      </c>
      <c r="AE178" s="166">
        <v>0</v>
      </c>
      <c r="AF178" s="166">
        <v>0</v>
      </c>
      <c r="AG178" s="166">
        <v>0</v>
      </c>
      <c r="AH178" s="166">
        <v>0</v>
      </c>
      <c r="AI178" s="166">
        <v>0</v>
      </c>
      <c r="AJ178" s="166">
        <v>0</v>
      </c>
      <c r="AK178" s="166">
        <v>0</v>
      </c>
      <c r="AL178" s="166">
        <v>0</v>
      </c>
      <c r="AM178" s="166">
        <v>0</v>
      </c>
      <c r="AN178" s="166">
        <v>0</v>
      </c>
      <c r="AO178" s="166">
        <v>0</v>
      </c>
      <c r="AP178" s="166">
        <v>0</v>
      </c>
      <c r="AQ178" s="166">
        <v>0</v>
      </c>
      <c r="AR178" s="166">
        <v>0</v>
      </c>
      <c r="AS178" s="166">
        <v>0</v>
      </c>
      <c r="AT178" s="166">
        <v>0</v>
      </c>
      <c r="AU178" s="166">
        <v>0</v>
      </c>
      <c r="AV178" s="166">
        <v>0</v>
      </c>
      <c r="AW178" s="166">
        <v>0</v>
      </c>
      <c r="AX178" s="166">
        <v>0</v>
      </c>
      <c r="AY178" s="166">
        <v>0</v>
      </c>
      <c r="AZ178" s="166">
        <v>0</v>
      </c>
      <c r="BA178" s="166">
        <v>0</v>
      </c>
      <c r="BB178" s="166">
        <v>0</v>
      </c>
      <c r="BC178" s="166">
        <v>0</v>
      </c>
      <c r="BD178" s="166">
        <v>0</v>
      </c>
      <c r="BE178" s="166">
        <v>0</v>
      </c>
      <c r="BF178" s="166">
        <v>0</v>
      </c>
      <c r="BG178" s="166">
        <v>0</v>
      </c>
    </row>
    <row r="179" spans="1:59" ht="15" x14ac:dyDescent="0.25">
      <c r="A179" s="243"/>
      <c r="B179" s="163">
        <v>1</v>
      </c>
      <c r="C179" s="163">
        <v>1</v>
      </c>
      <c r="D179" s="163">
        <v>1</v>
      </c>
      <c r="E179" s="166">
        <v>0</v>
      </c>
      <c r="F179" s="166">
        <v>0</v>
      </c>
      <c r="G179" s="166">
        <v>0</v>
      </c>
      <c r="H179" s="166">
        <v>0</v>
      </c>
      <c r="I179" s="166">
        <v>0</v>
      </c>
      <c r="J179" s="166">
        <v>0</v>
      </c>
      <c r="K179" s="166">
        <v>0</v>
      </c>
      <c r="L179" s="166">
        <v>0</v>
      </c>
      <c r="M179" s="166">
        <v>0</v>
      </c>
      <c r="N179" s="166">
        <v>0</v>
      </c>
      <c r="O179" s="166">
        <v>0</v>
      </c>
      <c r="P179" s="166">
        <v>0</v>
      </c>
      <c r="Q179" s="166">
        <v>0</v>
      </c>
      <c r="R179" s="166">
        <v>0</v>
      </c>
      <c r="S179" s="166">
        <v>0</v>
      </c>
      <c r="T179" s="166">
        <v>0</v>
      </c>
      <c r="U179" s="166">
        <v>0</v>
      </c>
      <c r="V179" s="166">
        <v>0</v>
      </c>
      <c r="W179" s="166">
        <v>0</v>
      </c>
      <c r="X179" s="166">
        <v>0</v>
      </c>
      <c r="Y179" s="166">
        <v>0</v>
      </c>
      <c r="Z179" s="166">
        <v>0</v>
      </c>
      <c r="AA179" s="166">
        <v>0</v>
      </c>
      <c r="AB179" s="166">
        <v>0</v>
      </c>
      <c r="AC179" s="166">
        <v>0</v>
      </c>
      <c r="AD179" s="166">
        <v>0</v>
      </c>
      <c r="AE179" s="166">
        <v>0</v>
      </c>
      <c r="AF179" s="166">
        <v>0</v>
      </c>
      <c r="AG179" s="166">
        <v>0</v>
      </c>
      <c r="AH179" s="166">
        <v>0</v>
      </c>
      <c r="AI179" s="166">
        <v>0</v>
      </c>
      <c r="AJ179" s="166">
        <v>0</v>
      </c>
      <c r="AK179" s="166">
        <v>0</v>
      </c>
      <c r="AL179" s="166">
        <v>0</v>
      </c>
      <c r="AM179" s="166">
        <v>0</v>
      </c>
      <c r="AN179" s="166">
        <v>0</v>
      </c>
      <c r="AO179" s="166">
        <v>0</v>
      </c>
      <c r="AP179" s="166">
        <v>0</v>
      </c>
      <c r="AQ179" s="166">
        <v>0</v>
      </c>
      <c r="AR179" s="166">
        <v>0</v>
      </c>
      <c r="AS179" s="166">
        <v>0</v>
      </c>
      <c r="AT179" s="166">
        <v>0</v>
      </c>
      <c r="AU179" s="166">
        <v>0</v>
      </c>
      <c r="AV179" s="166">
        <v>0</v>
      </c>
      <c r="AW179" s="166">
        <v>0</v>
      </c>
      <c r="AX179" s="166">
        <v>0</v>
      </c>
      <c r="AY179" s="166">
        <v>0</v>
      </c>
      <c r="AZ179" s="166">
        <v>0</v>
      </c>
      <c r="BA179" s="166">
        <v>0</v>
      </c>
      <c r="BB179" s="166">
        <v>0</v>
      </c>
      <c r="BC179" s="166">
        <v>0</v>
      </c>
      <c r="BD179" s="166">
        <v>0</v>
      </c>
      <c r="BE179" s="166">
        <v>0</v>
      </c>
      <c r="BF179" s="166">
        <v>0</v>
      </c>
      <c r="BG179" s="166">
        <v>0</v>
      </c>
    </row>
    <row r="180" spans="1:59" ht="15" x14ac:dyDescent="0.25">
      <c r="A180" s="243"/>
      <c r="B180" s="163">
        <v>1</v>
      </c>
      <c r="C180" s="163">
        <v>1</v>
      </c>
      <c r="D180" s="163">
        <v>1</v>
      </c>
      <c r="E180" s="166">
        <v>0</v>
      </c>
      <c r="F180" s="166">
        <v>0</v>
      </c>
      <c r="G180" s="166">
        <v>0</v>
      </c>
      <c r="H180" s="166">
        <v>0</v>
      </c>
      <c r="I180" s="166">
        <v>0</v>
      </c>
      <c r="J180" s="166">
        <v>0</v>
      </c>
      <c r="K180" s="166">
        <v>0</v>
      </c>
      <c r="L180" s="166">
        <v>0</v>
      </c>
      <c r="M180" s="166">
        <v>0</v>
      </c>
      <c r="N180" s="166">
        <v>0</v>
      </c>
      <c r="O180" s="166">
        <v>0</v>
      </c>
      <c r="P180" s="166">
        <v>0</v>
      </c>
      <c r="Q180" s="166">
        <v>0</v>
      </c>
      <c r="R180" s="166">
        <v>0</v>
      </c>
      <c r="S180" s="166">
        <v>0</v>
      </c>
      <c r="T180" s="166">
        <v>0</v>
      </c>
      <c r="U180" s="166">
        <v>0</v>
      </c>
      <c r="V180" s="166">
        <v>0</v>
      </c>
      <c r="W180" s="166">
        <v>0</v>
      </c>
      <c r="X180" s="166">
        <v>0</v>
      </c>
      <c r="Y180" s="166">
        <v>0</v>
      </c>
      <c r="Z180" s="166">
        <v>0</v>
      </c>
      <c r="AA180" s="166">
        <v>0</v>
      </c>
      <c r="AB180" s="166">
        <v>0</v>
      </c>
      <c r="AC180" s="166">
        <v>0</v>
      </c>
      <c r="AD180" s="166">
        <v>0</v>
      </c>
      <c r="AE180" s="166">
        <v>0</v>
      </c>
      <c r="AF180" s="166">
        <v>0</v>
      </c>
      <c r="AG180" s="166">
        <v>0</v>
      </c>
      <c r="AH180" s="166">
        <v>0</v>
      </c>
      <c r="AI180" s="166">
        <v>0</v>
      </c>
      <c r="AJ180" s="166">
        <v>0</v>
      </c>
      <c r="AK180" s="166">
        <v>0</v>
      </c>
      <c r="AL180" s="166">
        <v>0</v>
      </c>
      <c r="AM180" s="166">
        <v>0</v>
      </c>
      <c r="AN180" s="166">
        <v>0</v>
      </c>
      <c r="AO180" s="166">
        <v>0</v>
      </c>
      <c r="AP180" s="166">
        <v>0</v>
      </c>
      <c r="AQ180" s="166">
        <v>0</v>
      </c>
      <c r="AR180" s="166">
        <v>0</v>
      </c>
      <c r="AS180" s="166">
        <v>0</v>
      </c>
      <c r="AT180" s="166">
        <v>0</v>
      </c>
      <c r="AU180" s="166">
        <v>0</v>
      </c>
      <c r="AV180" s="166">
        <v>0</v>
      </c>
      <c r="AW180" s="166">
        <v>0</v>
      </c>
      <c r="AX180" s="166">
        <v>0</v>
      </c>
      <c r="AY180" s="166">
        <v>0</v>
      </c>
      <c r="AZ180" s="166">
        <v>0</v>
      </c>
      <c r="BA180" s="166">
        <v>0</v>
      </c>
      <c r="BB180" s="166">
        <v>0</v>
      </c>
      <c r="BC180" s="166">
        <v>0</v>
      </c>
      <c r="BD180" s="166">
        <v>0</v>
      </c>
      <c r="BE180" s="166">
        <v>0</v>
      </c>
      <c r="BF180" s="166">
        <v>0</v>
      </c>
      <c r="BG180" s="166">
        <v>0</v>
      </c>
    </row>
    <row r="181" spans="1:59" ht="15" x14ac:dyDescent="0.25">
      <c r="A181" s="243"/>
      <c r="B181" s="163">
        <v>1</v>
      </c>
      <c r="C181" s="163">
        <v>1</v>
      </c>
      <c r="D181" s="163">
        <v>1</v>
      </c>
      <c r="E181" s="166">
        <v>0</v>
      </c>
      <c r="F181" s="166">
        <v>0</v>
      </c>
      <c r="G181" s="166">
        <v>0</v>
      </c>
      <c r="H181" s="166">
        <v>0</v>
      </c>
      <c r="I181" s="166">
        <v>0</v>
      </c>
      <c r="J181" s="166">
        <v>0</v>
      </c>
      <c r="K181" s="166">
        <v>0</v>
      </c>
      <c r="L181" s="166">
        <v>0</v>
      </c>
      <c r="M181" s="166">
        <v>0</v>
      </c>
      <c r="N181" s="166">
        <v>0</v>
      </c>
      <c r="O181" s="166">
        <v>0</v>
      </c>
      <c r="P181" s="166">
        <v>0</v>
      </c>
      <c r="Q181" s="166">
        <v>0</v>
      </c>
      <c r="R181" s="166">
        <v>0</v>
      </c>
      <c r="S181" s="166">
        <v>0</v>
      </c>
      <c r="T181" s="166">
        <v>0</v>
      </c>
      <c r="U181" s="166">
        <v>0</v>
      </c>
      <c r="V181" s="166">
        <v>0</v>
      </c>
      <c r="W181" s="166">
        <v>0</v>
      </c>
      <c r="X181" s="166">
        <v>0</v>
      </c>
      <c r="Y181" s="166">
        <v>0</v>
      </c>
      <c r="Z181" s="166">
        <v>0</v>
      </c>
      <c r="AA181" s="166">
        <v>0</v>
      </c>
      <c r="AB181" s="166">
        <v>0</v>
      </c>
      <c r="AC181" s="166">
        <v>0</v>
      </c>
      <c r="AD181" s="166">
        <v>0</v>
      </c>
      <c r="AE181" s="166">
        <v>0</v>
      </c>
      <c r="AF181" s="166">
        <v>0</v>
      </c>
      <c r="AG181" s="166">
        <v>0</v>
      </c>
      <c r="AH181" s="166">
        <v>0</v>
      </c>
      <c r="AI181" s="166">
        <v>0</v>
      </c>
      <c r="AJ181" s="166">
        <v>0</v>
      </c>
      <c r="AK181" s="166">
        <v>0</v>
      </c>
      <c r="AL181" s="166">
        <v>0</v>
      </c>
      <c r="AM181" s="166">
        <v>0</v>
      </c>
      <c r="AN181" s="166">
        <v>0</v>
      </c>
      <c r="AO181" s="166">
        <v>0</v>
      </c>
      <c r="AP181" s="166">
        <v>0</v>
      </c>
      <c r="AQ181" s="166">
        <v>0</v>
      </c>
      <c r="AR181" s="166">
        <v>0</v>
      </c>
      <c r="AS181" s="166">
        <v>0</v>
      </c>
      <c r="AT181" s="166">
        <v>0</v>
      </c>
      <c r="AU181" s="166">
        <v>0</v>
      </c>
      <c r="AV181" s="166">
        <v>0</v>
      </c>
      <c r="AW181" s="166">
        <v>0</v>
      </c>
      <c r="AX181" s="166">
        <v>0</v>
      </c>
      <c r="AY181" s="166">
        <v>0</v>
      </c>
      <c r="AZ181" s="166">
        <v>0</v>
      </c>
      <c r="BA181" s="166">
        <v>0</v>
      </c>
      <c r="BB181" s="166">
        <v>0</v>
      </c>
      <c r="BC181" s="166">
        <v>0</v>
      </c>
      <c r="BD181" s="166">
        <v>0</v>
      </c>
      <c r="BE181" s="166">
        <v>0</v>
      </c>
      <c r="BF181" s="166">
        <v>0</v>
      </c>
      <c r="BG181" s="166">
        <v>0</v>
      </c>
    </row>
    <row r="182" spans="1:59" ht="15" x14ac:dyDescent="0.25">
      <c r="A182" s="243"/>
      <c r="B182" s="163">
        <v>1</v>
      </c>
      <c r="C182" s="163">
        <v>1</v>
      </c>
      <c r="D182" s="163">
        <v>1</v>
      </c>
      <c r="E182" s="166">
        <v>0</v>
      </c>
      <c r="F182" s="166">
        <v>0</v>
      </c>
      <c r="G182" s="166">
        <v>0</v>
      </c>
      <c r="H182" s="166">
        <v>0</v>
      </c>
      <c r="I182" s="166">
        <v>0</v>
      </c>
      <c r="J182" s="166">
        <v>0</v>
      </c>
      <c r="K182" s="166">
        <v>0</v>
      </c>
      <c r="L182" s="166">
        <v>0</v>
      </c>
      <c r="M182" s="166">
        <v>0</v>
      </c>
      <c r="N182" s="166">
        <v>0</v>
      </c>
      <c r="O182" s="166">
        <v>0</v>
      </c>
      <c r="P182" s="166">
        <v>0</v>
      </c>
      <c r="Q182" s="166">
        <v>0</v>
      </c>
      <c r="R182" s="166">
        <v>0</v>
      </c>
      <c r="S182" s="166">
        <v>0</v>
      </c>
      <c r="T182" s="166">
        <v>0</v>
      </c>
      <c r="U182" s="166">
        <v>0</v>
      </c>
      <c r="V182" s="166">
        <v>0</v>
      </c>
      <c r="W182" s="166">
        <v>0</v>
      </c>
      <c r="X182" s="166">
        <v>0</v>
      </c>
      <c r="Y182" s="166">
        <v>0</v>
      </c>
      <c r="Z182" s="166">
        <v>0</v>
      </c>
      <c r="AA182" s="166">
        <v>0</v>
      </c>
      <c r="AB182" s="166">
        <v>0</v>
      </c>
      <c r="AC182" s="166">
        <v>0</v>
      </c>
      <c r="AD182" s="166">
        <v>0</v>
      </c>
      <c r="AE182" s="166">
        <v>0</v>
      </c>
      <c r="AF182" s="166">
        <v>0</v>
      </c>
      <c r="AG182" s="166">
        <v>0</v>
      </c>
      <c r="AH182" s="166">
        <v>0</v>
      </c>
      <c r="AI182" s="166">
        <v>0</v>
      </c>
      <c r="AJ182" s="166">
        <v>0</v>
      </c>
      <c r="AK182" s="166">
        <v>0</v>
      </c>
      <c r="AL182" s="166">
        <v>0</v>
      </c>
      <c r="AM182" s="166">
        <v>0</v>
      </c>
      <c r="AN182" s="166">
        <v>0</v>
      </c>
      <c r="AO182" s="166">
        <v>0</v>
      </c>
      <c r="AP182" s="166">
        <v>0</v>
      </c>
      <c r="AQ182" s="166">
        <v>0</v>
      </c>
      <c r="AR182" s="166">
        <v>0</v>
      </c>
      <c r="AS182" s="166">
        <v>0</v>
      </c>
      <c r="AT182" s="166">
        <v>0</v>
      </c>
      <c r="AU182" s="166">
        <v>0</v>
      </c>
      <c r="AV182" s="166">
        <v>0</v>
      </c>
      <c r="AW182" s="166">
        <v>0</v>
      </c>
      <c r="AX182" s="166">
        <v>0</v>
      </c>
      <c r="AY182" s="166">
        <v>0</v>
      </c>
      <c r="AZ182" s="166">
        <v>0</v>
      </c>
      <c r="BA182" s="166">
        <v>0</v>
      </c>
      <c r="BB182" s="166">
        <v>0</v>
      </c>
      <c r="BC182" s="166">
        <v>0</v>
      </c>
      <c r="BD182" s="166">
        <v>0</v>
      </c>
      <c r="BE182" s="166">
        <v>0</v>
      </c>
      <c r="BF182" s="166">
        <v>0</v>
      </c>
      <c r="BG182" s="166">
        <v>0</v>
      </c>
    </row>
    <row r="183" spans="1:59" ht="15" x14ac:dyDescent="0.25">
      <c r="A183" s="243"/>
      <c r="B183" s="163">
        <v>1</v>
      </c>
      <c r="C183" s="163">
        <v>1</v>
      </c>
      <c r="D183" s="163">
        <v>1</v>
      </c>
      <c r="E183" s="166">
        <v>0</v>
      </c>
      <c r="F183" s="166">
        <v>0</v>
      </c>
      <c r="G183" s="166">
        <v>0</v>
      </c>
      <c r="H183" s="166">
        <v>0</v>
      </c>
      <c r="I183" s="166">
        <v>0</v>
      </c>
      <c r="J183" s="166">
        <v>0</v>
      </c>
      <c r="K183" s="166">
        <v>0</v>
      </c>
      <c r="L183" s="166">
        <v>0</v>
      </c>
      <c r="M183" s="166">
        <v>0</v>
      </c>
      <c r="N183" s="166">
        <v>0</v>
      </c>
      <c r="O183" s="166">
        <v>0</v>
      </c>
      <c r="P183" s="166">
        <v>0</v>
      </c>
      <c r="Q183" s="166">
        <v>0</v>
      </c>
      <c r="R183" s="166">
        <v>0</v>
      </c>
      <c r="S183" s="166">
        <v>0</v>
      </c>
      <c r="T183" s="166">
        <v>0</v>
      </c>
      <c r="U183" s="166">
        <v>0</v>
      </c>
      <c r="V183" s="166">
        <v>0</v>
      </c>
      <c r="W183" s="166">
        <v>0</v>
      </c>
      <c r="X183" s="166">
        <v>0</v>
      </c>
      <c r="Y183" s="166">
        <v>0</v>
      </c>
      <c r="Z183" s="166">
        <v>0</v>
      </c>
      <c r="AA183" s="166">
        <v>0</v>
      </c>
      <c r="AB183" s="166">
        <v>0</v>
      </c>
      <c r="AC183" s="166">
        <v>0</v>
      </c>
      <c r="AD183" s="166">
        <v>0</v>
      </c>
      <c r="AE183" s="166">
        <v>0</v>
      </c>
      <c r="AF183" s="166">
        <v>0</v>
      </c>
      <c r="AG183" s="166">
        <v>0</v>
      </c>
      <c r="AH183" s="166">
        <v>0</v>
      </c>
      <c r="AI183" s="166">
        <v>0</v>
      </c>
      <c r="AJ183" s="166">
        <v>0</v>
      </c>
      <c r="AK183" s="166">
        <v>0</v>
      </c>
      <c r="AL183" s="166">
        <v>0</v>
      </c>
      <c r="AM183" s="166">
        <v>0</v>
      </c>
      <c r="AN183" s="166">
        <v>0</v>
      </c>
      <c r="AO183" s="166">
        <v>0</v>
      </c>
      <c r="AP183" s="166">
        <v>0</v>
      </c>
      <c r="AQ183" s="166">
        <v>0</v>
      </c>
      <c r="AR183" s="166">
        <v>0</v>
      </c>
      <c r="AS183" s="166">
        <v>0</v>
      </c>
      <c r="AT183" s="166">
        <v>0</v>
      </c>
      <c r="AU183" s="166">
        <v>0</v>
      </c>
      <c r="AV183" s="166">
        <v>0</v>
      </c>
      <c r="AW183" s="166">
        <v>0</v>
      </c>
      <c r="AX183" s="166">
        <v>0</v>
      </c>
      <c r="AY183" s="166">
        <v>0</v>
      </c>
      <c r="AZ183" s="166">
        <v>0</v>
      </c>
      <c r="BA183" s="166">
        <v>0</v>
      </c>
      <c r="BB183" s="166">
        <v>0</v>
      </c>
      <c r="BC183" s="166">
        <v>0</v>
      </c>
      <c r="BD183" s="166">
        <v>0</v>
      </c>
      <c r="BE183" s="166">
        <v>0</v>
      </c>
      <c r="BF183" s="166">
        <v>0</v>
      </c>
      <c r="BG183" s="166">
        <v>0</v>
      </c>
    </row>
    <row r="184" spans="1:59" ht="15" x14ac:dyDescent="0.25">
      <c r="A184" s="243"/>
      <c r="B184" s="163">
        <v>1</v>
      </c>
      <c r="C184" s="163">
        <v>1</v>
      </c>
      <c r="D184" s="163">
        <v>1</v>
      </c>
      <c r="E184" s="166">
        <v>0</v>
      </c>
      <c r="F184" s="166">
        <v>0</v>
      </c>
      <c r="G184" s="166">
        <v>0</v>
      </c>
      <c r="H184" s="166">
        <v>0</v>
      </c>
      <c r="I184" s="166">
        <v>0</v>
      </c>
      <c r="J184" s="166">
        <v>0</v>
      </c>
      <c r="K184" s="166">
        <v>0</v>
      </c>
      <c r="L184" s="166">
        <v>0</v>
      </c>
      <c r="M184" s="166">
        <v>0</v>
      </c>
      <c r="N184" s="166">
        <v>0</v>
      </c>
      <c r="O184" s="166">
        <v>0</v>
      </c>
      <c r="P184" s="166">
        <v>0</v>
      </c>
      <c r="Q184" s="166">
        <v>0</v>
      </c>
      <c r="R184" s="166">
        <v>0</v>
      </c>
      <c r="S184" s="166">
        <v>0</v>
      </c>
      <c r="T184" s="166">
        <v>0</v>
      </c>
      <c r="U184" s="166">
        <v>0</v>
      </c>
      <c r="V184" s="166">
        <v>0</v>
      </c>
      <c r="W184" s="166">
        <v>0</v>
      </c>
      <c r="X184" s="166">
        <v>0</v>
      </c>
      <c r="Y184" s="166">
        <v>0</v>
      </c>
      <c r="Z184" s="166">
        <v>0</v>
      </c>
      <c r="AA184" s="166">
        <v>0</v>
      </c>
      <c r="AB184" s="166">
        <v>0</v>
      </c>
      <c r="AC184" s="166">
        <v>0</v>
      </c>
      <c r="AD184" s="166">
        <v>0</v>
      </c>
      <c r="AE184" s="166">
        <v>0</v>
      </c>
      <c r="AF184" s="166">
        <v>0</v>
      </c>
      <c r="AG184" s="166">
        <v>0</v>
      </c>
      <c r="AH184" s="166">
        <v>0</v>
      </c>
      <c r="AI184" s="166">
        <v>0</v>
      </c>
      <c r="AJ184" s="166">
        <v>0</v>
      </c>
      <c r="AK184" s="166">
        <v>0</v>
      </c>
      <c r="AL184" s="166">
        <v>0</v>
      </c>
      <c r="AM184" s="166">
        <v>0</v>
      </c>
      <c r="AN184" s="166">
        <v>0</v>
      </c>
      <c r="AO184" s="166">
        <v>0</v>
      </c>
      <c r="AP184" s="166">
        <v>0</v>
      </c>
      <c r="AQ184" s="166">
        <v>0</v>
      </c>
      <c r="AR184" s="166">
        <v>0</v>
      </c>
      <c r="AS184" s="166">
        <v>0</v>
      </c>
      <c r="AT184" s="166">
        <v>0</v>
      </c>
      <c r="AU184" s="166">
        <v>0</v>
      </c>
      <c r="AV184" s="166">
        <v>0</v>
      </c>
      <c r="AW184" s="166">
        <v>0</v>
      </c>
      <c r="AX184" s="166">
        <v>0</v>
      </c>
      <c r="AY184" s="166">
        <v>0</v>
      </c>
      <c r="AZ184" s="166">
        <v>0</v>
      </c>
      <c r="BA184" s="166">
        <v>0</v>
      </c>
      <c r="BB184" s="166">
        <v>0</v>
      </c>
      <c r="BC184" s="166">
        <v>0</v>
      </c>
      <c r="BD184" s="166">
        <v>0</v>
      </c>
      <c r="BE184" s="166">
        <v>0</v>
      </c>
      <c r="BF184" s="166">
        <v>0</v>
      </c>
      <c r="BG184" s="166">
        <v>0</v>
      </c>
    </row>
    <row r="185" spans="1:59" ht="15" x14ac:dyDescent="0.25">
      <c r="A185" s="243"/>
      <c r="B185" s="163">
        <v>1</v>
      </c>
      <c r="C185" s="163">
        <v>1</v>
      </c>
      <c r="D185" s="163">
        <v>1</v>
      </c>
      <c r="E185" s="166">
        <v>0</v>
      </c>
      <c r="F185" s="166">
        <v>0</v>
      </c>
      <c r="G185" s="166">
        <v>0</v>
      </c>
      <c r="H185" s="166">
        <v>0</v>
      </c>
      <c r="I185" s="166">
        <v>0</v>
      </c>
      <c r="J185" s="166">
        <v>0</v>
      </c>
      <c r="K185" s="166">
        <v>0</v>
      </c>
      <c r="L185" s="166">
        <v>0</v>
      </c>
      <c r="M185" s="166">
        <v>0</v>
      </c>
      <c r="N185" s="166">
        <v>0</v>
      </c>
      <c r="O185" s="166">
        <v>0</v>
      </c>
      <c r="P185" s="166">
        <v>0</v>
      </c>
      <c r="Q185" s="166">
        <v>0</v>
      </c>
      <c r="R185" s="166">
        <v>0</v>
      </c>
      <c r="S185" s="166">
        <v>0</v>
      </c>
      <c r="T185" s="166">
        <v>0</v>
      </c>
      <c r="U185" s="166">
        <v>0</v>
      </c>
      <c r="V185" s="166">
        <v>0</v>
      </c>
      <c r="W185" s="166">
        <v>0</v>
      </c>
      <c r="X185" s="166">
        <v>0</v>
      </c>
      <c r="Y185" s="166">
        <v>0</v>
      </c>
      <c r="Z185" s="166">
        <v>0</v>
      </c>
      <c r="AA185" s="166">
        <v>0</v>
      </c>
      <c r="AB185" s="166">
        <v>0</v>
      </c>
      <c r="AC185" s="166">
        <v>0</v>
      </c>
      <c r="AD185" s="166">
        <v>0</v>
      </c>
      <c r="AE185" s="166">
        <v>0</v>
      </c>
      <c r="AF185" s="166">
        <v>0</v>
      </c>
      <c r="AG185" s="166">
        <v>0</v>
      </c>
      <c r="AH185" s="166">
        <v>0</v>
      </c>
      <c r="AI185" s="166">
        <v>0</v>
      </c>
      <c r="AJ185" s="166">
        <v>0</v>
      </c>
      <c r="AK185" s="166">
        <v>0</v>
      </c>
      <c r="AL185" s="166">
        <v>0</v>
      </c>
      <c r="AM185" s="166">
        <v>0</v>
      </c>
      <c r="AN185" s="166">
        <v>0</v>
      </c>
      <c r="AO185" s="166">
        <v>0</v>
      </c>
      <c r="AP185" s="166">
        <v>0</v>
      </c>
      <c r="AQ185" s="166">
        <v>0</v>
      </c>
      <c r="AR185" s="166">
        <v>0</v>
      </c>
      <c r="AS185" s="166">
        <v>0</v>
      </c>
      <c r="AT185" s="166">
        <v>0</v>
      </c>
      <c r="AU185" s="166">
        <v>0</v>
      </c>
      <c r="AV185" s="166">
        <v>0</v>
      </c>
      <c r="AW185" s="166">
        <v>0</v>
      </c>
      <c r="AX185" s="166">
        <v>0</v>
      </c>
      <c r="AY185" s="166">
        <v>0</v>
      </c>
      <c r="AZ185" s="166">
        <v>0</v>
      </c>
      <c r="BA185" s="166">
        <v>0</v>
      </c>
      <c r="BB185" s="166">
        <v>0</v>
      </c>
      <c r="BC185" s="166">
        <v>0</v>
      </c>
      <c r="BD185" s="166">
        <v>0</v>
      </c>
      <c r="BE185" s="166">
        <v>0</v>
      </c>
      <c r="BF185" s="166">
        <v>0</v>
      </c>
      <c r="BG185" s="166">
        <v>0</v>
      </c>
    </row>
    <row r="186" spans="1:59" ht="15" x14ac:dyDescent="0.25">
      <c r="A186" s="243"/>
      <c r="B186" s="163">
        <v>1</v>
      </c>
      <c r="C186" s="163">
        <v>1</v>
      </c>
      <c r="D186" s="163">
        <v>1</v>
      </c>
      <c r="E186" s="166">
        <v>0</v>
      </c>
      <c r="F186" s="166">
        <v>0</v>
      </c>
      <c r="G186" s="166">
        <v>0</v>
      </c>
      <c r="H186" s="166">
        <v>0</v>
      </c>
      <c r="I186" s="166">
        <v>0</v>
      </c>
      <c r="J186" s="166">
        <v>0</v>
      </c>
      <c r="K186" s="166">
        <v>0</v>
      </c>
      <c r="L186" s="166">
        <v>0</v>
      </c>
      <c r="M186" s="166">
        <v>0</v>
      </c>
      <c r="N186" s="166">
        <v>0</v>
      </c>
      <c r="O186" s="166">
        <v>0</v>
      </c>
      <c r="P186" s="166">
        <v>0</v>
      </c>
      <c r="Q186" s="166">
        <v>0</v>
      </c>
      <c r="R186" s="166">
        <v>0</v>
      </c>
      <c r="S186" s="166">
        <v>0</v>
      </c>
      <c r="T186" s="166">
        <v>0</v>
      </c>
      <c r="U186" s="166">
        <v>0</v>
      </c>
      <c r="V186" s="166">
        <v>0</v>
      </c>
      <c r="W186" s="166">
        <v>0</v>
      </c>
      <c r="X186" s="166">
        <v>0</v>
      </c>
      <c r="Y186" s="166">
        <v>0</v>
      </c>
      <c r="Z186" s="166">
        <v>0</v>
      </c>
      <c r="AA186" s="166">
        <v>0</v>
      </c>
      <c r="AB186" s="166">
        <v>0</v>
      </c>
      <c r="AC186" s="166">
        <v>0</v>
      </c>
      <c r="AD186" s="166">
        <v>0</v>
      </c>
      <c r="AE186" s="166">
        <v>0</v>
      </c>
      <c r="AF186" s="166">
        <v>0</v>
      </c>
      <c r="AG186" s="166">
        <v>0</v>
      </c>
      <c r="AH186" s="166">
        <v>0</v>
      </c>
      <c r="AI186" s="166">
        <v>0</v>
      </c>
      <c r="AJ186" s="166">
        <v>0</v>
      </c>
      <c r="AK186" s="166">
        <v>0</v>
      </c>
      <c r="AL186" s="166">
        <v>0</v>
      </c>
      <c r="AM186" s="166">
        <v>0</v>
      </c>
      <c r="AN186" s="166">
        <v>0</v>
      </c>
      <c r="AO186" s="166">
        <v>0</v>
      </c>
      <c r="AP186" s="166">
        <v>0</v>
      </c>
      <c r="AQ186" s="166">
        <v>0</v>
      </c>
      <c r="AR186" s="166">
        <v>0</v>
      </c>
      <c r="AS186" s="166">
        <v>0</v>
      </c>
      <c r="AT186" s="166">
        <v>0</v>
      </c>
      <c r="AU186" s="166">
        <v>0</v>
      </c>
      <c r="AV186" s="166">
        <v>0</v>
      </c>
      <c r="AW186" s="166">
        <v>0</v>
      </c>
      <c r="AX186" s="166">
        <v>0</v>
      </c>
      <c r="AY186" s="166">
        <v>0</v>
      </c>
      <c r="AZ186" s="166">
        <v>0</v>
      </c>
      <c r="BA186" s="166">
        <v>0</v>
      </c>
      <c r="BB186" s="166">
        <v>0</v>
      </c>
      <c r="BC186" s="166">
        <v>0</v>
      </c>
      <c r="BD186" s="166">
        <v>0</v>
      </c>
      <c r="BE186" s="166">
        <v>0</v>
      </c>
      <c r="BF186" s="166">
        <v>0</v>
      </c>
      <c r="BG186" s="166">
        <v>0</v>
      </c>
    </row>
    <row r="187" spans="1:59" ht="15" x14ac:dyDescent="0.25">
      <c r="A187" s="243"/>
      <c r="B187" s="163">
        <v>1</v>
      </c>
      <c r="C187" s="163">
        <v>1</v>
      </c>
      <c r="D187" s="163">
        <v>1</v>
      </c>
      <c r="E187" s="166">
        <v>0</v>
      </c>
      <c r="F187" s="166">
        <v>0</v>
      </c>
      <c r="G187" s="166">
        <v>0</v>
      </c>
      <c r="H187" s="166">
        <v>0</v>
      </c>
      <c r="I187" s="166">
        <v>0</v>
      </c>
      <c r="J187" s="166">
        <v>0</v>
      </c>
      <c r="K187" s="166">
        <v>0</v>
      </c>
      <c r="L187" s="166">
        <v>0</v>
      </c>
      <c r="M187" s="166">
        <v>0</v>
      </c>
      <c r="N187" s="166">
        <v>0</v>
      </c>
      <c r="O187" s="166">
        <v>0</v>
      </c>
      <c r="P187" s="166">
        <v>0</v>
      </c>
      <c r="Q187" s="166">
        <v>0</v>
      </c>
      <c r="R187" s="166">
        <v>0</v>
      </c>
      <c r="S187" s="166">
        <v>0</v>
      </c>
      <c r="T187" s="166">
        <v>0</v>
      </c>
      <c r="U187" s="166">
        <v>0</v>
      </c>
      <c r="V187" s="166">
        <v>0</v>
      </c>
      <c r="W187" s="166">
        <v>0</v>
      </c>
      <c r="X187" s="166">
        <v>0</v>
      </c>
      <c r="Y187" s="166">
        <v>0</v>
      </c>
      <c r="Z187" s="166">
        <v>0</v>
      </c>
      <c r="AA187" s="166">
        <v>0</v>
      </c>
      <c r="AB187" s="166">
        <v>0</v>
      </c>
      <c r="AC187" s="166">
        <v>0</v>
      </c>
      <c r="AD187" s="166">
        <v>0</v>
      </c>
      <c r="AE187" s="166">
        <v>0</v>
      </c>
      <c r="AF187" s="166">
        <v>0</v>
      </c>
      <c r="AG187" s="166">
        <v>0</v>
      </c>
      <c r="AH187" s="166">
        <v>0</v>
      </c>
      <c r="AI187" s="166">
        <v>0</v>
      </c>
      <c r="AJ187" s="166">
        <v>0</v>
      </c>
      <c r="AK187" s="166">
        <v>0</v>
      </c>
      <c r="AL187" s="166">
        <v>0</v>
      </c>
      <c r="AM187" s="166">
        <v>0</v>
      </c>
      <c r="AN187" s="166">
        <v>0</v>
      </c>
      <c r="AO187" s="166">
        <v>0</v>
      </c>
      <c r="AP187" s="166">
        <v>0</v>
      </c>
      <c r="AQ187" s="166">
        <v>0</v>
      </c>
      <c r="AR187" s="166">
        <v>0</v>
      </c>
      <c r="AS187" s="166">
        <v>0</v>
      </c>
      <c r="AT187" s="166">
        <v>0</v>
      </c>
      <c r="AU187" s="166">
        <v>0</v>
      </c>
      <c r="AV187" s="166">
        <v>0</v>
      </c>
      <c r="AW187" s="166">
        <v>0</v>
      </c>
      <c r="AX187" s="166">
        <v>0</v>
      </c>
      <c r="AY187" s="166">
        <v>0</v>
      </c>
      <c r="AZ187" s="166">
        <v>0</v>
      </c>
      <c r="BA187" s="166">
        <v>0</v>
      </c>
      <c r="BB187" s="166">
        <v>0</v>
      </c>
      <c r="BC187" s="166">
        <v>0</v>
      </c>
      <c r="BD187" s="166">
        <v>0</v>
      </c>
      <c r="BE187" s="166">
        <v>0</v>
      </c>
      <c r="BF187" s="166">
        <v>0</v>
      </c>
      <c r="BG187" s="166">
        <v>0</v>
      </c>
    </row>
    <row r="188" spans="1:59" ht="15" x14ac:dyDescent="0.25">
      <c r="A188" s="243"/>
      <c r="B188" s="163">
        <v>1</v>
      </c>
      <c r="C188" s="163">
        <v>1</v>
      </c>
      <c r="D188" s="163">
        <v>1</v>
      </c>
      <c r="E188" s="166">
        <v>0</v>
      </c>
      <c r="F188" s="166">
        <v>0</v>
      </c>
      <c r="G188" s="166">
        <v>0</v>
      </c>
      <c r="H188" s="166">
        <v>0</v>
      </c>
      <c r="I188" s="166">
        <v>0</v>
      </c>
      <c r="J188" s="166">
        <v>0</v>
      </c>
      <c r="K188" s="166">
        <v>0</v>
      </c>
      <c r="L188" s="166">
        <v>0</v>
      </c>
      <c r="M188" s="166">
        <v>0</v>
      </c>
      <c r="N188" s="166">
        <v>0</v>
      </c>
      <c r="O188" s="166">
        <v>0</v>
      </c>
      <c r="P188" s="166">
        <v>0</v>
      </c>
      <c r="Q188" s="166">
        <v>0</v>
      </c>
      <c r="R188" s="166">
        <v>0</v>
      </c>
      <c r="S188" s="166">
        <v>0</v>
      </c>
      <c r="T188" s="166">
        <v>0</v>
      </c>
      <c r="U188" s="166">
        <v>0</v>
      </c>
      <c r="V188" s="166">
        <v>0</v>
      </c>
      <c r="W188" s="166">
        <v>0</v>
      </c>
      <c r="X188" s="166">
        <v>0</v>
      </c>
      <c r="Y188" s="166">
        <v>0</v>
      </c>
      <c r="Z188" s="166">
        <v>0</v>
      </c>
      <c r="AA188" s="166">
        <v>0</v>
      </c>
      <c r="AB188" s="166">
        <v>0</v>
      </c>
      <c r="AC188" s="166">
        <v>0</v>
      </c>
      <c r="AD188" s="166">
        <v>0</v>
      </c>
      <c r="AE188" s="166">
        <v>0</v>
      </c>
      <c r="AF188" s="166">
        <v>0</v>
      </c>
      <c r="AG188" s="166">
        <v>0</v>
      </c>
      <c r="AH188" s="166">
        <v>0</v>
      </c>
      <c r="AI188" s="166">
        <v>0</v>
      </c>
      <c r="AJ188" s="166">
        <v>0</v>
      </c>
      <c r="AK188" s="166">
        <v>0</v>
      </c>
      <c r="AL188" s="166">
        <v>0</v>
      </c>
      <c r="AM188" s="166">
        <v>0</v>
      </c>
      <c r="AN188" s="166">
        <v>0</v>
      </c>
      <c r="AO188" s="166">
        <v>0</v>
      </c>
      <c r="AP188" s="166">
        <v>0</v>
      </c>
      <c r="AQ188" s="166">
        <v>0</v>
      </c>
      <c r="AR188" s="166">
        <v>0</v>
      </c>
      <c r="AS188" s="166">
        <v>0</v>
      </c>
      <c r="AT188" s="166">
        <v>0</v>
      </c>
      <c r="AU188" s="166">
        <v>0</v>
      </c>
      <c r="AV188" s="166">
        <v>0</v>
      </c>
      <c r="AW188" s="166">
        <v>0</v>
      </c>
      <c r="AX188" s="166">
        <v>0</v>
      </c>
      <c r="AY188" s="166">
        <v>0</v>
      </c>
      <c r="AZ188" s="166">
        <v>0</v>
      </c>
      <c r="BA188" s="166">
        <v>0</v>
      </c>
      <c r="BB188" s="166">
        <v>0</v>
      </c>
      <c r="BC188" s="166">
        <v>0</v>
      </c>
      <c r="BD188" s="166">
        <v>0</v>
      </c>
      <c r="BE188" s="166">
        <v>0</v>
      </c>
      <c r="BF188" s="166">
        <v>0</v>
      </c>
      <c r="BG188" s="166">
        <v>0</v>
      </c>
    </row>
    <row r="189" spans="1:59" ht="15" x14ac:dyDescent="0.25">
      <c r="A189" s="243"/>
      <c r="B189" s="163">
        <v>1</v>
      </c>
      <c r="C189" s="163">
        <v>1</v>
      </c>
      <c r="D189" s="163">
        <v>1</v>
      </c>
      <c r="E189" s="166">
        <v>0</v>
      </c>
      <c r="F189" s="166">
        <v>0</v>
      </c>
      <c r="G189" s="166">
        <v>0</v>
      </c>
      <c r="H189" s="166">
        <v>0</v>
      </c>
      <c r="I189" s="166">
        <v>0</v>
      </c>
      <c r="J189" s="166">
        <v>0</v>
      </c>
      <c r="K189" s="166">
        <v>0</v>
      </c>
      <c r="L189" s="166">
        <v>0</v>
      </c>
      <c r="M189" s="166">
        <v>0</v>
      </c>
      <c r="N189" s="166">
        <v>0</v>
      </c>
      <c r="O189" s="166">
        <v>0</v>
      </c>
      <c r="P189" s="166">
        <v>0</v>
      </c>
      <c r="Q189" s="166">
        <v>0</v>
      </c>
      <c r="R189" s="166">
        <v>0</v>
      </c>
      <c r="S189" s="166">
        <v>0</v>
      </c>
      <c r="T189" s="166">
        <v>0</v>
      </c>
      <c r="U189" s="166">
        <v>0</v>
      </c>
      <c r="V189" s="166">
        <v>0</v>
      </c>
      <c r="W189" s="166">
        <v>0</v>
      </c>
      <c r="X189" s="166">
        <v>0</v>
      </c>
      <c r="Y189" s="166">
        <v>0</v>
      </c>
      <c r="Z189" s="166">
        <v>0</v>
      </c>
      <c r="AA189" s="166">
        <v>0</v>
      </c>
      <c r="AB189" s="166">
        <v>0</v>
      </c>
      <c r="AC189" s="166">
        <v>0</v>
      </c>
      <c r="AD189" s="166">
        <v>0</v>
      </c>
      <c r="AE189" s="166">
        <v>0</v>
      </c>
      <c r="AF189" s="166">
        <v>0</v>
      </c>
      <c r="AG189" s="166">
        <v>0</v>
      </c>
      <c r="AH189" s="166">
        <v>0</v>
      </c>
      <c r="AI189" s="166">
        <v>0</v>
      </c>
      <c r="AJ189" s="166">
        <v>0</v>
      </c>
      <c r="AK189" s="166">
        <v>0</v>
      </c>
      <c r="AL189" s="166">
        <v>0</v>
      </c>
      <c r="AM189" s="166">
        <v>0</v>
      </c>
      <c r="AN189" s="166">
        <v>0</v>
      </c>
      <c r="AO189" s="166">
        <v>0</v>
      </c>
      <c r="AP189" s="166">
        <v>0</v>
      </c>
      <c r="AQ189" s="166">
        <v>0</v>
      </c>
      <c r="AR189" s="166">
        <v>0</v>
      </c>
      <c r="AS189" s="166">
        <v>0</v>
      </c>
      <c r="AT189" s="166">
        <v>0</v>
      </c>
      <c r="AU189" s="166">
        <v>0</v>
      </c>
      <c r="AV189" s="166">
        <v>0</v>
      </c>
      <c r="AW189" s="166">
        <v>0</v>
      </c>
      <c r="AX189" s="166">
        <v>0</v>
      </c>
      <c r="AY189" s="166">
        <v>0</v>
      </c>
      <c r="AZ189" s="166">
        <v>0</v>
      </c>
      <c r="BA189" s="166">
        <v>0</v>
      </c>
      <c r="BB189" s="166">
        <v>0</v>
      </c>
      <c r="BC189" s="166">
        <v>0</v>
      </c>
      <c r="BD189" s="166">
        <v>0</v>
      </c>
      <c r="BE189" s="166">
        <v>0</v>
      </c>
      <c r="BF189" s="166">
        <v>0</v>
      </c>
      <c r="BG189" s="166">
        <v>0</v>
      </c>
    </row>
    <row r="190" spans="1:59" ht="15" x14ac:dyDescent="0.25">
      <c r="A190" s="243"/>
      <c r="B190" s="163">
        <v>1</v>
      </c>
      <c r="C190" s="163">
        <v>1</v>
      </c>
      <c r="D190" s="163">
        <v>1</v>
      </c>
      <c r="E190" s="166">
        <v>0</v>
      </c>
      <c r="F190" s="166">
        <v>0</v>
      </c>
      <c r="G190" s="166">
        <v>0</v>
      </c>
      <c r="H190" s="166">
        <v>0</v>
      </c>
      <c r="I190" s="166">
        <v>0</v>
      </c>
      <c r="J190" s="166">
        <v>0</v>
      </c>
      <c r="K190" s="166">
        <v>0</v>
      </c>
      <c r="L190" s="166">
        <v>0</v>
      </c>
      <c r="M190" s="166">
        <v>0</v>
      </c>
      <c r="N190" s="166">
        <v>0</v>
      </c>
      <c r="O190" s="166">
        <v>0</v>
      </c>
      <c r="P190" s="166">
        <v>0</v>
      </c>
      <c r="Q190" s="166">
        <v>0</v>
      </c>
      <c r="R190" s="166">
        <v>0</v>
      </c>
      <c r="S190" s="166">
        <v>0</v>
      </c>
      <c r="T190" s="166">
        <v>0</v>
      </c>
      <c r="U190" s="166">
        <v>0</v>
      </c>
      <c r="V190" s="166">
        <v>0</v>
      </c>
      <c r="W190" s="166">
        <v>0</v>
      </c>
      <c r="X190" s="166">
        <v>0</v>
      </c>
      <c r="Y190" s="166">
        <v>0</v>
      </c>
      <c r="Z190" s="166">
        <v>0</v>
      </c>
      <c r="AA190" s="166">
        <v>0</v>
      </c>
      <c r="AB190" s="166">
        <v>0</v>
      </c>
      <c r="AC190" s="166">
        <v>0</v>
      </c>
      <c r="AD190" s="166">
        <v>0</v>
      </c>
      <c r="AE190" s="166">
        <v>0</v>
      </c>
      <c r="AF190" s="166">
        <v>0</v>
      </c>
      <c r="AG190" s="166">
        <v>0</v>
      </c>
      <c r="AH190" s="166">
        <v>0</v>
      </c>
      <c r="AI190" s="166">
        <v>0</v>
      </c>
      <c r="AJ190" s="166">
        <v>0</v>
      </c>
      <c r="AK190" s="166">
        <v>0</v>
      </c>
      <c r="AL190" s="166">
        <v>0</v>
      </c>
      <c r="AM190" s="166">
        <v>0</v>
      </c>
      <c r="AN190" s="166">
        <v>0</v>
      </c>
      <c r="AO190" s="166">
        <v>0</v>
      </c>
      <c r="AP190" s="166">
        <v>0</v>
      </c>
      <c r="AQ190" s="166">
        <v>0</v>
      </c>
      <c r="AR190" s="166">
        <v>0</v>
      </c>
      <c r="AS190" s="166">
        <v>0</v>
      </c>
      <c r="AT190" s="166">
        <v>0</v>
      </c>
      <c r="AU190" s="166">
        <v>0</v>
      </c>
      <c r="AV190" s="166">
        <v>0</v>
      </c>
      <c r="AW190" s="166">
        <v>0</v>
      </c>
      <c r="AX190" s="166">
        <v>0</v>
      </c>
      <c r="AY190" s="166">
        <v>0</v>
      </c>
      <c r="AZ190" s="166">
        <v>0</v>
      </c>
      <c r="BA190" s="166">
        <v>0</v>
      </c>
      <c r="BB190" s="166">
        <v>0</v>
      </c>
      <c r="BC190" s="166">
        <v>0</v>
      </c>
      <c r="BD190" s="166">
        <v>0</v>
      </c>
      <c r="BE190" s="166">
        <v>0</v>
      </c>
      <c r="BF190" s="166">
        <v>0</v>
      </c>
      <c r="BG190" s="166">
        <v>0</v>
      </c>
    </row>
    <row r="191" spans="1:59" ht="15" x14ac:dyDescent="0.25">
      <c r="A191" s="243"/>
      <c r="B191" s="163">
        <v>1</v>
      </c>
      <c r="C191" s="163">
        <v>1</v>
      </c>
      <c r="D191" s="163">
        <v>1</v>
      </c>
      <c r="E191" s="166">
        <v>0</v>
      </c>
      <c r="F191" s="166">
        <v>0</v>
      </c>
      <c r="G191" s="166">
        <v>0</v>
      </c>
      <c r="H191" s="166">
        <v>0</v>
      </c>
      <c r="I191" s="166">
        <v>0</v>
      </c>
      <c r="J191" s="166">
        <v>0</v>
      </c>
      <c r="K191" s="166">
        <v>0</v>
      </c>
      <c r="L191" s="166">
        <v>0</v>
      </c>
      <c r="M191" s="166">
        <v>0</v>
      </c>
      <c r="N191" s="166">
        <v>0</v>
      </c>
      <c r="O191" s="166">
        <v>0</v>
      </c>
      <c r="P191" s="166">
        <v>0</v>
      </c>
      <c r="Q191" s="166">
        <v>0</v>
      </c>
      <c r="R191" s="166">
        <v>0</v>
      </c>
      <c r="S191" s="166">
        <v>0</v>
      </c>
      <c r="T191" s="166">
        <v>0</v>
      </c>
      <c r="U191" s="166">
        <v>0</v>
      </c>
      <c r="V191" s="166">
        <v>0</v>
      </c>
      <c r="W191" s="166">
        <v>0</v>
      </c>
      <c r="X191" s="166">
        <v>0</v>
      </c>
      <c r="Y191" s="166">
        <v>0</v>
      </c>
      <c r="Z191" s="166">
        <v>0</v>
      </c>
      <c r="AA191" s="166">
        <v>0</v>
      </c>
      <c r="AB191" s="166">
        <v>0</v>
      </c>
      <c r="AC191" s="166">
        <v>0</v>
      </c>
      <c r="AD191" s="166">
        <v>0</v>
      </c>
      <c r="AE191" s="166">
        <v>0</v>
      </c>
      <c r="AF191" s="166">
        <v>0</v>
      </c>
      <c r="AG191" s="166">
        <v>0</v>
      </c>
      <c r="AH191" s="166">
        <v>0</v>
      </c>
      <c r="AI191" s="166">
        <v>0</v>
      </c>
      <c r="AJ191" s="166">
        <v>0</v>
      </c>
      <c r="AK191" s="166">
        <v>0</v>
      </c>
      <c r="AL191" s="166">
        <v>0</v>
      </c>
      <c r="AM191" s="166">
        <v>0</v>
      </c>
      <c r="AN191" s="166">
        <v>0</v>
      </c>
      <c r="AO191" s="166">
        <v>0</v>
      </c>
      <c r="AP191" s="166">
        <v>0</v>
      </c>
      <c r="AQ191" s="166">
        <v>0</v>
      </c>
      <c r="AR191" s="166">
        <v>0</v>
      </c>
      <c r="AS191" s="166">
        <v>0</v>
      </c>
      <c r="AT191" s="166">
        <v>0</v>
      </c>
      <c r="AU191" s="166">
        <v>0</v>
      </c>
      <c r="AV191" s="166">
        <v>0</v>
      </c>
      <c r="AW191" s="166">
        <v>0</v>
      </c>
      <c r="AX191" s="166">
        <v>0</v>
      </c>
      <c r="AY191" s="166">
        <v>0</v>
      </c>
      <c r="AZ191" s="166">
        <v>0</v>
      </c>
      <c r="BA191" s="166">
        <v>0</v>
      </c>
      <c r="BB191" s="166">
        <v>0</v>
      </c>
      <c r="BC191" s="166">
        <v>0</v>
      </c>
      <c r="BD191" s="166">
        <v>0</v>
      </c>
      <c r="BE191" s="166">
        <v>0</v>
      </c>
      <c r="BF191" s="166">
        <v>0</v>
      </c>
      <c r="BG191" s="166">
        <v>0</v>
      </c>
    </row>
    <row r="192" spans="1:59" ht="15" x14ac:dyDescent="0.25">
      <c r="A192" s="243"/>
      <c r="B192" s="163">
        <v>1</v>
      </c>
      <c r="C192" s="163">
        <v>1</v>
      </c>
      <c r="D192" s="163">
        <v>1</v>
      </c>
      <c r="E192" s="166">
        <v>0</v>
      </c>
      <c r="F192" s="166">
        <v>0</v>
      </c>
      <c r="G192" s="166">
        <v>0</v>
      </c>
      <c r="H192" s="166">
        <v>0</v>
      </c>
      <c r="I192" s="166">
        <v>0</v>
      </c>
      <c r="J192" s="166">
        <v>0</v>
      </c>
      <c r="K192" s="166">
        <v>0</v>
      </c>
      <c r="L192" s="166">
        <v>0</v>
      </c>
      <c r="M192" s="166">
        <v>0</v>
      </c>
      <c r="N192" s="166">
        <v>0</v>
      </c>
      <c r="O192" s="166">
        <v>0</v>
      </c>
      <c r="P192" s="166">
        <v>0</v>
      </c>
      <c r="Q192" s="166">
        <v>0</v>
      </c>
      <c r="R192" s="166">
        <v>0</v>
      </c>
      <c r="S192" s="166">
        <v>0</v>
      </c>
      <c r="T192" s="166">
        <v>0</v>
      </c>
      <c r="U192" s="166">
        <v>0</v>
      </c>
      <c r="V192" s="166">
        <v>0</v>
      </c>
      <c r="W192" s="166">
        <v>0</v>
      </c>
      <c r="X192" s="166">
        <v>0</v>
      </c>
      <c r="Y192" s="166">
        <v>0</v>
      </c>
      <c r="Z192" s="166">
        <v>0</v>
      </c>
      <c r="AA192" s="166">
        <v>0</v>
      </c>
      <c r="AB192" s="166">
        <v>0</v>
      </c>
      <c r="AC192" s="166">
        <v>0</v>
      </c>
      <c r="AD192" s="166">
        <v>0</v>
      </c>
      <c r="AE192" s="166">
        <v>0</v>
      </c>
      <c r="AF192" s="166">
        <v>0</v>
      </c>
      <c r="AG192" s="166">
        <v>0</v>
      </c>
      <c r="AH192" s="166">
        <v>0</v>
      </c>
      <c r="AI192" s="166">
        <v>0</v>
      </c>
      <c r="AJ192" s="166">
        <v>0</v>
      </c>
      <c r="AK192" s="166">
        <v>0</v>
      </c>
      <c r="AL192" s="166">
        <v>0</v>
      </c>
      <c r="AM192" s="166">
        <v>0</v>
      </c>
      <c r="AN192" s="166">
        <v>0</v>
      </c>
      <c r="AO192" s="166">
        <v>0</v>
      </c>
      <c r="AP192" s="166">
        <v>0</v>
      </c>
      <c r="AQ192" s="166">
        <v>0</v>
      </c>
      <c r="AR192" s="166">
        <v>0</v>
      </c>
      <c r="AS192" s="166">
        <v>0</v>
      </c>
      <c r="AT192" s="166">
        <v>0</v>
      </c>
      <c r="AU192" s="166">
        <v>0</v>
      </c>
      <c r="AV192" s="166">
        <v>0</v>
      </c>
      <c r="AW192" s="166">
        <v>0</v>
      </c>
      <c r="AX192" s="166">
        <v>0</v>
      </c>
      <c r="AY192" s="166">
        <v>0</v>
      </c>
      <c r="AZ192" s="166">
        <v>0</v>
      </c>
      <c r="BA192" s="166">
        <v>0</v>
      </c>
      <c r="BB192" s="166">
        <v>0</v>
      </c>
      <c r="BC192" s="166">
        <v>0</v>
      </c>
      <c r="BD192" s="166">
        <v>0</v>
      </c>
      <c r="BE192" s="166">
        <v>0</v>
      </c>
      <c r="BF192" s="166">
        <v>0</v>
      </c>
      <c r="BG192" s="166">
        <v>0</v>
      </c>
    </row>
    <row r="193" spans="1:59" ht="15" x14ac:dyDescent="0.25">
      <c r="A193" s="243"/>
      <c r="B193" s="163">
        <v>1</v>
      </c>
      <c r="C193" s="163">
        <v>1</v>
      </c>
      <c r="D193" s="163">
        <v>1</v>
      </c>
      <c r="E193" s="166">
        <v>0</v>
      </c>
      <c r="F193" s="166">
        <v>0</v>
      </c>
      <c r="G193" s="166">
        <v>0</v>
      </c>
      <c r="H193" s="166">
        <v>0</v>
      </c>
      <c r="I193" s="166">
        <v>0</v>
      </c>
      <c r="J193" s="166">
        <v>0</v>
      </c>
      <c r="K193" s="166">
        <v>0</v>
      </c>
      <c r="L193" s="166">
        <v>0</v>
      </c>
      <c r="M193" s="166">
        <v>0</v>
      </c>
      <c r="N193" s="166">
        <v>0</v>
      </c>
      <c r="O193" s="166">
        <v>0</v>
      </c>
      <c r="P193" s="166">
        <v>0</v>
      </c>
      <c r="Q193" s="166">
        <v>0</v>
      </c>
      <c r="R193" s="166">
        <v>0</v>
      </c>
      <c r="S193" s="166">
        <v>0</v>
      </c>
      <c r="T193" s="166">
        <v>0</v>
      </c>
      <c r="U193" s="166">
        <v>0</v>
      </c>
      <c r="V193" s="166">
        <v>0</v>
      </c>
      <c r="W193" s="166">
        <v>0</v>
      </c>
      <c r="X193" s="166">
        <v>0</v>
      </c>
      <c r="Y193" s="166">
        <v>0</v>
      </c>
      <c r="Z193" s="166">
        <v>0</v>
      </c>
      <c r="AA193" s="166">
        <v>0</v>
      </c>
      <c r="AB193" s="166">
        <v>0</v>
      </c>
      <c r="AC193" s="166">
        <v>0</v>
      </c>
      <c r="AD193" s="166">
        <v>0</v>
      </c>
      <c r="AE193" s="166">
        <v>0</v>
      </c>
      <c r="AF193" s="166">
        <v>0</v>
      </c>
      <c r="AG193" s="166">
        <v>0</v>
      </c>
      <c r="AH193" s="166">
        <v>0</v>
      </c>
      <c r="AI193" s="166">
        <v>0</v>
      </c>
      <c r="AJ193" s="166">
        <v>0</v>
      </c>
      <c r="AK193" s="166">
        <v>0</v>
      </c>
      <c r="AL193" s="166">
        <v>0</v>
      </c>
      <c r="AM193" s="166">
        <v>0</v>
      </c>
      <c r="AN193" s="166">
        <v>0</v>
      </c>
      <c r="AO193" s="166">
        <v>0</v>
      </c>
      <c r="AP193" s="166">
        <v>0</v>
      </c>
      <c r="AQ193" s="166">
        <v>0</v>
      </c>
      <c r="AR193" s="166">
        <v>0</v>
      </c>
      <c r="AS193" s="166">
        <v>0</v>
      </c>
      <c r="AT193" s="166">
        <v>0</v>
      </c>
      <c r="AU193" s="166">
        <v>0</v>
      </c>
      <c r="AV193" s="166">
        <v>0</v>
      </c>
      <c r="AW193" s="166">
        <v>0</v>
      </c>
      <c r="AX193" s="166">
        <v>0</v>
      </c>
      <c r="AY193" s="166">
        <v>0</v>
      </c>
      <c r="AZ193" s="166">
        <v>0</v>
      </c>
      <c r="BA193" s="166">
        <v>0</v>
      </c>
      <c r="BB193" s="166">
        <v>0</v>
      </c>
      <c r="BC193" s="166">
        <v>0</v>
      </c>
      <c r="BD193" s="166">
        <v>0</v>
      </c>
      <c r="BE193" s="166">
        <v>0</v>
      </c>
      <c r="BF193" s="166">
        <v>0</v>
      </c>
      <c r="BG193" s="166">
        <v>0</v>
      </c>
    </row>
    <row r="194" spans="1:59" ht="15" x14ac:dyDescent="0.25">
      <c r="A194" s="243"/>
      <c r="B194" s="163">
        <v>1</v>
      </c>
      <c r="C194" s="163">
        <v>1</v>
      </c>
      <c r="D194" s="163">
        <v>1</v>
      </c>
      <c r="E194" s="166">
        <v>0</v>
      </c>
      <c r="F194" s="166">
        <v>0</v>
      </c>
      <c r="G194" s="166">
        <v>0</v>
      </c>
      <c r="H194" s="166">
        <v>0</v>
      </c>
      <c r="I194" s="166">
        <v>0</v>
      </c>
      <c r="J194" s="166">
        <v>0</v>
      </c>
      <c r="K194" s="166">
        <v>0</v>
      </c>
      <c r="L194" s="166">
        <v>0</v>
      </c>
      <c r="M194" s="166">
        <v>0</v>
      </c>
      <c r="N194" s="166">
        <v>0</v>
      </c>
      <c r="O194" s="166">
        <v>0</v>
      </c>
      <c r="P194" s="166">
        <v>0</v>
      </c>
      <c r="Q194" s="166">
        <v>0</v>
      </c>
      <c r="R194" s="166">
        <v>0</v>
      </c>
      <c r="S194" s="166">
        <v>0</v>
      </c>
      <c r="T194" s="166">
        <v>0</v>
      </c>
      <c r="U194" s="166">
        <v>0</v>
      </c>
      <c r="V194" s="166">
        <v>0</v>
      </c>
      <c r="W194" s="166">
        <v>0</v>
      </c>
      <c r="X194" s="166">
        <v>0</v>
      </c>
      <c r="Y194" s="166">
        <v>0</v>
      </c>
      <c r="Z194" s="166">
        <v>0</v>
      </c>
      <c r="AA194" s="166">
        <v>0</v>
      </c>
      <c r="AB194" s="166">
        <v>0</v>
      </c>
      <c r="AC194" s="166">
        <v>0</v>
      </c>
      <c r="AD194" s="166">
        <v>0</v>
      </c>
      <c r="AE194" s="166">
        <v>0</v>
      </c>
      <c r="AF194" s="166">
        <v>0</v>
      </c>
      <c r="AG194" s="166">
        <v>0</v>
      </c>
      <c r="AH194" s="166">
        <v>0</v>
      </c>
      <c r="AI194" s="166">
        <v>0</v>
      </c>
      <c r="AJ194" s="166">
        <v>0</v>
      </c>
      <c r="AK194" s="166">
        <v>0</v>
      </c>
      <c r="AL194" s="166">
        <v>0</v>
      </c>
      <c r="AM194" s="166">
        <v>0</v>
      </c>
      <c r="AN194" s="166">
        <v>0</v>
      </c>
      <c r="AO194" s="166">
        <v>0</v>
      </c>
      <c r="AP194" s="166">
        <v>0</v>
      </c>
      <c r="AQ194" s="166">
        <v>0</v>
      </c>
      <c r="AR194" s="166">
        <v>0</v>
      </c>
      <c r="AS194" s="166">
        <v>0</v>
      </c>
      <c r="AT194" s="166">
        <v>0</v>
      </c>
      <c r="AU194" s="166">
        <v>0</v>
      </c>
      <c r="AV194" s="166">
        <v>0</v>
      </c>
      <c r="AW194" s="166">
        <v>0</v>
      </c>
      <c r="AX194" s="166">
        <v>0</v>
      </c>
      <c r="AY194" s="166">
        <v>0</v>
      </c>
      <c r="AZ194" s="166">
        <v>0</v>
      </c>
      <c r="BA194" s="166">
        <v>0</v>
      </c>
      <c r="BB194" s="166">
        <v>0</v>
      </c>
      <c r="BC194" s="166">
        <v>0</v>
      </c>
      <c r="BD194" s="166">
        <v>0</v>
      </c>
      <c r="BE194" s="166">
        <v>0</v>
      </c>
      <c r="BF194" s="166">
        <v>0</v>
      </c>
      <c r="BG194" s="166">
        <v>0</v>
      </c>
    </row>
  </sheetData>
  <mergeCells count="1">
    <mergeCell ref="B1:AH1"/>
  </mergeCells>
  <pageMargins left="0.7" right="0.7" top="0.75" bottom="0.75" header="0.3" footer="0.3"/>
  <pageSetup orientation="portrait" horizontalDpi="0"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5">
    <tabColor theme="5" tint="0.59999389629810485"/>
  </sheetPr>
  <dimension ref="A1:AM9"/>
  <sheetViews>
    <sheetView workbookViewId="0">
      <selection activeCell="C5" sqref="C5"/>
    </sheetView>
  </sheetViews>
  <sheetFormatPr defaultRowHeight="15" x14ac:dyDescent="0.25"/>
  <cols>
    <col min="1" max="1" width="10.5703125" bestFit="1" customWidth="1"/>
  </cols>
  <sheetData>
    <row r="1" spans="1:39" s="180" customFormat="1" x14ac:dyDescent="0.25"/>
    <row r="2" spans="1:39" x14ac:dyDescent="0.25">
      <c r="A2" s="307" t="s">
        <v>247</v>
      </c>
      <c r="B2" s="180" t="s">
        <v>53</v>
      </c>
      <c r="C2" s="180" t="s">
        <v>54</v>
      </c>
      <c r="D2" s="180" t="s">
        <v>55</v>
      </c>
      <c r="E2" s="180">
        <v>1981</v>
      </c>
      <c r="F2" s="180">
        <v>1982</v>
      </c>
      <c r="G2" s="180">
        <v>1983</v>
      </c>
      <c r="H2" s="180">
        <v>1984</v>
      </c>
      <c r="I2" s="180">
        <v>1985</v>
      </c>
      <c r="J2" s="180">
        <v>1986</v>
      </c>
      <c r="K2" s="180">
        <v>1987</v>
      </c>
      <c r="L2" s="180">
        <v>1988</v>
      </c>
      <c r="M2" s="180">
        <v>1989</v>
      </c>
      <c r="N2" s="180">
        <v>1990</v>
      </c>
      <c r="O2" s="180">
        <v>1991</v>
      </c>
      <c r="P2" s="180">
        <v>1992</v>
      </c>
      <c r="Q2" s="180">
        <v>1993</v>
      </c>
      <c r="R2" s="180">
        <v>1994</v>
      </c>
      <c r="S2" s="180">
        <v>1995</v>
      </c>
      <c r="T2" s="180">
        <v>1996</v>
      </c>
      <c r="U2" s="180">
        <v>1997</v>
      </c>
      <c r="V2" s="180">
        <v>1998</v>
      </c>
      <c r="W2" s="180">
        <v>1999</v>
      </c>
      <c r="X2" s="180">
        <v>2000</v>
      </c>
      <c r="Y2" s="180">
        <v>2001</v>
      </c>
      <c r="Z2" s="180">
        <v>2002</v>
      </c>
      <c r="AA2" s="180">
        <v>2003</v>
      </c>
      <c r="AB2" s="180">
        <v>2004</v>
      </c>
      <c r="AC2" s="180">
        <v>2005</v>
      </c>
      <c r="AD2" s="180">
        <v>2006</v>
      </c>
      <c r="AE2" s="180">
        <v>2007</v>
      </c>
      <c r="AF2" s="180">
        <v>2008</v>
      </c>
      <c r="AG2" s="180">
        <v>2009</v>
      </c>
      <c r="AH2" s="180">
        <v>2010</v>
      </c>
      <c r="AI2" s="180">
        <v>2011</v>
      </c>
      <c r="AJ2" s="180">
        <v>2012</v>
      </c>
      <c r="AK2" s="180">
        <v>2013</v>
      </c>
      <c r="AL2" s="180">
        <v>2014</v>
      </c>
      <c r="AM2" s="180">
        <v>2015</v>
      </c>
    </row>
    <row r="3" spans="1:39" x14ac:dyDescent="0.25">
      <c r="A3" s="180"/>
      <c r="B3" s="180" t="s">
        <v>71</v>
      </c>
      <c r="C3" s="180" t="s">
        <v>72</v>
      </c>
      <c r="D3" s="180" t="s">
        <v>73</v>
      </c>
      <c r="E3" s="180" t="s">
        <v>74</v>
      </c>
      <c r="F3" s="180" t="s">
        <v>75</v>
      </c>
      <c r="G3" s="180" t="s">
        <v>76</v>
      </c>
      <c r="H3" s="180" t="s">
        <v>77</v>
      </c>
      <c r="I3" s="180" t="s">
        <v>78</v>
      </c>
      <c r="J3" s="180" t="s">
        <v>79</v>
      </c>
      <c r="K3" s="180" t="s">
        <v>80</v>
      </c>
      <c r="L3" s="180" t="s">
        <v>81</v>
      </c>
      <c r="M3" s="180" t="s">
        <v>82</v>
      </c>
      <c r="N3" s="180" t="s">
        <v>83</v>
      </c>
      <c r="O3" s="180" t="s">
        <v>84</v>
      </c>
      <c r="P3" s="180" t="s">
        <v>85</v>
      </c>
      <c r="Q3" s="180" t="s">
        <v>86</v>
      </c>
      <c r="R3" s="180" t="s">
        <v>87</v>
      </c>
      <c r="S3" s="180" t="s">
        <v>88</v>
      </c>
      <c r="T3" s="180" t="s">
        <v>89</v>
      </c>
      <c r="U3" s="180" t="s">
        <v>90</v>
      </c>
      <c r="V3" s="180" t="s">
        <v>91</v>
      </c>
      <c r="W3" s="180" t="s">
        <v>92</v>
      </c>
      <c r="X3" s="180" t="s">
        <v>93</v>
      </c>
      <c r="Y3" s="180" t="s">
        <v>94</v>
      </c>
      <c r="Z3" s="180" t="s">
        <v>95</v>
      </c>
      <c r="AA3" s="180" t="s">
        <v>96</v>
      </c>
      <c r="AB3" s="180" t="s">
        <v>97</v>
      </c>
      <c r="AC3" s="180" t="s">
        <v>98</v>
      </c>
      <c r="AD3" s="180" t="s">
        <v>99</v>
      </c>
      <c r="AE3" s="180" t="s">
        <v>100</v>
      </c>
      <c r="AF3" s="180" t="s">
        <v>101</v>
      </c>
      <c r="AG3" s="180" t="s">
        <v>102</v>
      </c>
      <c r="AH3" s="180" t="s">
        <v>103</v>
      </c>
      <c r="AI3" s="180" t="s">
        <v>163</v>
      </c>
      <c r="AJ3" s="180" t="s">
        <v>168</v>
      </c>
      <c r="AK3" s="180" t="s">
        <v>169</v>
      </c>
      <c r="AL3" s="180" t="s">
        <v>170</v>
      </c>
      <c r="AM3" s="180" t="s">
        <v>171</v>
      </c>
    </row>
    <row r="4" spans="1:39" x14ac:dyDescent="0.25">
      <c r="A4" s="308">
        <f>DATE(YEAR(DONOTCHANGE!A4),1,1)</f>
        <v>43831</v>
      </c>
      <c r="B4" s="180">
        <v>3</v>
      </c>
      <c r="C4" s="180">
        <v>3</v>
      </c>
      <c r="D4" s="180">
        <v>3</v>
      </c>
      <c r="E4" s="180">
        <v>2</v>
      </c>
      <c r="F4" s="180">
        <v>5</v>
      </c>
      <c r="G4" s="180">
        <v>5</v>
      </c>
      <c r="H4" s="180">
        <v>5</v>
      </c>
      <c r="I4" s="180">
        <v>2</v>
      </c>
      <c r="J4" s="180">
        <v>5</v>
      </c>
      <c r="K4" s="180">
        <v>2</v>
      </c>
      <c r="L4" s="180">
        <v>1</v>
      </c>
      <c r="M4" s="180">
        <v>2</v>
      </c>
      <c r="N4" s="180">
        <v>1</v>
      </c>
      <c r="O4" s="180">
        <v>1</v>
      </c>
      <c r="P4" s="180">
        <v>1</v>
      </c>
      <c r="Q4" s="180">
        <v>4</v>
      </c>
      <c r="R4" s="180">
        <v>1</v>
      </c>
      <c r="S4" s="180">
        <v>5</v>
      </c>
      <c r="T4" s="180">
        <v>5</v>
      </c>
      <c r="U4" s="180">
        <v>5</v>
      </c>
      <c r="V4" s="180">
        <v>5</v>
      </c>
      <c r="W4" s="180">
        <v>5</v>
      </c>
      <c r="X4" s="180">
        <v>4</v>
      </c>
      <c r="Y4" s="180">
        <v>2</v>
      </c>
      <c r="Z4" s="180">
        <v>2</v>
      </c>
      <c r="AA4" s="180">
        <v>4</v>
      </c>
      <c r="AB4" s="180">
        <v>3</v>
      </c>
      <c r="AC4" s="180">
        <v>4</v>
      </c>
      <c r="AD4" s="180">
        <v>5</v>
      </c>
      <c r="AE4" s="180">
        <v>2</v>
      </c>
      <c r="AF4" s="180">
        <v>1</v>
      </c>
      <c r="AG4" s="180">
        <v>2</v>
      </c>
      <c r="AH4" s="180">
        <v>3</v>
      </c>
      <c r="AI4" s="180">
        <v>5</v>
      </c>
      <c r="AJ4" s="180">
        <v>3</v>
      </c>
      <c r="AK4" s="180">
        <v>2</v>
      </c>
      <c r="AL4" s="180">
        <v>1</v>
      </c>
      <c r="AM4" s="180">
        <v>1</v>
      </c>
    </row>
    <row r="5" spans="1:39" x14ac:dyDescent="0.25">
      <c r="A5" s="308">
        <f>DATE(YEAR(A4)+1,1,1)</f>
        <v>44197</v>
      </c>
      <c r="B5" s="180">
        <v>3</v>
      </c>
      <c r="C5" s="180">
        <v>3</v>
      </c>
      <c r="D5" s="180">
        <v>3</v>
      </c>
      <c r="E5" s="180">
        <v>5</v>
      </c>
      <c r="F5" s="180">
        <v>5</v>
      </c>
      <c r="G5" s="180">
        <v>5</v>
      </c>
      <c r="H5" s="180">
        <v>2</v>
      </c>
      <c r="I5" s="180">
        <v>5</v>
      </c>
      <c r="J5" s="180">
        <v>2</v>
      </c>
      <c r="K5" s="180">
        <v>1</v>
      </c>
      <c r="L5" s="180">
        <v>2</v>
      </c>
      <c r="M5" s="180">
        <v>1</v>
      </c>
      <c r="N5" s="180">
        <v>1</v>
      </c>
      <c r="O5" s="180">
        <v>1</v>
      </c>
      <c r="P5" s="180">
        <v>4</v>
      </c>
      <c r="Q5" s="180">
        <v>1</v>
      </c>
      <c r="R5" s="180">
        <v>5</v>
      </c>
      <c r="S5" s="180">
        <v>5</v>
      </c>
      <c r="T5" s="180">
        <v>5</v>
      </c>
      <c r="U5" s="180">
        <v>5</v>
      </c>
      <c r="V5" s="180">
        <v>5</v>
      </c>
      <c r="W5" s="180">
        <v>4</v>
      </c>
      <c r="X5" s="180">
        <v>2</v>
      </c>
      <c r="Y5" s="180">
        <v>2</v>
      </c>
      <c r="Z5" s="180">
        <v>4</v>
      </c>
      <c r="AA5" s="180">
        <v>3</v>
      </c>
      <c r="AB5" s="180">
        <v>4</v>
      </c>
      <c r="AC5" s="180">
        <v>5</v>
      </c>
      <c r="AD5" s="180">
        <v>2</v>
      </c>
      <c r="AE5" s="180">
        <v>1</v>
      </c>
      <c r="AF5" s="180">
        <v>2</v>
      </c>
      <c r="AG5" s="180">
        <v>3</v>
      </c>
      <c r="AH5" s="180">
        <v>5</v>
      </c>
      <c r="AI5" s="180">
        <v>3</v>
      </c>
      <c r="AJ5" s="180">
        <v>2</v>
      </c>
      <c r="AK5" s="180">
        <v>1</v>
      </c>
      <c r="AL5" s="180">
        <v>1</v>
      </c>
      <c r="AM5" s="180">
        <v>2</v>
      </c>
    </row>
    <row r="6" spans="1:39" x14ac:dyDescent="0.25">
      <c r="A6" s="308">
        <f t="shared" ref="A6:A9" si="0">DATE(YEAR(A5)+1,1,1)</f>
        <v>44562</v>
      </c>
      <c r="B6" s="180">
        <v>3</v>
      </c>
      <c r="C6" s="180">
        <v>3</v>
      </c>
      <c r="D6" s="180">
        <v>3</v>
      </c>
      <c r="E6" s="180">
        <v>5</v>
      </c>
      <c r="F6" s="180">
        <v>5</v>
      </c>
      <c r="G6" s="180">
        <v>2</v>
      </c>
      <c r="H6" s="180">
        <v>5</v>
      </c>
      <c r="I6" s="180">
        <v>2</v>
      </c>
      <c r="J6" s="180">
        <v>1</v>
      </c>
      <c r="K6" s="180">
        <v>2</v>
      </c>
      <c r="L6" s="180">
        <v>1</v>
      </c>
      <c r="M6" s="180">
        <v>1</v>
      </c>
      <c r="N6" s="180">
        <v>1</v>
      </c>
      <c r="O6" s="180">
        <v>4</v>
      </c>
      <c r="P6" s="180">
        <v>1</v>
      </c>
      <c r="Q6" s="180">
        <v>5</v>
      </c>
      <c r="R6" s="180">
        <v>5</v>
      </c>
      <c r="S6" s="180">
        <v>5</v>
      </c>
      <c r="T6" s="180">
        <v>5</v>
      </c>
      <c r="U6" s="180">
        <v>5</v>
      </c>
      <c r="V6" s="180">
        <v>4</v>
      </c>
      <c r="W6" s="180">
        <v>2</v>
      </c>
      <c r="X6" s="180">
        <v>2</v>
      </c>
      <c r="Y6" s="180">
        <v>4</v>
      </c>
      <c r="Z6" s="180">
        <v>3</v>
      </c>
      <c r="AA6" s="180">
        <v>4</v>
      </c>
      <c r="AB6" s="180">
        <v>5</v>
      </c>
      <c r="AC6" s="180">
        <v>2</v>
      </c>
      <c r="AD6" s="180">
        <v>1</v>
      </c>
      <c r="AE6" s="180">
        <v>2</v>
      </c>
      <c r="AF6" s="180">
        <v>3</v>
      </c>
      <c r="AG6" s="180">
        <v>5</v>
      </c>
      <c r="AH6" s="180">
        <v>3</v>
      </c>
      <c r="AI6" s="180">
        <v>2</v>
      </c>
      <c r="AJ6" s="180">
        <v>1</v>
      </c>
      <c r="AK6" s="180">
        <v>1</v>
      </c>
      <c r="AL6" s="180">
        <v>2</v>
      </c>
      <c r="AM6" s="180">
        <v>5</v>
      </c>
    </row>
    <row r="7" spans="1:39" x14ac:dyDescent="0.25">
      <c r="A7" s="308">
        <f t="shared" si="0"/>
        <v>44927</v>
      </c>
      <c r="B7" s="180">
        <v>3</v>
      </c>
      <c r="C7" s="180">
        <v>3</v>
      </c>
      <c r="D7" s="180">
        <v>3</v>
      </c>
      <c r="E7" s="180">
        <v>5</v>
      </c>
      <c r="F7" s="180">
        <v>2</v>
      </c>
      <c r="G7" s="180">
        <v>5</v>
      </c>
      <c r="H7" s="180">
        <v>2</v>
      </c>
      <c r="I7" s="180">
        <v>1</v>
      </c>
      <c r="J7" s="180">
        <v>2</v>
      </c>
      <c r="K7" s="180">
        <v>1</v>
      </c>
      <c r="L7" s="180">
        <v>1</v>
      </c>
      <c r="M7" s="180">
        <v>1</v>
      </c>
      <c r="N7" s="180">
        <v>4</v>
      </c>
      <c r="O7" s="180">
        <v>1</v>
      </c>
      <c r="P7" s="180">
        <v>5</v>
      </c>
      <c r="Q7" s="180">
        <v>5</v>
      </c>
      <c r="R7" s="180">
        <v>5</v>
      </c>
      <c r="S7" s="180">
        <v>5</v>
      </c>
      <c r="T7" s="180">
        <v>5</v>
      </c>
      <c r="U7" s="180">
        <v>4</v>
      </c>
      <c r="V7" s="180">
        <v>2</v>
      </c>
      <c r="W7" s="180">
        <v>2</v>
      </c>
      <c r="X7" s="180">
        <v>4</v>
      </c>
      <c r="Y7" s="180">
        <v>3</v>
      </c>
      <c r="Z7" s="180">
        <v>4</v>
      </c>
      <c r="AA7" s="180">
        <v>5</v>
      </c>
      <c r="AB7" s="180">
        <v>2</v>
      </c>
      <c r="AC7" s="180">
        <v>1</v>
      </c>
      <c r="AD7" s="180">
        <v>2</v>
      </c>
      <c r="AE7" s="180">
        <v>3</v>
      </c>
      <c r="AF7" s="180">
        <v>5</v>
      </c>
      <c r="AG7" s="180">
        <v>3</v>
      </c>
      <c r="AH7" s="180">
        <v>2</v>
      </c>
      <c r="AI7" s="180">
        <v>1</v>
      </c>
      <c r="AJ7" s="180">
        <v>1</v>
      </c>
      <c r="AK7" s="180">
        <v>2</v>
      </c>
      <c r="AL7" s="180">
        <v>5</v>
      </c>
      <c r="AM7" s="180">
        <v>5</v>
      </c>
    </row>
    <row r="8" spans="1:39" x14ac:dyDescent="0.25">
      <c r="A8" s="308">
        <f t="shared" si="0"/>
        <v>45292</v>
      </c>
      <c r="B8" s="180">
        <v>3</v>
      </c>
      <c r="C8" s="180">
        <v>3</v>
      </c>
      <c r="D8" s="180">
        <v>3</v>
      </c>
      <c r="E8" s="180">
        <v>2</v>
      </c>
      <c r="F8" s="180">
        <v>5</v>
      </c>
      <c r="G8" s="180">
        <v>2</v>
      </c>
      <c r="H8" s="180">
        <v>1</v>
      </c>
      <c r="I8" s="180">
        <v>2</v>
      </c>
      <c r="J8" s="180">
        <v>1</v>
      </c>
      <c r="K8" s="180">
        <v>1</v>
      </c>
      <c r="L8" s="180">
        <v>1</v>
      </c>
      <c r="M8" s="180">
        <v>4</v>
      </c>
      <c r="N8" s="180">
        <v>1</v>
      </c>
      <c r="O8" s="180">
        <v>5</v>
      </c>
      <c r="P8" s="180">
        <v>5</v>
      </c>
      <c r="Q8" s="180">
        <v>5</v>
      </c>
      <c r="R8" s="180">
        <v>5</v>
      </c>
      <c r="S8" s="180">
        <v>5</v>
      </c>
      <c r="T8" s="180">
        <v>4</v>
      </c>
      <c r="U8" s="180">
        <v>2</v>
      </c>
      <c r="V8" s="180">
        <v>2</v>
      </c>
      <c r="W8" s="180">
        <v>4</v>
      </c>
      <c r="X8" s="180">
        <v>3</v>
      </c>
      <c r="Y8" s="180">
        <v>4</v>
      </c>
      <c r="Z8" s="180">
        <v>5</v>
      </c>
      <c r="AA8" s="180">
        <v>2</v>
      </c>
      <c r="AB8" s="180">
        <v>1</v>
      </c>
      <c r="AC8" s="180">
        <v>2</v>
      </c>
      <c r="AD8" s="180">
        <v>3</v>
      </c>
      <c r="AE8" s="180">
        <v>5</v>
      </c>
      <c r="AF8" s="180">
        <v>3</v>
      </c>
      <c r="AG8" s="180">
        <v>2</v>
      </c>
      <c r="AH8" s="180">
        <v>1</v>
      </c>
      <c r="AI8" s="180">
        <v>1</v>
      </c>
      <c r="AJ8" s="180">
        <v>2</v>
      </c>
      <c r="AK8" s="180">
        <v>5</v>
      </c>
      <c r="AL8" s="180">
        <v>5</v>
      </c>
      <c r="AM8" s="180">
        <v>5</v>
      </c>
    </row>
    <row r="9" spans="1:39" x14ac:dyDescent="0.25">
      <c r="A9" s="308">
        <f t="shared" si="0"/>
        <v>45658</v>
      </c>
      <c r="B9" s="180">
        <v>3</v>
      </c>
      <c r="C9" s="180">
        <v>3</v>
      </c>
      <c r="D9" s="180">
        <v>3</v>
      </c>
      <c r="E9" s="180">
        <v>5</v>
      </c>
      <c r="F9" s="180">
        <v>2</v>
      </c>
      <c r="G9" s="180">
        <v>1</v>
      </c>
      <c r="H9" s="180">
        <v>2</v>
      </c>
      <c r="I9" s="180">
        <v>1</v>
      </c>
      <c r="J9" s="180">
        <v>1</v>
      </c>
      <c r="K9" s="180">
        <v>1</v>
      </c>
      <c r="L9" s="180">
        <v>4</v>
      </c>
      <c r="M9" s="180">
        <v>1</v>
      </c>
      <c r="N9" s="180">
        <v>5</v>
      </c>
      <c r="O9" s="180">
        <v>5</v>
      </c>
      <c r="P9" s="180">
        <v>5</v>
      </c>
      <c r="Q9" s="180">
        <v>5</v>
      </c>
      <c r="R9" s="180">
        <v>5</v>
      </c>
      <c r="S9" s="180">
        <v>4</v>
      </c>
      <c r="T9" s="180">
        <v>2</v>
      </c>
      <c r="U9" s="180">
        <v>2</v>
      </c>
      <c r="V9" s="180">
        <v>4</v>
      </c>
      <c r="W9" s="180">
        <v>3</v>
      </c>
      <c r="X9" s="180">
        <v>4</v>
      </c>
      <c r="Y9" s="180">
        <v>5</v>
      </c>
      <c r="Z9" s="180">
        <v>2</v>
      </c>
      <c r="AA9" s="180">
        <v>1</v>
      </c>
      <c r="AB9" s="180">
        <v>2</v>
      </c>
      <c r="AC9" s="180">
        <v>3</v>
      </c>
      <c r="AD9" s="180">
        <v>5</v>
      </c>
      <c r="AE9" s="180">
        <v>3</v>
      </c>
      <c r="AF9" s="180">
        <v>2</v>
      </c>
      <c r="AG9" s="180">
        <v>1</v>
      </c>
      <c r="AH9" s="180">
        <v>1</v>
      </c>
      <c r="AI9" s="180">
        <v>2</v>
      </c>
      <c r="AJ9" s="180">
        <v>5</v>
      </c>
      <c r="AK9" s="180">
        <v>5</v>
      </c>
      <c r="AL9" s="180">
        <v>5</v>
      </c>
      <c r="AM9" s="180">
        <v>2</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dimension ref="A2:A33"/>
  <sheetViews>
    <sheetView workbookViewId="0">
      <selection sqref="A1:XFD1048576"/>
    </sheetView>
  </sheetViews>
  <sheetFormatPr defaultRowHeight="15" x14ac:dyDescent="0.25"/>
  <cols>
    <col min="1" max="1" width="9.140625" customWidth="1"/>
  </cols>
  <sheetData>
    <row r="2" ht="15" customHeight="1" x14ac:dyDescent="0.25"/>
    <row r="3" ht="15" customHeight="1" x14ac:dyDescent="0.25"/>
    <row r="4" ht="15" customHeight="1" x14ac:dyDescent="0.25"/>
    <row r="5" ht="15" customHeight="1" x14ac:dyDescent="0.25"/>
    <row r="6" ht="15" customHeight="1" x14ac:dyDescent="0.25"/>
    <row r="7" ht="15" customHeight="1" x14ac:dyDescent="0.25"/>
    <row r="8" ht="15" customHeight="1" x14ac:dyDescent="0.25"/>
    <row r="9" ht="15" customHeight="1" x14ac:dyDescent="0.25"/>
    <row r="10" ht="15" customHeight="1" x14ac:dyDescent="0.25"/>
    <row r="11" ht="15" customHeight="1" x14ac:dyDescent="0.25"/>
    <row r="12" ht="15" customHeight="1" x14ac:dyDescent="0.25"/>
    <row r="13" ht="15" customHeight="1" x14ac:dyDescent="0.25"/>
    <row r="14" ht="15" customHeight="1" x14ac:dyDescent="0.25"/>
    <row r="15" ht="15" customHeight="1" x14ac:dyDescent="0.25"/>
    <row r="16"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3"/>
  <dimension ref="A1:AP15"/>
  <sheetViews>
    <sheetView workbookViewId="0">
      <selection activeCell="P37" sqref="P37"/>
    </sheetView>
  </sheetViews>
  <sheetFormatPr defaultColWidth="18.7109375" defaultRowHeight="12.75" customHeight="1" x14ac:dyDescent="0.25"/>
  <cols>
    <col min="1" max="36" width="9.140625" customWidth="1"/>
    <col min="37" max="42" width="16.7109375" customWidth="1"/>
  </cols>
  <sheetData>
    <row r="1" spans="1:42" s="163" customFormat="1" ht="15" x14ac:dyDescent="0.25">
      <c r="A1" s="105"/>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106"/>
      <c r="AG1" s="106"/>
      <c r="AH1" s="106"/>
      <c r="AI1" s="106"/>
      <c r="AJ1" s="106"/>
      <c r="AK1" s="245" t="s">
        <v>238</v>
      </c>
      <c r="AL1" s="245" t="s">
        <v>239</v>
      </c>
      <c r="AM1" s="245" t="s">
        <v>240</v>
      </c>
      <c r="AN1" s="245" t="s">
        <v>241</v>
      </c>
      <c r="AO1" s="245" t="s">
        <v>242</v>
      </c>
      <c r="AP1" s="245" t="s">
        <v>243</v>
      </c>
    </row>
    <row r="2" spans="1:42" s="163" customFormat="1" ht="15" x14ac:dyDescent="0.25">
      <c r="A2" s="105"/>
      <c r="B2" s="106">
        <v>1981</v>
      </c>
      <c r="C2" s="106">
        <v>1982</v>
      </c>
      <c r="D2" s="106">
        <v>1983</v>
      </c>
      <c r="E2" s="106">
        <v>1984</v>
      </c>
      <c r="F2" s="106">
        <v>1985</v>
      </c>
      <c r="G2" s="106">
        <v>1986</v>
      </c>
      <c r="H2" s="106">
        <v>1987</v>
      </c>
      <c r="I2" s="106">
        <v>1988</v>
      </c>
      <c r="J2" s="106">
        <v>1989</v>
      </c>
      <c r="K2" s="106">
        <v>1990</v>
      </c>
      <c r="L2" s="106">
        <v>1991</v>
      </c>
      <c r="M2" s="106">
        <v>1992</v>
      </c>
      <c r="N2" s="106">
        <v>1993</v>
      </c>
      <c r="O2" s="106">
        <v>1994</v>
      </c>
      <c r="P2" s="106">
        <v>1995</v>
      </c>
      <c r="Q2" s="106">
        <v>1996</v>
      </c>
      <c r="R2" s="106">
        <v>1997</v>
      </c>
      <c r="S2" s="106">
        <v>1998</v>
      </c>
      <c r="T2" s="106">
        <v>1999</v>
      </c>
      <c r="U2" s="106">
        <v>2000</v>
      </c>
      <c r="V2" s="106">
        <v>2001</v>
      </c>
      <c r="W2" s="106">
        <v>2002</v>
      </c>
      <c r="X2" s="106">
        <v>2003</v>
      </c>
      <c r="Y2" s="106">
        <v>2004</v>
      </c>
      <c r="Z2" s="106">
        <v>2005</v>
      </c>
      <c r="AA2" s="106">
        <v>2006</v>
      </c>
      <c r="AB2" s="106">
        <v>2007</v>
      </c>
      <c r="AC2" s="106">
        <v>2008</v>
      </c>
      <c r="AD2" s="106">
        <v>2009</v>
      </c>
      <c r="AE2" s="106">
        <v>2010</v>
      </c>
      <c r="AF2" s="106">
        <v>2011</v>
      </c>
      <c r="AG2" s="106">
        <v>2012</v>
      </c>
      <c r="AH2" s="106">
        <v>2013</v>
      </c>
      <c r="AI2" s="106">
        <v>2014</v>
      </c>
      <c r="AJ2" s="106">
        <v>2015</v>
      </c>
      <c r="AK2" s="106">
        <v>2016</v>
      </c>
      <c r="AL2" s="106">
        <v>2017</v>
      </c>
      <c r="AM2" s="106">
        <v>2018</v>
      </c>
      <c r="AN2" s="106">
        <v>2019</v>
      </c>
      <c r="AO2" s="106">
        <v>2020</v>
      </c>
      <c r="AP2" s="106">
        <v>2021</v>
      </c>
    </row>
    <row r="3" spans="1:42" s="163" customFormat="1" ht="15" x14ac:dyDescent="0.25">
      <c r="A3" s="107"/>
      <c r="B3" s="108" t="s">
        <v>74</v>
      </c>
      <c r="C3" s="108" t="s">
        <v>75</v>
      </c>
      <c r="D3" s="108" t="s">
        <v>76</v>
      </c>
      <c r="E3" s="108" t="s">
        <v>77</v>
      </c>
      <c r="F3" s="108" t="s">
        <v>78</v>
      </c>
      <c r="G3" s="108" t="s">
        <v>79</v>
      </c>
      <c r="H3" s="108" t="s">
        <v>80</v>
      </c>
      <c r="I3" s="108" t="s">
        <v>81</v>
      </c>
      <c r="J3" s="108" t="s">
        <v>82</v>
      </c>
      <c r="K3" s="108" t="s">
        <v>83</v>
      </c>
      <c r="L3" s="108" t="s">
        <v>84</v>
      </c>
      <c r="M3" s="108" t="s">
        <v>85</v>
      </c>
      <c r="N3" s="108" t="s">
        <v>86</v>
      </c>
      <c r="O3" s="108" t="s">
        <v>87</v>
      </c>
      <c r="P3" s="108" t="s">
        <v>88</v>
      </c>
      <c r="Q3" s="108" t="s">
        <v>89</v>
      </c>
      <c r="R3" s="108" t="s">
        <v>90</v>
      </c>
      <c r="S3" s="108" t="s">
        <v>91</v>
      </c>
      <c r="T3" s="108" t="s">
        <v>92</v>
      </c>
      <c r="U3" s="108" t="s">
        <v>93</v>
      </c>
      <c r="V3" s="108" t="s">
        <v>94</v>
      </c>
      <c r="W3" s="108" t="s">
        <v>95</v>
      </c>
      <c r="X3" s="108" t="s">
        <v>96</v>
      </c>
      <c r="Y3" s="108" t="s">
        <v>97</v>
      </c>
      <c r="Z3" s="108" t="s">
        <v>98</v>
      </c>
      <c r="AA3" s="108" t="s">
        <v>99</v>
      </c>
      <c r="AB3" s="108" t="s">
        <v>100</v>
      </c>
      <c r="AC3" s="108" t="s">
        <v>101</v>
      </c>
      <c r="AD3" s="108" t="s">
        <v>102</v>
      </c>
      <c r="AE3" s="108" t="s">
        <v>103</v>
      </c>
      <c r="AF3" s="108" t="s">
        <v>163</v>
      </c>
      <c r="AG3" s="108" t="s">
        <v>168</v>
      </c>
      <c r="AH3" s="108" t="s">
        <v>169</v>
      </c>
      <c r="AI3" s="108" t="s">
        <v>170</v>
      </c>
      <c r="AJ3" s="108" t="s">
        <v>171</v>
      </c>
      <c r="AK3" s="108"/>
      <c r="AL3" s="108"/>
      <c r="AM3" s="108"/>
      <c r="AN3" s="108"/>
      <c r="AO3" s="108"/>
      <c r="AP3" s="108"/>
    </row>
    <row r="4" spans="1:42" ht="15" x14ac:dyDescent="0.25">
      <c r="A4" s="109" t="s">
        <v>28</v>
      </c>
      <c r="B4" s="168">
        <v>8.2353299999999994</v>
      </c>
      <c r="C4" s="168">
        <v>13.836252</v>
      </c>
      <c r="D4" s="168">
        <v>13.248782</v>
      </c>
      <c r="E4" s="168">
        <v>20.046610000000001</v>
      </c>
      <c r="F4" s="168">
        <v>26.309258000000003</v>
      </c>
      <c r="G4" s="168">
        <v>13.399138000000001</v>
      </c>
      <c r="H4" s="168">
        <v>7.5585960000000014</v>
      </c>
      <c r="I4" s="168">
        <v>17.579034</v>
      </c>
      <c r="J4" s="168">
        <v>17.167010000000001</v>
      </c>
      <c r="K4" s="168">
        <v>17.192004000000001</v>
      </c>
      <c r="L4" s="168">
        <v>16.305914000000001</v>
      </c>
      <c r="M4" s="168">
        <v>18.317238</v>
      </c>
      <c r="N4" s="168">
        <v>101.21908400000001</v>
      </c>
      <c r="O4" s="168">
        <v>14.084605999999999</v>
      </c>
      <c r="P4" s="168">
        <v>35.531559999999999</v>
      </c>
      <c r="Q4" s="168">
        <v>11.366462</v>
      </c>
      <c r="R4" s="168">
        <v>12.906422000000001</v>
      </c>
      <c r="S4" s="168">
        <v>-12.26146</v>
      </c>
      <c r="T4" s="168">
        <v>9.9685600000000001</v>
      </c>
      <c r="U4" s="168">
        <v>3.9182399999999999</v>
      </c>
      <c r="V4" s="168">
        <v>5.2524799999999994</v>
      </c>
      <c r="W4" s="168">
        <v>0.65434000000000003</v>
      </c>
      <c r="X4" s="168">
        <v>10.38495</v>
      </c>
      <c r="Y4" s="168">
        <v>14.23559</v>
      </c>
      <c r="Z4" s="168">
        <v>9.8203300000000002</v>
      </c>
      <c r="AA4" s="168">
        <v>24.700430000000001</v>
      </c>
      <c r="AB4" s="168">
        <v>22.069479999999999</v>
      </c>
      <c r="AC4" s="168">
        <v>12.57952</v>
      </c>
      <c r="AD4" s="168">
        <v>19.210369999999998</v>
      </c>
      <c r="AE4" s="168">
        <v>24.414390000000001</v>
      </c>
      <c r="AF4" s="168">
        <v>14.356399999999999</v>
      </c>
      <c r="AG4" s="168">
        <v>-5.5168900000000001</v>
      </c>
      <c r="AH4" s="168">
        <v>8.7599999999999997E-2</v>
      </c>
      <c r="AI4" s="168">
        <v>10.52117</v>
      </c>
      <c r="AJ4" s="168">
        <v>15.80128</v>
      </c>
      <c r="AK4" s="168">
        <v>6.6924780000000004</v>
      </c>
      <c r="AL4">
        <v>12.522880000000001</v>
      </c>
      <c r="AM4">
        <v>13.408282000000002</v>
      </c>
      <c r="AN4">
        <v>20.393000000000001</v>
      </c>
      <c r="AO4">
        <v>26.830200000000001</v>
      </c>
      <c r="AP4">
        <v>13.523328000000001</v>
      </c>
    </row>
    <row r="5" spans="1:42" ht="15" x14ac:dyDescent="0.25">
      <c r="A5" s="109" t="s">
        <v>29</v>
      </c>
      <c r="B5" s="168">
        <v>12.831674000000001</v>
      </c>
      <c r="C5" s="168">
        <v>24.945210000000003</v>
      </c>
      <c r="D5" s="168">
        <v>20.465412000000001</v>
      </c>
      <c r="E5" s="168">
        <v>17.773367999999998</v>
      </c>
      <c r="F5" s="168">
        <v>21.627798000000002</v>
      </c>
      <c r="G5" s="168">
        <v>24.398584000000003</v>
      </c>
      <c r="H5" s="168">
        <v>22.760021999999999</v>
      </c>
      <c r="I5" s="168">
        <v>20.288758000000001</v>
      </c>
      <c r="J5" s="168">
        <v>20.558418000000003</v>
      </c>
      <c r="K5" s="168">
        <v>7.514894</v>
      </c>
      <c r="L5" s="168">
        <v>19.425978000000001</v>
      </c>
      <c r="M5" s="168">
        <v>27.521836</v>
      </c>
      <c r="N5" s="168">
        <v>75.754664000000005</v>
      </c>
      <c r="O5" s="168">
        <v>14.718234000000001</v>
      </c>
      <c r="P5" s="168">
        <v>33.481140000000003</v>
      </c>
      <c r="Q5" s="168">
        <v>10.668854</v>
      </c>
      <c r="R5" s="168">
        <v>-2.5262600000000002</v>
      </c>
      <c r="S5" s="168">
        <v>-10.192350000000001</v>
      </c>
      <c r="T5" s="168">
        <v>6.2821099999999994</v>
      </c>
      <c r="U5" s="168">
        <v>3.13246</v>
      </c>
      <c r="V5" s="168">
        <v>4.1601400000000002</v>
      </c>
      <c r="W5" s="168">
        <v>2.8380700000000001</v>
      </c>
      <c r="X5" s="168">
        <v>9.7490100000000002</v>
      </c>
      <c r="Y5" s="168">
        <v>16.001570000000001</v>
      </c>
      <c r="Z5" s="168">
        <v>9.5720700000000001</v>
      </c>
      <c r="AA5" s="168">
        <v>21.740169999999999</v>
      </c>
      <c r="AB5" s="168">
        <v>14.98456</v>
      </c>
      <c r="AC5" s="168">
        <v>10.01197</v>
      </c>
      <c r="AD5" s="168">
        <v>10.48507</v>
      </c>
      <c r="AE5" s="168">
        <v>13.671299999999999</v>
      </c>
      <c r="AF5" s="168">
        <v>11.7835</v>
      </c>
      <c r="AG5" s="168">
        <v>1.5763499999999999</v>
      </c>
      <c r="AH5" s="168">
        <v>-4.5615100000000002</v>
      </c>
      <c r="AI5" s="168">
        <v>4.3772399999999996</v>
      </c>
      <c r="AJ5" s="168">
        <v>6.30464</v>
      </c>
      <c r="AK5" s="168">
        <v>11.420924000000001</v>
      </c>
      <c r="AL5">
        <v>22.01473</v>
      </c>
      <c r="AM5">
        <v>19.386094</v>
      </c>
      <c r="AN5">
        <v>18.080170000000003</v>
      </c>
      <c r="AO5">
        <v>21.570738000000002</v>
      </c>
      <c r="AP5">
        <v>24.478035999999999</v>
      </c>
    </row>
    <row r="6" spans="1:42" ht="15" x14ac:dyDescent="0.25">
      <c r="A6" s="109" t="s">
        <v>30</v>
      </c>
      <c r="B6" s="168">
        <v>14.661334</v>
      </c>
      <c r="C6" s="168">
        <v>25.872128</v>
      </c>
      <c r="D6" s="168">
        <v>49.723404000000002</v>
      </c>
      <c r="E6" s="168">
        <v>19.559304000000001</v>
      </c>
      <c r="F6" s="168">
        <v>35.780078000000003</v>
      </c>
      <c r="G6" s="168">
        <v>21.771910000000002</v>
      </c>
      <c r="H6" s="168">
        <v>6.9283080000000012</v>
      </c>
      <c r="I6" s="168">
        <v>9.9853559999999995</v>
      </c>
      <c r="J6" s="168">
        <v>4.6072879999999996</v>
      </c>
      <c r="K6" s="168">
        <v>9.3644660000000002</v>
      </c>
      <c r="L6" s="168">
        <v>26.794340000000005</v>
      </c>
      <c r="M6" s="168">
        <v>39.915998000000002</v>
      </c>
      <c r="N6" s="168">
        <v>66.375816</v>
      </c>
      <c r="O6" s="168">
        <v>17.63081</v>
      </c>
      <c r="P6" s="168">
        <v>62.605969999999999</v>
      </c>
      <c r="Q6" s="168">
        <v>-10.494788</v>
      </c>
      <c r="R6" s="168">
        <v>-5.3588699999999996</v>
      </c>
      <c r="S6" s="168">
        <v>-15.49112</v>
      </c>
      <c r="T6" s="168">
        <v>36.322969999999998</v>
      </c>
      <c r="U6" s="168">
        <v>9.210090000000001</v>
      </c>
      <c r="V6" s="168">
        <v>5.7764899999999999</v>
      </c>
      <c r="W6" s="168">
        <v>9.2872199999999996</v>
      </c>
      <c r="X6" s="168">
        <v>8.1139899999999994</v>
      </c>
      <c r="Y6" s="168">
        <v>9.8301200000000009</v>
      </c>
      <c r="Z6" s="168">
        <v>14.49926</v>
      </c>
      <c r="AA6" s="168">
        <v>12.03308</v>
      </c>
      <c r="AB6" s="168">
        <v>4.5342399999999996</v>
      </c>
      <c r="AC6" s="168">
        <v>19.332849999999997</v>
      </c>
      <c r="AD6" s="168">
        <v>6.37479</v>
      </c>
      <c r="AE6" s="168">
        <v>9.2942099999999996</v>
      </c>
      <c r="AF6" s="168">
        <v>12.6425</v>
      </c>
      <c r="AG6" s="168">
        <v>6.9273500000000006</v>
      </c>
      <c r="AH6" s="168">
        <v>-7.20953</v>
      </c>
      <c r="AI6" s="168">
        <v>6.0791599999999999</v>
      </c>
      <c r="AJ6" s="168">
        <v>6.5443199999999999</v>
      </c>
      <c r="AK6" s="168">
        <v>13.23695</v>
      </c>
      <c r="AL6">
        <v>24.268612000000001</v>
      </c>
      <c r="AM6">
        <v>48.256724000000006</v>
      </c>
      <c r="AN6">
        <v>19.746093999999999</v>
      </c>
      <c r="AO6">
        <v>35.103420000000007</v>
      </c>
      <c r="AP6">
        <v>21.701271999999999</v>
      </c>
    </row>
    <row r="7" spans="1:42" ht="15" x14ac:dyDescent="0.25">
      <c r="A7" s="109" t="s">
        <v>31</v>
      </c>
      <c r="B7" s="168">
        <v>8.9184140000000003</v>
      </c>
      <c r="C7" s="168">
        <v>16.681022000000002</v>
      </c>
      <c r="D7" s="168">
        <v>25.769639999999999</v>
      </c>
      <c r="E7" s="168">
        <v>24.889088000000005</v>
      </c>
      <c r="F7" s="168">
        <v>28.007258</v>
      </c>
      <c r="G7" s="168">
        <v>23.441744000000003</v>
      </c>
      <c r="H7" s="168">
        <v>20.577144000000001</v>
      </c>
      <c r="I7" s="168">
        <v>25.502514000000001</v>
      </c>
      <c r="J7" s="168">
        <v>13.009960000000001</v>
      </c>
      <c r="K7" s="168">
        <v>4.4516200000000001</v>
      </c>
      <c r="L7" s="168">
        <v>18.399011999999999</v>
      </c>
      <c r="M7" s="168">
        <v>29.763325999999999</v>
      </c>
      <c r="N7" s="168">
        <v>41.261670000000002</v>
      </c>
      <c r="O7" s="168">
        <v>7.7661820000000006</v>
      </c>
      <c r="P7" s="168">
        <v>14.708754000000001</v>
      </c>
      <c r="Q7" s="168">
        <v>23.635946000000001</v>
      </c>
      <c r="R7" s="168">
        <v>6.8406400000000005</v>
      </c>
      <c r="S7" s="168">
        <v>-2.2138499999999999</v>
      </c>
      <c r="T7" s="168">
        <v>19.547470000000001</v>
      </c>
      <c r="U7" s="168">
        <v>11.52768</v>
      </c>
      <c r="V7" s="168">
        <v>17.343669999999999</v>
      </c>
      <c r="W7" s="168">
        <v>13.49269</v>
      </c>
      <c r="X7" s="168">
        <v>4.6643299999999996</v>
      </c>
      <c r="Y7" s="168">
        <v>2.3306399999999998</v>
      </c>
      <c r="Z7" s="168">
        <v>9.179590000000001</v>
      </c>
      <c r="AA7" s="168">
        <v>14.534559999999999</v>
      </c>
      <c r="AB7" s="168">
        <v>4.0880400000000003</v>
      </c>
      <c r="AC7" s="168">
        <v>12.77216</v>
      </c>
      <c r="AD7" s="168">
        <v>7.4774700000000003</v>
      </c>
      <c r="AE7" s="168">
        <v>12.525</v>
      </c>
      <c r="AF7" s="168">
        <v>22.5366</v>
      </c>
      <c r="AG7" s="168">
        <v>5.4246600000000003</v>
      </c>
      <c r="AH7" s="168">
        <v>-1.42597</v>
      </c>
      <c r="AI7" s="168">
        <v>9.8915199999999999</v>
      </c>
      <c r="AJ7" s="168">
        <v>9.72743</v>
      </c>
      <c r="AK7" s="168">
        <v>7.0186580000000003</v>
      </c>
      <c r="AL7">
        <v>14.715734000000001</v>
      </c>
      <c r="AM7">
        <v>24.234504000000001</v>
      </c>
      <c r="AN7">
        <v>24.849282000000002</v>
      </c>
      <c r="AO7">
        <v>28.551597999999998</v>
      </c>
      <c r="AP7">
        <v>23.343438000000003</v>
      </c>
    </row>
    <row r="8" spans="1:42" ht="15" x14ac:dyDescent="0.25">
      <c r="A8" s="109" t="s">
        <v>32</v>
      </c>
      <c r="B8" s="168">
        <v>10.194596000000001</v>
      </c>
      <c r="C8" s="168">
        <v>20.596146000000001</v>
      </c>
      <c r="D8" s="168">
        <v>42.715372000000002</v>
      </c>
      <c r="E8" s="168">
        <v>8.9217919999999999</v>
      </c>
      <c r="F8" s="168">
        <v>-0.27216800000000002</v>
      </c>
      <c r="G8" s="168">
        <v>-15.576908</v>
      </c>
      <c r="H8" s="168">
        <v>10.261580000000002</v>
      </c>
      <c r="I8" s="168">
        <v>14.939944000000001</v>
      </c>
      <c r="J8" s="168">
        <v>-6.4280240000000006</v>
      </c>
      <c r="K8" s="168">
        <v>-2.930132</v>
      </c>
      <c r="L8" s="168">
        <v>9.3170699999999993</v>
      </c>
      <c r="M8" s="168">
        <v>17.687328000000001</v>
      </c>
      <c r="N8" s="168">
        <v>30.256135999999998</v>
      </c>
      <c r="O8" s="168">
        <v>9.5716059999999992</v>
      </c>
      <c r="P8" s="168">
        <v>29.325434000000005</v>
      </c>
      <c r="Q8" s="168">
        <v>5.5503300000000007</v>
      </c>
      <c r="R8" s="168">
        <v>8.0619300000000003</v>
      </c>
      <c r="S8" s="168">
        <v>-4.66012</v>
      </c>
      <c r="T8" s="168">
        <v>9.683209999999999</v>
      </c>
      <c r="U8" s="168">
        <v>23.337949999999999</v>
      </c>
      <c r="V8" s="168">
        <v>11.09249</v>
      </c>
      <c r="W8" s="168">
        <v>14.89179</v>
      </c>
      <c r="X8" s="168">
        <v>9.6852700000000009</v>
      </c>
      <c r="Y8" s="168">
        <v>5.5847100000000003</v>
      </c>
      <c r="Z8" s="168">
        <v>4.1686000000000005</v>
      </c>
      <c r="AA8" s="168">
        <v>14.016170000000001</v>
      </c>
      <c r="AB8" s="168">
        <v>5.02379</v>
      </c>
      <c r="AC8" s="168">
        <v>16.882990000000003</v>
      </c>
      <c r="AD8" s="168">
        <v>3.9549799999999999</v>
      </c>
      <c r="AE8" s="168">
        <v>10.53945</v>
      </c>
      <c r="AF8" s="168">
        <v>19.5229</v>
      </c>
      <c r="AG8" s="168">
        <v>4.9721899999999994</v>
      </c>
      <c r="AH8" s="168">
        <v>1.2309300000000001</v>
      </c>
      <c r="AI8" s="168">
        <v>4.9847600000000005</v>
      </c>
      <c r="AJ8" s="168">
        <v>9.3964200000000009</v>
      </c>
      <c r="AK8" s="168">
        <v>8.1567039999999995</v>
      </c>
      <c r="AL8">
        <v>18.447317999999999</v>
      </c>
      <c r="AM8">
        <v>41.574200000000005</v>
      </c>
      <c r="AN8">
        <v>8.2423100000000016</v>
      </c>
      <c r="AO8">
        <v>-0.94377600000000006</v>
      </c>
      <c r="AP8">
        <v>-16.180436</v>
      </c>
    </row>
    <row r="9" spans="1:42" ht="15" x14ac:dyDescent="0.25">
      <c r="A9" s="109" t="s">
        <v>33</v>
      </c>
      <c r="B9" s="168">
        <v>5.9863260000000009</v>
      </c>
      <c r="C9" s="168">
        <v>4.958564</v>
      </c>
      <c r="D9" s="168">
        <v>-2.5423</v>
      </c>
      <c r="E9" s="168">
        <v>8.1491520000000008</v>
      </c>
      <c r="F9" s="168">
        <v>20.665317999999999</v>
      </c>
      <c r="G9" s="168">
        <v>14.274572000000001</v>
      </c>
      <c r="H9" s="168">
        <v>14.059692000000002</v>
      </c>
      <c r="I9" s="168">
        <v>2.4844780000000002</v>
      </c>
      <c r="J9" s="168">
        <v>1.888352</v>
      </c>
      <c r="K9" s="168">
        <v>10.006266000000002</v>
      </c>
      <c r="L9" s="168">
        <v>19.542680000000001</v>
      </c>
      <c r="M9" s="168">
        <v>1.2684000000000002</v>
      </c>
      <c r="N9" s="168">
        <v>4.9412060000000002</v>
      </c>
      <c r="O9" s="168">
        <v>-1.180104</v>
      </c>
      <c r="P9" s="168">
        <v>16.706314000000003</v>
      </c>
      <c r="Q9" s="168">
        <v>1.3633040000000001</v>
      </c>
      <c r="R9" s="168">
        <v>-0.79383999999999999</v>
      </c>
      <c r="S9" s="168">
        <v>-23.251810000000003</v>
      </c>
      <c r="T9" s="168">
        <v>12.69872</v>
      </c>
      <c r="U9" s="168">
        <v>19.039000000000001</v>
      </c>
      <c r="V9" s="168">
        <v>6.8687700000000005</v>
      </c>
      <c r="W9" s="168">
        <v>14.246139999999999</v>
      </c>
      <c r="X9" s="168">
        <v>18.845080000000003</v>
      </c>
      <c r="Y9" s="168">
        <v>7.4909099999999995</v>
      </c>
      <c r="Z9" s="168">
        <v>13.8124</v>
      </c>
      <c r="AA9" s="168">
        <v>24.775919999999999</v>
      </c>
      <c r="AB9" s="168">
        <v>9.7531100000000013</v>
      </c>
      <c r="AC9" s="168">
        <v>18.740459999999999</v>
      </c>
      <c r="AD9" s="168">
        <v>5.9942099999999998</v>
      </c>
      <c r="AE9" s="168">
        <v>10.93661</v>
      </c>
      <c r="AF9" s="168">
        <v>14.07673</v>
      </c>
      <c r="AG9" s="168">
        <v>3.54962</v>
      </c>
      <c r="AH9" s="168">
        <v>6.4226899999999993</v>
      </c>
      <c r="AI9" s="168">
        <v>10.59356</v>
      </c>
      <c r="AJ9" s="168">
        <v>1.32226</v>
      </c>
      <c r="AK9" s="168">
        <v>3.633238</v>
      </c>
      <c r="AL9">
        <v>2.8407460000000002</v>
      </c>
      <c r="AM9">
        <v>-4.0965480000000003</v>
      </c>
      <c r="AN9">
        <v>7.6460300000000005</v>
      </c>
      <c r="AO9">
        <v>19.771796000000002</v>
      </c>
      <c r="AP9">
        <v>13.807872000000001</v>
      </c>
    </row>
    <row r="10" spans="1:42" ht="15" x14ac:dyDescent="0.25">
      <c r="A10" s="109" t="s">
        <v>34</v>
      </c>
      <c r="B10" s="168">
        <v>4.2121279999999999</v>
      </c>
      <c r="C10" s="168">
        <v>14.528888</v>
      </c>
      <c r="D10" s="168">
        <v>41.655764000000005</v>
      </c>
      <c r="E10" s="168">
        <v>46.755935999999998</v>
      </c>
      <c r="F10" s="168">
        <v>13.937982000000002</v>
      </c>
      <c r="G10" s="168">
        <v>-9.5202080000000002</v>
      </c>
      <c r="H10" s="168">
        <v>16.145548000000002</v>
      </c>
      <c r="I10" s="168">
        <v>8.3940580000000011</v>
      </c>
      <c r="J10" s="168">
        <v>24.153351999999998</v>
      </c>
      <c r="K10" s="168">
        <v>8.4327039999999993</v>
      </c>
      <c r="L10" s="168">
        <v>3.5028120000000005</v>
      </c>
      <c r="M10" s="168">
        <v>15.702810000000001</v>
      </c>
      <c r="N10" s="168">
        <v>2.0310160000000002</v>
      </c>
      <c r="O10" s="168">
        <v>8.0089059999999996</v>
      </c>
      <c r="P10" s="168">
        <v>20.697440000000004</v>
      </c>
      <c r="Q10" s="168">
        <v>17.755964000000002</v>
      </c>
      <c r="R10" s="168">
        <v>11.63293</v>
      </c>
      <c r="S10" s="168">
        <v>-12.476629999999998</v>
      </c>
      <c r="T10" s="168">
        <v>23.625509999999998</v>
      </c>
      <c r="U10" s="168">
        <v>20.54889</v>
      </c>
      <c r="V10" s="168">
        <v>8.319090000000001</v>
      </c>
      <c r="W10" s="168">
        <v>20.105460000000001</v>
      </c>
      <c r="X10" s="168">
        <v>19.50067</v>
      </c>
      <c r="Y10" s="168">
        <v>8.3446700000000007</v>
      </c>
      <c r="Z10" s="168">
        <v>18.455950000000001</v>
      </c>
      <c r="AA10" s="168">
        <v>31.79073</v>
      </c>
      <c r="AB10" s="168">
        <v>14.55987</v>
      </c>
      <c r="AC10" s="168">
        <v>21.886839999999999</v>
      </c>
      <c r="AD10" s="168">
        <v>25.583909999999999</v>
      </c>
      <c r="AE10" s="168">
        <v>21.074020000000001</v>
      </c>
      <c r="AF10" s="168">
        <v>18.544400000000003</v>
      </c>
      <c r="AG10" s="168">
        <v>6.5901300000000003</v>
      </c>
      <c r="AH10" s="168">
        <v>14.91146</v>
      </c>
      <c r="AI10" s="168">
        <v>14.38373</v>
      </c>
      <c r="AJ10" s="168">
        <v>27.614090000000001</v>
      </c>
      <c r="AK10" s="168">
        <v>1.747992</v>
      </c>
      <c r="AL10">
        <v>12.233666000000001</v>
      </c>
      <c r="AM10">
        <v>40.837490000000003</v>
      </c>
      <c r="AN10">
        <v>46.478228000000001</v>
      </c>
      <c r="AO10">
        <v>13.864426000000002</v>
      </c>
      <c r="AP10">
        <v>-9.1669640000000001</v>
      </c>
    </row>
    <row r="11" spans="1:42" ht="15" x14ac:dyDescent="0.25">
      <c r="A11" s="109" t="s">
        <v>35</v>
      </c>
      <c r="B11" s="168">
        <v>25.242690000000003</v>
      </c>
      <c r="C11" s="168">
        <v>23.597766000000004</v>
      </c>
      <c r="D11" s="168">
        <v>33.662408000000006</v>
      </c>
      <c r="E11" s="168">
        <v>46.49971</v>
      </c>
      <c r="F11" s="168">
        <v>0.7424400000000001</v>
      </c>
      <c r="G11" s="168">
        <v>14.672851999999999</v>
      </c>
      <c r="H11" s="168">
        <v>32.564776000000002</v>
      </c>
      <c r="I11" s="168">
        <v>18.685385999999998</v>
      </c>
      <c r="J11" s="168">
        <v>18.337461999999999</v>
      </c>
      <c r="K11" s="168">
        <v>16.435265999999999</v>
      </c>
      <c r="L11" s="168">
        <v>21.988620000000001</v>
      </c>
      <c r="M11" s="168">
        <v>28.766426000000003</v>
      </c>
      <c r="N11" s="168">
        <v>19.739957999999998</v>
      </c>
      <c r="O11" s="168">
        <v>11.451958000000001</v>
      </c>
      <c r="P11" s="168">
        <v>20.660824000000002</v>
      </c>
      <c r="Q11" s="168">
        <v>13.796706</v>
      </c>
      <c r="R11" s="168">
        <v>9.7706299999999988</v>
      </c>
      <c r="S11" s="168">
        <v>7.4435000000000002</v>
      </c>
      <c r="T11" s="168">
        <v>20.504860000000001</v>
      </c>
      <c r="U11" s="168">
        <v>22.135639999999999</v>
      </c>
      <c r="V11" s="168">
        <v>5.2130799999999997</v>
      </c>
      <c r="W11" s="168">
        <v>14.802440000000001</v>
      </c>
      <c r="X11" s="168">
        <v>21.94164</v>
      </c>
      <c r="Y11" s="168">
        <v>8.4181799999999996</v>
      </c>
      <c r="Z11" s="168">
        <v>21.659500000000001</v>
      </c>
      <c r="AA11" s="168">
        <v>35.8294</v>
      </c>
      <c r="AB11" s="168">
        <v>14.210139999999999</v>
      </c>
      <c r="AC11" s="168">
        <v>24.195160000000001</v>
      </c>
      <c r="AD11" s="168">
        <v>26.496269999999999</v>
      </c>
      <c r="AE11" s="168">
        <v>24.024999999999999</v>
      </c>
      <c r="AF11" s="168">
        <v>22.344560000000001</v>
      </c>
      <c r="AG11" s="168">
        <v>9.8739599999999985</v>
      </c>
      <c r="AH11" s="168">
        <v>13.84548</v>
      </c>
      <c r="AI11" s="168">
        <v>16.93469</v>
      </c>
      <c r="AJ11" s="168">
        <v>14.48996</v>
      </c>
      <c r="AK11" s="168">
        <v>23.217804000000005</v>
      </c>
      <c r="AL11">
        <v>21.390052000000001</v>
      </c>
      <c r="AM11">
        <v>33.227021999999998</v>
      </c>
      <c r="AN11">
        <v>46.634092000000003</v>
      </c>
      <c r="AO11">
        <v>0.76430000000000009</v>
      </c>
      <c r="AP11">
        <v>14.463595999999999</v>
      </c>
    </row>
    <row r="12" spans="1:42" ht="15" x14ac:dyDescent="0.25">
      <c r="A12" s="109" t="s">
        <v>36</v>
      </c>
      <c r="B12" s="168">
        <v>17.374620000000004</v>
      </c>
      <c r="C12" s="168">
        <v>24.377366000000002</v>
      </c>
      <c r="D12" s="168">
        <v>9.1880220000000001</v>
      </c>
      <c r="E12" s="168">
        <v>20.53886</v>
      </c>
      <c r="F12" s="168">
        <v>12.485670000000001</v>
      </c>
      <c r="G12" s="168">
        <v>12.587112000000001</v>
      </c>
      <c r="H12" s="168">
        <v>13.715842000000002</v>
      </c>
      <c r="I12" s="168">
        <v>14.078788000000001</v>
      </c>
      <c r="J12" s="168">
        <v>17.133922000000002</v>
      </c>
      <c r="K12" s="168">
        <v>36.728893999999997</v>
      </c>
      <c r="L12" s="168">
        <v>21.500264000000001</v>
      </c>
      <c r="M12" s="168">
        <v>26.366382000000002</v>
      </c>
      <c r="N12" s="168">
        <v>15.737406</v>
      </c>
      <c r="O12" s="168">
        <v>14.914582000000003</v>
      </c>
      <c r="P12" s="168">
        <v>14.839589999999999</v>
      </c>
      <c r="Q12" s="168">
        <v>10.647540000000001</v>
      </c>
      <c r="R12" s="168">
        <v>-6.0112700000000006</v>
      </c>
      <c r="S12" s="168">
        <v>19.914009999999998</v>
      </c>
      <c r="T12" s="168">
        <v>13.555149999999999</v>
      </c>
      <c r="U12" s="168">
        <v>15.397549999999999</v>
      </c>
      <c r="V12" s="168">
        <v>7.1036899999999994</v>
      </c>
      <c r="W12" s="168">
        <v>8.6973899999999986</v>
      </c>
      <c r="X12" s="168">
        <v>11.841569999999999</v>
      </c>
      <c r="Y12" s="168">
        <v>3.6388400000000001</v>
      </c>
      <c r="Z12" s="168">
        <v>18.084299999999999</v>
      </c>
      <c r="AA12" s="168">
        <v>24.926950000000001</v>
      </c>
      <c r="AB12" s="168">
        <v>13.032249999999999</v>
      </c>
      <c r="AC12" s="168">
        <v>14.707469999999999</v>
      </c>
      <c r="AD12" s="168">
        <v>15.101129999999999</v>
      </c>
      <c r="AE12" s="168">
        <v>9.3519199999999998</v>
      </c>
      <c r="AF12" s="168">
        <v>35.037589999999994</v>
      </c>
      <c r="AG12" s="168">
        <v>-2.8639899999999998</v>
      </c>
      <c r="AH12" s="168">
        <v>6.7481800000000005</v>
      </c>
      <c r="AI12" s="168">
        <v>15.02529</v>
      </c>
      <c r="AJ12" s="168">
        <v>11.451879999999999</v>
      </c>
      <c r="AK12" s="168">
        <v>15.371198000000001</v>
      </c>
      <c r="AL12">
        <v>22.553249999999998</v>
      </c>
      <c r="AM12">
        <v>8.4984000000000002</v>
      </c>
      <c r="AN12">
        <v>20.619562000000002</v>
      </c>
      <c r="AO12">
        <v>12.313067999999999</v>
      </c>
      <c r="AP12">
        <v>12.236552000000001</v>
      </c>
    </row>
    <row r="13" spans="1:42" ht="15" x14ac:dyDescent="0.25">
      <c r="A13" s="109" t="s">
        <v>37</v>
      </c>
      <c r="B13" s="168">
        <v>13.100300000000001</v>
      </c>
      <c r="C13" s="168">
        <v>0.89675000000000005</v>
      </c>
      <c r="D13" s="168">
        <v>27.212436</v>
      </c>
      <c r="E13" s="168">
        <v>21.019506</v>
      </c>
      <c r="F13" s="168">
        <v>15.296984</v>
      </c>
      <c r="G13" s="168">
        <v>17.363528000000002</v>
      </c>
      <c r="H13" s="168">
        <v>15.145718</v>
      </c>
      <c r="I13" s="168">
        <v>19.380140000000001</v>
      </c>
      <c r="J13" s="168">
        <v>13.376776000000001</v>
      </c>
      <c r="K13" s="168">
        <v>4.7494760000000005</v>
      </c>
      <c r="L13" s="168">
        <v>8.6108960000000003</v>
      </c>
      <c r="M13" s="168">
        <v>17.934583999999997</v>
      </c>
      <c r="N13" s="168">
        <v>11.836898000000001</v>
      </c>
      <c r="O13" s="168">
        <v>11.503132000000001</v>
      </c>
      <c r="P13" s="168">
        <v>12.135444000000001</v>
      </c>
      <c r="Q13" s="168">
        <v>6.3876860000000004</v>
      </c>
      <c r="R13" s="168">
        <v>-7.82599</v>
      </c>
      <c r="S13" s="168">
        <v>24.362849999999998</v>
      </c>
      <c r="T13" s="168">
        <v>10.95425</v>
      </c>
      <c r="U13" s="168">
        <v>11.723360000000001</v>
      </c>
      <c r="V13" s="168">
        <v>4.6145899999999997</v>
      </c>
      <c r="W13" s="168">
        <v>6.6953500000000004</v>
      </c>
      <c r="X13" s="168">
        <v>9.5123700000000007</v>
      </c>
      <c r="Y13" s="168">
        <v>-0.49925999999999998</v>
      </c>
      <c r="Z13" s="168">
        <v>18.132660000000001</v>
      </c>
      <c r="AA13" s="168">
        <v>19.22006</v>
      </c>
      <c r="AB13" s="168">
        <v>10.97871</v>
      </c>
      <c r="AC13" s="168">
        <v>13.21185</v>
      </c>
      <c r="AD13" s="168">
        <v>14.04824</v>
      </c>
      <c r="AE13" s="168">
        <v>6.9533999999999994</v>
      </c>
      <c r="AF13" s="168">
        <v>23.35398</v>
      </c>
      <c r="AG13" s="168">
        <v>-2.8656299999999999</v>
      </c>
      <c r="AH13" s="168">
        <v>2.3012199999999998</v>
      </c>
      <c r="AI13" s="168">
        <v>14.73507</v>
      </c>
      <c r="AJ13" s="168">
        <v>8.505370000000001</v>
      </c>
      <c r="AK13" s="168">
        <v>11.385834000000001</v>
      </c>
      <c r="AL13">
        <v>-0.71860800000000002</v>
      </c>
      <c r="AM13">
        <v>25.419446000000001</v>
      </c>
      <c r="AN13">
        <v>21.178598000000001</v>
      </c>
      <c r="AO13">
        <v>15.493984000000001</v>
      </c>
      <c r="AP13">
        <v>17.385394000000002</v>
      </c>
    </row>
    <row r="14" spans="1:42" ht="15" x14ac:dyDescent="0.25">
      <c r="A14" s="109" t="s">
        <v>38</v>
      </c>
      <c r="B14" s="168">
        <v>15.881826</v>
      </c>
      <c r="C14" s="168">
        <v>12.644528000000001</v>
      </c>
      <c r="D14" s="168">
        <v>20.419766000000003</v>
      </c>
      <c r="E14" s="168">
        <v>19.335204000000001</v>
      </c>
      <c r="F14" s="168">
        <v>16.094632000000001</v>
      </c>
      <c r="G14" s="168">
        <v>11.450326</v>
      </c>
      <c r="H14" s="168">
        <v>26.131626000000004</v>
      </c>
      <c r="I14" s="168">
        <v>8.3835399999999982</v>
      </c>
      <c r="J14" s="168">
        <v>1.6175140000000001</v>
      </c>
      <c r="K14" s="168">
        <v>4.4911860000000008</v>
      </c>
      <c r="L14" s="168">
        <v>8.991363999999999</v>
      </c>
      <c r="M14" s="168">
        <v>10.960080000000001</v>
      </c>
      <c r="N14" s="168">
        <v>12.147136</v>
      </c>
      <c r="O14" s="168">
        <v>3.6625680000000003</v>
      </c>
      <c r="P14" s="168">
        <v>15.820898000000001</v>
      </c>
      <c r="Q14" s="168">
        <v>14.533392000000001</v>
      </c>
      <c r="R14" s="168">
        <v>-12.37326</v>
      </c>
      <c r="S14" s="168">
        <v>14.93168</v>
      </c>
      <c r="T14" s="168">
        <v>-5.1652700000000005</v>
      </c>
      <c r="U14" s="168">
        <v>10.395850000000001</v>
      </c>
      <c r="V14" s="168">
        <v>4.0648400000000002</v>
      </c>
      <c r="W14" s="168">
        <v>3.5380700000000003</v>
      </c>
      <c r="X14" s="168">
        <v>7.5272700000000006</v>
      </c>
      <c r="Y14" s="168">
        <v>13.11669</v>
      </c>
      <c r="Z14" s="168">
        <v>15.47784</v>
      </c>
      <c r="AA14" s="168">
        <v>21.893450000000001</v>
      </c>
      <c r="AB14" s="168">
        <v>12.1463</v>
      </c>
      <c r="AC14" s="168">
        <v>8.651209999999999</v>
      </c>
      <c r="AD14" s="168">
        <v>9.7618099999999988</v>
      </c>
      <c r="AE14" s="168">
        <v>16.488720000000001</v>
      </c>
      <c r="AF14" s="168">
        <v>4.6226700000000003</v>
      </c>
      <c r="AG14" s="168">
        <v>5.9689499999999995</v>
      </c>
      <c r="AH14" s="168">
        <v>-1.0023</v>
      </c>
      <c r="AI14" s="168">
        <v>2.8529</v>
      </c>
      <c r="AJ14" s="168">
        <v>5.8924399999999997</v>
      </c>
      <c r="AK14" s="168">
        <v>14.328964000000001</v>
      </c>
      <c r="AL14">
        <v>10.843160000000001</v>
      </c>
      <c r="AM14">
        <v>18.386371999999998</v>
      </c>
      <c r="AN14">
        <v>19.311062000000003</v>
      </c>
      <c r="AO14">
        <v>16.448476000000003</v>
      </c>
      <c r="AP14">
        <v>11.181172</v>
      </c>
    </row>
    <row r="15" spans="1:42" ht="15" x14ac:dyDescent="0.25">
      <c r="A15" s="109" t="s">
        <v>39</v>
      </c>
      <c r="B15" s="168">
        <v>12.228878</v>
      </c>
      <c r="C15" s="168">
        <v>26.422100000000004</v>
      </c>
      <c r="D15" s="168">
        <v>30.541180000000001</v>
      </c>
      <c r="E15" s="168">
        <v>25.264988000000002</v>
      </c>
      <c r="F15" s="168">
        <v>17.192216000000002</v>
      </c>
      <c r="G15" s="168">
        <v>14.472434000000002</v>
      </c>
      <c r="H15" s="168">
        <v>14.617889999999999</v>
      </c>
      <c r="I15" s="168">
        <v>12.40625</v>
      </c>
      <c r="J15" s="168">
        <v>14.303154000000003</v>
      </c>
      <c r="K15" s="168">
        <v>8.5718779999999999</v>
      </c>
      <c r="L15" s="168">
        <v>16.566911999999999</v>
      </c>
      <c r="M15" s="168">
        <v>23.606604000000004</v>
      </c>
      <c r="N15" s="168">
        <v>11.927992</v>
      </c>
      <c r="O15" s="168">
        <v>18.697578</v>
      </c>
      <c r="P15" s="168">
        <v>16.272072000000001</v>
      </c>
      <c r="Q15" s="168">
        <v>6.2282960000000003</v>
      </c>
      <c r="R15" s="168">
        <v>-16.238409999999998</v>
      </c>
      <c r="S15" s="168">
        <v>12.00187</v>
      </c>
      <c r="T15" s="168">
        <v>6.5915499999999998</v>
      </c>
      <c r="U15" s="168">
        <v>12.228569999999999</v>
      </c>
      <c r="V15" s="168">
        <v>1.01868</v>
      </c>
      <c r="W15" s="168">
        <v>6.6875100000000005</v>
      </c>
      <c r="X15" s="168">
        <v>11.483219999999999</v>
      </c>
      <c r="Y15" s="168">
        <v>-2.7016499999999999</v>
      </c>
      <c r="Z15" s="168">
        <v>25.948370000000001</v>
      </c>
      <c r="AA15" s="168">
        <v>22.778939999999999</v>
      </c>
      <c r="AB15" s="168">
        <v>11.792920000000001</v>
      </c>
      <c r="AC15" s="168">
        <v>17.610810000000001</v>
      </c>
      <c r="AD15" s="168">
        <v>24.307770000000001</v>
      </c>
      <c r="AE15" s="168">
        <v>18.407709999999998</v>
      </c>
      <c r="AF15" s="168">
        <v>2.61571</v>
      </c>
      <c r="AG15" s="168">
        <v>-1.4079200000000001</v>
      </c>
      <c r="AH15" s="168">
        <v>-6.0315000000000003</v>
      </c>
      <c r="AI15" s="168">
        <v>15.691600000000001</v>
      </c>
      <c r="AJ15" s="168">
        <v>6.0872700000000002</v>
      </c>
      <c r="AK15" s="168">
        <v>11.088239999999999</v>
      </c>
      <c r="AL15">
        <v>24.479745999999999</v>
      </c>
      <c r="AM15">
        <v>28.815221999999999</v>
      </c>
      <c r="AN15">
        <v>25.261752000000001</v>
      </c>
      <c r="AO15">
        <v>17.678011999999999</v>
      </c>
      <c r="AP15">
        <v>14.243404000000002</v>
      </c>
    </row>
  </sheetData>
  <mergeCells count="1">
    <mergeCell ref="B1:AE1"/>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6"/>
  <dimension ref="A1:AP15"/>
  <sheetViews>
    <sheetView workbookViewId="0">
      <selection activeCell="E26" sqref="E26"/>
    </sheetView>
  </sheetViews>
  <sheetFormatPr defaultColWidth="18.7109375" defaultRowHeight="12.75" customHeight="1" x14ac:dyDescent="0.25"/>
  <cols>
    <col min="1" max="1" width="10.85546875" bestFit="1" customWidth="1"/>
    <col min="2" max="35" width="9.140625" customWidth="1"/>
    <col min="36" max="36" width="9.140625" style="163" customWidth="1"/>
    <col min="37" max="42" width="16.7109375" customWidth="1"/>
  </cols>
  <sheetData>
    <row r="1" spans="1:42" ht="15" x14ac:dyDescent="0.25">
      <c r="A1" s="100"/>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106"/>
      <c r="AG1" s="106"/>
      <c r="AH1" s="106"/>
      <c r="AI1" s="106"/>
      <c r="AJ1" s="106"/>
      <c r="AK1" s="106" t="s">
        <v>238</v>
      </c>
      <c r="AL1" s="106" t="s">
        <v>239</v>
      </c>
      <c r="AM1" s="106" t="s">
        <v>240</v>
      </c>
      <c r="AN1" s="106" t="s">
        <v>241</v>
      </c>
      <c r="AO1" s="106" t="s">
        <v>242</v>
      </c>
      <c r="AP1" s="106" t="s">
        <v>243</v>
      </c>
    </row>
    <row r="2" spans="1:42" ht="15" x14ac:dyDescent="0.25">
      <c r="A2" s="100"/>
      <c r="B2" s="101">
        <v>1981</v>
      </c>
      <c r="C2" s="101">
        <v>1982</v>
      </c>
      <c r="D2" s="101">
        <v>1983</v>
      </c>
      <c r="E2" s="101">
        <v>1984</v>
      </c>
      <c r="F2" s="101">
        <v>1985</v>
      </c>
      <c r="G2" s="101">
        <v>1986</v>
      </c>
      <c r="H2" s="101">
        <v>1987</v>
      </c>
      <c r="I2" s="101">
        <v>1988</v>
      </c>
      <c r="J2" s="101">
        <v>1989</v>
      </c>
      <c r="K2" s="101">
        <v>1990</v>
      </c>
      <c r="L2" s="101">
        <v>1991</v>
      </c>
      <c r="M2" s="101">
        <v>1992</v>
      </c>
      <c r="N2" s="101">
        <v>1993</v>
      </c>
      <c r="O2" s="101">
        <v>1994</v>
      </c>
      <c r="P2" s="101">
        <v>1995</v>
      </c>
      <c r="Q2" s="101">
        <v>1996</v>
      </c>
      <c r="R2" s="101">
        <v>1997</v>
      </c>
      <c r="S2" s="101">
        <v>1998</v>
      </c>
      <c r="T2" s="101">
        <v>1999</v>
      </c>
      <c r="U2" s="101">
        <v>2000</v>
      </c>
      <c r="V2" s="101">
        <v>2001</v>
      </c>
      <c r="W2" s="101">
        <v>2002</v>
      </c>
      <c r="X2" s="101">
        <v>2003</v>
      </c>
      <c r="Y2" s="101">
        <v>2004</v>
      </c>
      <c r="Z2" s="101">
        <v>2005</v>
      </c>
      <c r="AA2" s="101">
        <v>2006</v>
      </c>
      <c r="AB2" s="101">
        <v>2007</v>
      </c>
      <c r="AC2" s="101">
        <v>2008</v>
      </c>
      <c r="AD2" s="101">
        <v>2009</v>
      </c>
      <c r="AE2" s="101">
        <v>2010</v>
      </c>
      <c r="AF2" s="101">
        <v>2011</v>
      </c>
      <c r="AG2" s="106">
        <v>2012</v>
      </c>
      <c r="AH2" s="106">
        <v>2013</v>
      </c>
      <c r="AI2" s="106">
        <v>2014</v>
      </c>
      <c r="AJ2" s="106">
        <v>2015</v>
      </c>
      <c r="AK2" s="106">
        <v>2016</v>
      </c>
      <c r="AL2" s="106">
        <v>2017</v>
      </c>
      <c r="AM2" s="106">
        <v>2018</v>
      </c>
      <c r="AN2" s="106">
        <v>2019</v>
      </c>
      <c r="AO2" s="106">
        <v>2020</v>
      </c>
      <c r="AP2" s="106">
        <v>2021</v>
      </c>
    </row>
    <row r="3" spans="1:42" ht="15" x14ac:dyDescent="0.25">
      <c r="A3" s="102"/>
      <c r="B3" s="103" t="s">
        <v>74</v>
      </c>
      <c r="C3" s="103" t="s">
        <v>75</v>
      </c>
      <c r="D3" s="103" t="s">
        <v>76</v>
      </c>
      <c r="E3" s="103" t="s">
        <v>77</v>
      </c>
      <c r="F3" s="103" t="s">
        <v>78</v>
      </c>
      <c r="G3" s="103" t="s">
        <v>79</v>
      </c>
      <c r="H3" s="103" t="s">
        <v>80</v>
      </c>
      <c r="I3" s="103" t="s">
        <v>81</v>
      </c>
      <c r="J3" s="103" t="s">
        <v>82</v>
      </c>
      <c r="K3" s="103" t="s">
        <v>83</v>
      </c>
      <c r="L3" s="103" t="s">
        <v>84</v>
      </c>
      <c r="M3" s="103" t="s">
        <v>85</v>
      </c>
      <c r="N3" s="103" t="s">
        <v>86</v>
      </c>
      <c r="O3" s="103" t="s">
        <v>87</v>
      </c>
      <c r="P3" s="103" t="s">
        <v>88</v>
      </c>
      <c r="Q3" s="103" t="s">
        <v>89</v>
      </c>
      <c r="R3" s="103" t="s">
        <v>90</v>
      </c>
      <c r="S3" s="103" t="s">
        <v>91</v>
      </c>
      <c r="T3" s="103" t="s">
        <v>92</v>
      </c>
      <c r="U3" s="103" t="s">
        <v>93</v>
      </c>
      <c r="V3" s="103" t="s">
        <v>94</v>
      </c>
      <c r="W3" s="103" t="s">
        <v>95</v>
      </c>
      <c r="X3" s="103" t="s">
        <v>96</v>
      </c>
      <c r="Y3" s="103" t="s">
        <v>97</v>
      </c>
      <c r="Z3" s="103" t="s">
        <v>98</v>
      </c>
      <c r="AA3" s="103" t="s">
        <v>99</v>
      </c>
      <c r="AB3" s="103" t="s">
        <v>100</v>
      </c>
      <c r="AC3" s="103" t="s">
        <v>101</v>
      </c>
      <c r="AD3" s="103" t="s">
        <v>102</v>
      </c>
      <c r="AE3" s="103" t="s">
        <v>103</v>
      </c>
      <c r="AF3" s="108" t="s">
        <v>163</v>
      </c>
      <c r="AG3" s="108" t="s">
        <v>168</v>
      </c>
      <c r="AH3" s="108" t="s">
        <v>169</v>
      </c>
      <c r="AI3" s="108" t="s">
        <v>170</v>
      </c>
      <c r="AJ3" s="108" t="s">
        <v>171</v>
      </c>
      <c r="AK3" s="106"/>
      <c r="AL3" s="106"/>
      <c r="AM3" s="106"/>
      <c r="AN3" s="106"/>
      <c r="AO3" s="106"/>
      <c r="AP3" s="106"/>
    </row>
    <row r="4" spans="1:42" ht="15" x14ac:dyDescent="0.25">
      <c r="A4" s="104" t="s">
        <v>28</v>
      </c>
      <c r="B4" s="167">
        <v>-36.876649999999998</v>
      </c>
      <c r="C4" s="167">
        <v>14.408378000000001</v>
      </c>
      <c r="D4" s="167">
        <v>-20.071922000000001</v>
      </c>
      <c r="E4" s="167">
        <v>13.077360000000001</v>
      </c>
      <c r="F4" s="167">
        <v>19.310572000000001</v>
      </c>
      <c r="G4" s="167">
        <v>30.633921999999998</v>
      </c>
      <c r="H4" s="167">
        <v>-8.3519860000000001</v>
      </c>
      <c r="I4" s="167">
        <v>20.166415999999998</v>
      </c>
      <c r="J4" s="167">
        <v>-5.3256900000000025</v>
      </c>
      <c r="K4" s="167">
        <v>2.6823760000000001</v>
      </c>
      <c r="L4" s="167">
        <v>29.809785999999992</v>
      </c>
      <c r="M4" s="167">
        <v>0.14888199999999779</v>
      </c>
      <c r="N4" s="167">
        <v>188.36769600000002</v>
      </c>
      <c r="O4" s="167">
        <v>-19.261465999999999</v>
      </c>
      <c r="P4" s="167">
        <v>-11.55139</v>
      </c>
      <c r="Q4" s="167">
        <v>25.526097999999998</v>
      </c>
      <c r="R4" s="167">
        <v>1.3745679999999993</v>
      </c>
      <c r="S4" s="167">
        <v>21.421490000000002</v>
      </c>
      <c r="T4" s="167">
        <v>24.198349999999998</v>
      </c>
      <c r="U4" s="167">
        <v>42.049589999999995</v>
      </c>
      <c r="V4" s="167">
        <v>21.61983</v>
      </c>
      <c r="W4" s="167">
        <v>18.446279999999998</v>
      </c>
      <c r="X4" s="167">
        <v>23.206610000000001</v>
      </c>
      <c r="Y4" s="167">
        <v>20.033060000000003</v>
      </c>
      <c r="Z4" s="167">
        <v>101.09752</v>
      </c>
      <c r="AA4" s="167">
        <v>22.61157</v>
      </c>
      <c r="AB4" s="167">
        <v>23.206610000000001</v>
      </c>
      <c r="AC4" s="167">
        <v>42.247930000000004</v>
      </c>
      <c r="AD4" s="167">
        <v>34.11524</v>
      </c>
      <c r="AE4" s="167">
        <v>41.255679999999998</v>
      </c>
      <c r="AF4" s="168">
        <v>24.792830000000002</v>
      </c>
      <c r="AG4" s="168">
        <v>40.065640000000002</v>
      </c>
      <c r="AH4" s="168">
        <v>37.883839999999999</v>
      </c>
      <c r="AI4" s="168">
        <v>23.007810000000003</v>
      </c>
      <c r="AJ4" s="168">
        <v>30.743310000000001</v>
      </c>
      <c r="AK4" s="168">
        <v>-35.333798000000002</v>
      </c>
      <c r="AL4">
        <v>15.72175</v>
      </c>
      <c r="AM4">
        <v>-20.231422000000002</v>
      </c>
      <c r="AN4">
        <v>12.730970000000001</v>
      </c>
      <c r="AO4">
        <v>18.789630000000002</v>
      </c>
      <c r="AP4">
        <v>30.509731999999996</v>
      </c>
    </row>
    <row r="5" spans="1:42" ht="15" x14ac:dyDescent="0.25">
      <c r="A5" s="104" t="s">
        <v>29</v>
      </c>
      <c r="B5" s="167">
        <v>-37.089523999999997</v>
      </c>
      <c r="C5" s="167">
        <v>33.428339999999999</v>
      </c>
      <c r="D5" s="167">
        <v>8.9494680000000013</v>
      </c>
      <c r="E5" s="167">
        <v>9.201842000000001</v>
      </c>
      <c r="F5" s="167">
        <v>5.149061999999998</v>
      </c>
      <c r="G5" s="167">
        <v>31.733646</v>
      </c>
      <c r="H5" s="167">
        <v>-5.7021720000000027</v>
      </c>
      <c r="I5" s="167">
        <v>24.577362000000001</v>
      </c>
      <c r="J5" s="167">
        <v>5.5440619999999985</v>
      </c>
      <c r="K5" s="167">
        <v>2.5809760000000006</v>
      </c>
      <c r="L5" s="167">
        <v>19.033522000000001</v>
      </c>
      <c r="M5" s="167">
        <v>7.0302340000000001</v>
      </c>
      <c r="N5" s="167">
        <v>85.799055999999993</v>
      </c>
      <c r="O5" s="167">
        <v>-9.7793939999999999</v>
      </c>
      <c r="P5" s="167">
        <v>38.657699999999991</v>
      </c>
      <c r="Q5" s="167">
        <v>12.339405999999999</v>
      </c>
      <c r="R5" s="167">
        <v>23.60331</v>
      </c>
      <c r="S5" s="167">
        <v>17.2562</v>
      </c>
      <c r="T5" s="167">
        <v>16.066120000000002</v>
      </c>
      <c r="U5" s="167">
        <v>48.99174</v>
      </c>
      <c r="V5" s="167">
        <v>36.297519999999999</v>
      </c>
      <c r="W5" s="167">
        <v>25.745450000000002</v>
      </c>
      <c r="X5" s="167">
        <v>24.39669</v>
      </c>
      <c r="Y5" s="167">
        <v>35.66281</v>
      </c>
      <c r="Z5" s="167">
        <v>125.57355</v>
      </c>
      <c r="AA5" s="167">
        <v>20.429749999999999</v>
      </c>
      <c r="AB5" s="167">
        <v>29.355370000000001</v>
      </c>
      <c r="AC5" s="167">
        <v>90.644630000000006</v>
      </c>
      <c r="AD5" s="167">
        <v>38.478989999999996</v>
      </c>
      <c r="AE5" s="167">
        <v>35.16657</v>
      </c>
      <c r="AF5" s="168">
        <v>33.321769999999994</v>
      </c>
      <c r="AG5" s="168">
        <v>18.842610000000001</v>
      </c>
      <c r="AH5" s="168">
        <v>38.875690000000006</v>
      </c>
      <c r="AI5" s="168">
        <v>32.449240000000003</v>
      </c>
      <c r="AJ5" s="168">
        <v>39.450900000000004</v>
      </c>
      <c r="AK5" s="168">
        <v>-35.678773999999997</v>
      </c>
      <c r="AL5">
        <v>36.358820000000009</v>
      </c>
      <c r="AM5">
        <v>10.028786</v>
      </c>
      <c r="AN5">
        <v>8.8950399999999981</v>
      </c>
      <c r="AO5">
        <v>5.2061219999999997</v>
      </c>
      <c r="AP5">
        <v>31.654194000000004</v>
      </c>
    </row>
    <row r="6" spans="1:42" ht="15" x14ac:dyDescent="0.25">
      <c r="A6" s="104" t="s">
        <v>30</v>
      </c>
      <c r="B6" s="167">
        <v>-3.4840000000003783E-3</v>
      </c>
      <c r="C6" s="167">
        <v>52.296472000000009</v>
      </c>
      <c r="D6" s="167">
        <v>47.387336000000005</v>
      </c>
      <c r="E6" s="167">
        <v>11.779536</v>
      </c>
      <c r="F6" s="167">
        <v>64.980252000000007</v>
      </c>
      <c r="G6" s="167">
        <v>40.112389999999998</v>
      </c>
      <c r="H6" s="167">
        <v>-5.6985580000000011</v>
      </c>
      <c r="I6" s="167">
        <v>30.219604</v>
      </c>
      <c r="J6" s="167">
        <v>24.668741999999998</v>
      </c>
      <c r="K6" s="167">
        <v>25.485123999999995</v>
      </c>
      <c r="L6" s="167">
        <v>37.985829999999993</v>
      </c>
      <c r="M6" s="167">
        <v>23.852601999999997</v>
      </c>
      <c r="N6" s="167">
        <v>33.571293999999995</v>
      </c>
      <c r="O6" s="167">
        <v>18.785719999999998</v>
      </c>
      <c r="P6" s="167">
        <v>66.418819999999997</v>
      </c>
      <c r="Q6" s="167">
        <v>7.6782579999999996</v>
      </c>
      <c r="R6" s="167">
        <v>63.272730000000003</v>
      </c>
      <c r="S6" s="167">
        <v>48.99174</v>
      </c>
      <c r="T6" s="167">
        <v>19.834709999999998</v>
      </c>
      <c r="U6" s="167">
        <v>54.009920000000001</v>
      </c>
      <c r="V6" s="167">
        <v>55.160330000000002</v>
      </c>
      <c r="W6" s="167">
        <v>23.22645</v>
      </c>
      <c r="X6" s="167">
        <v>42.842980000000004</v>
      </c>
      <c r="Y6" s="167">
        <v>27.59008</v>
      </c>
      <c r="Z6" s="167">
        <v>69.104129999999998</v>
      </c>
      <c r="AA6" s="167">
        <v>49.190080000000002</v>
      </c>
      <c r="AB6" s="167">
        <v>44.628099999999996</v>
      </c>
      <c r="AC6" s="167">
        <v>82.373550000000009</v>
      </c>
      <c r="AD6" s="167">
        <v>74.04258999999999</v>
      </c>
      <c r="AE6" s="167">
        <v>59.404600000000002</v>
      </c>
      <c r="AF6" s="168">
        <v>42.445689999999999</v>
      </c>
      <c r="AG6" s="168">
        <v>22.21454</v>
      </c>
      <c r="AH6" s="168">
        <v>58.769889999999997</v>
      </c>
      <c r="AI6" s="168">
        <v>31.517060000000001</v>
      </c>
      <c r="AJ6" s="168">
        <v>41.176480000000005</v>
      </c>
      <c r="AK6" s="168">
        <v>1.4208999999999996</v>
      </c>
      <c r="AL6">
        <v>53.899988000000008</v>
      </c>
      <c r="AM6">
        <v>48.854016000000001</v>
      </c>
      <c r="AN6">
        <v>11.592746</v>
      </c>
      <c r="AO6">
        <v>65.656910000000011</v>
      </c>
      <c r="AP6">
        <v>40.183028000000007</v>
      </c>
    </row>
    <row r="7" spans="1:42" ht="15" x14ac:dyDescent="0.25">
      <c r="A7" s="104" t="s">
        <v>31</v>
      </c>
      <c r="B7" s="167">
        <v>-5.2293999999999868E-2</v>
      </c>
      <c r="C7" s="167">
        <v>28.224768000000001</v>
      </c>
      <c r="D7" s="167">
        <v>6.8782900000000007</v>
      </c>
      <c r="E7" s="167">
        <v>6.4497519999999966</v>
      </c>
      <c r="F7" s="167">
        <v>-1.6270880000000034</v>
      </c>
      <c r="G7" s="167">
        <v>27.136765999999998</v>
      </c>
      <c r="H7" s="167">
        <v>10.345166000000001</v>
      </c>
      <c r="I7" s="167">
        <v>35.310705999999996</v>
      </c>
      <c r="J7" s="167">
        <v>19.30078</v>
      </c>
      <c r="K7" s="167">
        <v>3.5616000000000003</v>
      </c>
      <c r="L7" s="167">
        <v>41.938178000000001</v>
      </c>
      <c r="M7" s="167">
        <v>40.074694000000001</v>
      </c>
      <c r="N7" s="167">
        <v>1.3631199999999954</v>
      </c>
      <c r="O7" s="167">
        <v>-2.5694920000000012</v>
      </c>
      <c r="P7" s="167">
        <v>-26.212883999999999</v>
      </c>
      <c r="Q7" s="167">
        <v>3.6764540000000014</v>
      </c>
      <c r="R7" s="167">
        <v>29.157019999999999</v>
      </c>
      <c r="S7" s="167">
        <v>70.294210000000007</v>
      </c>
      <c r="T7" s="167">
        <v>23.60331</v>
      </c>
      <c r="U7" s="167">
        <v>16.8</v>
      </c>
      <c r="V7" s="167">
        <v>35.028100000000002</v>
      </c>
      <c r="W7" s="167">
        <v>13.62645</v>
      </c>
      <c r="X7" s="167">
        <v>32.747109999999999</v>
      </c>
      <c r="Y7" s="167">
        <v>39.133879999999998</v>
      </c>
      <c r="Z7" s="167">
        <v>90.902479999999997</v>
      </c>
      <c r="AA7" s="167">
        <v>33.758679999999998</v>
      </c>
      <c r="AB7" s="167">
        <v>33.699169999999995</v>
      </c>
      <c r="AC7" s="167">
        <v>29.79214</v>
      </c>
      <c r="AD7" s="167">
        <v>43.080640000000002</v>
      </c>
      <c r="AE7" s="167">
        <v>88.700450000000004</v>
      </c>
      <c r="AF7" s="168">
        <v>43.635820000000002</v>
      </c>
      <c r="AG7" s="168">
        <v>17.01784</v>
      </c>
      <c r="AH7" s="168">
        <v>26.498860000000001</v>
      </c>
      <c r="AI7" s="168">
        <v>22.988139999999998</v>
      </c>
      <c r="AJ7" s="168">
        <v>25.348419999999997</v>
      </c>
      <c r="AK7" s="168">
        <v>1.8474620000000004</v>
      </c>
      <c r="AL7">
        <v>30.190056000000002</v>
      </c>
      <c r="AM7">
        <v>8.4134259999999994</v>
      </c>
      <c r="AN7">
        <v>6.4895579999999971</v>
      </c>
      <c r="AO7">
        <v>-2.1714279999999997</v>
      </c>
      <c r="AP7">
        <v>27.235071999999999</v>
      </c>
    </row>
    <row r="8" spans="1:42" ht="15" x14ac:dyDescent="0.25">
      <c r="A8" s="104" t="s">
        <v>32</v>
      </c>
      <c r="B8" s="167">
        <v>-20.012776000000002</v>
      </c>
      <c r="C8" s="167">
        <v>6.1013739999999999</v>
      </c>
      <c r="D8" s="167">
        <v>10.639998</v>
      </c>
      <c r="E8" s="167">
        <v>-44.029232</v>
      </c>
      <c r="F8" s="167">
        <v>-35.628662000000006</v>
      </c>
      <c r="G8" s="167">
        <v>13.395087999999999</v>
      </c>
      <c r="H8" s="167">
        <v>14.373129999999998</v>
      </c>
      <c r="I8" s="167">
        <v>12.015425999999998</v>
      </c>
      <c r="J8" s="167">
        <v>20.550333999999999</v>
      </c>
      <c r="K8" s="167">
        <v>18.579722</v>
      </c>
      <c r="L8" s="167">
        <v>24.659790000000001</v>
      </c>
      <c r="M8" s="167">
        <v>21.803582000000002</v>
      </c>
      <c r="N8" s="167">
        <v>0.19014400000000023</v>
      </c>
      <c r="O8" s="167">
        <v>-5.5054859999999994</v>
      </c>
      <c r="P8" s="167">
        <v>-26.211384000000006</v>
      </c>
      <c r="Q8" s="167">
        <v>7.738929999999999</v>
      </c>
      <c r="R8" s="167">
        <v>15.471069999999999</v>
      </c>
      <c r="S8" s="167">
        <v>41.137190000000004</v>
      </c>
      <c r="T8" s="167">
        <v>13.289260000000001</v>
      </c>
      <c r="U8" s="167">
        <v>27.570250000000001</v>
      </c>
      <c r="V8" s="167">
        <v>34.690910000000002</v>
      </c>
      <c r="W8" s="167">
        <v>21.163640000000001</v>
      </c>
      <c r="X8" s="167">
        <v>23.543800000000001</v>
      </c>
      <c r="Y8" s="167">
        <v>34.333880000000001</v>
      </c>
      <c r="Z8" s="167">
        <v>67.140500000000003</v>
      </c>
      <c r="AA8" s="167">
        <v>34.274380000000001</v>
      </c>
      <c r="AB8" s="167">
        <v>36.813220000000001</v>
      </c>
      <c r="AC8" s="167">
        <v>20.429749999999999</v>
      </c>
      <c r="AD8" s="167">
        <v>51.173209999999997</v>
      </c>
      <c r="AE8" s="167">
        <v>36.138489999999997</v>
      </c>
      <c r="AF8" s="168">
        <v>21.024139999999999</v>
      </c>
      <c r="AG8" s="168">
        <v>18.545120000000001</v>
      </c>
      <c r="AH8" s="168">
        <v>27.252549999999999</v>
      </c>
      <c r="AI8" s="168">
        <v>27.252610000000001</v>
      </c>
      <c r="AJ8" s="168">
        <v>28.958279999999998</v>
      </c>
      <c r="AK8" s="168">
        <v>-17.974883999999999</v>
      </c>
      <c r="AL8">
        <v>8.2502020000000016</v>
      </c>
      <c r="AM8">
        <v>11.781169999999998</v>
      </c>
      <c r="AN8">
        <v>-43.34975</v>
      </c>
      <c r="AO8">
        <v>-34.957054000000007</v>
      </c>
      <c r="AP8">
        <v>13.998616</v>
      </c>
    </row>
    <row r="9" spans="1:42" ht="15" x14ac:dyDescent="0.25">
      <c r="A9" s="104" t="s">
        <v>33</v>
      </c>
      <c r="B9" s="167">
        <v>-12.987976</v>
      </c>
      <c r="C9" s="167">
        <v>7.7158159999999985</v>
      </c>
      <c r="D9" s="167">
        <v>14.244779999999999</v>
      </c>
      <c r="E9" s="167">
        <v>-27.190472000000003</v>
      </c>
      <c r="F9" s="167">
        <v>-26.814078000000002</v>
      </c>
      <c r="G9" s="167">
        <v>4.3700580000000011</v>
      </c>
      <c r="H9" s="167">
        <v>17.001467999999996</v>
      </c>
      <c r="I9" s="167">
        <v>15.287422000000003</v>
      </c>
      <c r="J9" s="167">
        <v>10.805857999999999</v>
      </c>
      <c r="K9" s="167">
        <v>17.742493999999997</v>
      </c>
      <c r="L9" s="167">
        <v>3.4259199999999983</v>
      </c>
      <c r="M9" s="167">
        <v>8.1729199999999995</v>
      </c>
      <c r="N9" s="167">
        <v>12.473674000000001</v>
      </c>
      <c r="O9" s="167">
        <v>1.061094</v>
      </c>
      <c r="P9" s="167">
        <v>22.368065999999995</v>
      </c>
      <c r="Q9" s="167">
        <v>-1.3633040000000001</v>
      </c>
      <c r="R9" s="167">
        <v>31.73554</v>
      </c>
      <c r="S9" s="167">
        <v>15.272729999999999</v>
      </c>
      <c r="T9" s="167">
        <v>13.68595</v>
      </c>
      <c r="U9" s="167">
        <v>32.07273</v>
      </c>
      <c r="V9" s="167">
        <v>48.238019999999999</v>
      </c>
      <c r="W9" s="167">
        <v>6.5057900000000002</v>
      </c>
      <c r="X9" s="167">
        <v>14.280989999999999</v>
      </c>
      <c r="Y9" s="167">
        <v>20.826450000000001</v>
      </c>
      <c r="Z9" s="167">
        <v>11.9405</v>
      </c>
      <c r="AA9" s="167">
        <v>14.67769</v>
      </c>
      <c r="AB9" s="167">
        <v>31.73554</v>
      </c>
      <c r="AC9" s="167">
        <v>13.4876</v>
      </c>
      <c r="AD9" s="167">
        <v>35.543419999999998</v>
      </c>
      <c r="AE9" s="167">
        <v>23.741799999999998</v>
      </c>
      <c r="AF9" s="168">
        <v>24.39593</v>
      </c>
      <c r="AG9" s="168">
        <v>22.730180000000001</v>
      </c>
      <c r="AH9" s="168">
        <v>25.189630000000001</v>
      </c>
      <c r="AI9" s="168">
        <v>26.0823</v>
      </c>
      <c r="AJ9" s="168">
        <v>25.58633</v>
      </c>
      <c r="AK9" s="168">
        <v>-10.634887999999998</v>
      </c>
      <c r="AL9">
        <v>9.8336339999999982</v>
      </c>
      <c r="AM9">
        <v>15.799028</v>
      </c>
      <c r="AN9">
        <v>-26.687349999999999</v>
      </c>
      <c r="AO9">
        <v>-25.920556000000005</v>
      </c>
      <c r="AP9">
        <v>4.8367579999999997</v>
      </c>
    </row>
    <row r="10" spans="1:42" ht="15" x14ac:dyDescent="0.25">
      <c r="A10" s="104" t="s">
        <v>34</v>
      </c>
      <c r="B10" s="167">
        <v>-7.2071679999999994</v>
      </c>
      <c r="C10" s="167">
        <v>14.509131999999999</v>
      </c>
      <c r="D10" s="167">
        <v>4.3607659999999964</v>
      </c>
      <c r="E10" s="167">
        <v>-76.904696000000001</v>
      </c>
      <c r="F10" s="167">
        <v>-26.037152000000003</v>
      </c>
      <c r="G10" s="167">
        <v>-0.99219199999999907</v>
      </c>
      <c r="H10" s="167">
        <v>23.523871999999997</v>
      </c>
      <c r="I10" s="167">
        <v>10.508421999999999</v>
      </c>
      <c r="J10" s="167">
        <v>0.38218800000000192</v>
      </c>
      <c r="K10" s="167">
        <v>-2.4426239999999999</v>
      </c>
      <c r="L10" s="167">
        <v>-0.52760200000000035</v>
      </c>
      <c r="M10" s="167">
        <v>14.445949999999996</v>
      </c>
      <c r="N10" s="167">
        <v>-5.4029160000000003</v>
      </c>
      <c r="O10" s="167">
        <v>-9.1989860000000014</v>
      </c>
      <c r="P10" s="167">
        <v>30.872809999999998</v>
      </c>
      <c r="Q10" s="167">
        <v>7.8308159999999951</v>
      </c>
      <c r="R10" s="167">
        <v>31.933880000000002</v>
      </c>
      <c r="S10" s="167">
        <v>33.12397</v>
      </c>
      <c r="T10" s="167">
        <v>30.347110000000001</v>
      </c>
      <c r="U10" s="167">
        <v>21.12397</v>
      </c>
      <c r="V10" s="167">
        <v>19.953720000000001</v>
      </c>
      <c r="W10" s="167">
        <v>10.1157</v>
      </c>
      <c r="X10" s="167">
        <v>17.2562</v>
      </c>
      <c r="Y10" s="167">
        <v>39.272730000000003</v>
      </c>
      <c r="Z10" s="167">
        <v>21.024789999999999</v>
      </c>
      <c r="AA10" s="167">
        <v>21.223140000000001</v>
      </c>
      <c r="AB10" s="167">
        <v>45.421489999999999</v>
      </c>
      <c r="AC10" s="167">
        <v>28.760330000000003</v>
      </c>
      <c r="AD10" s="167">
        <v>28.164830000000002</v>
      </c>
      <c r="AE10" s="167">
        <v>29.156560000000002</v>
      </c>
      <c r="AF10" s="168">
        <v>31.536360000000002</v>
      </c>
      <c r="AG10" s="168">
        <v>26.379669999999997</v>
      </c>
      <c r="AH10" s="168">
        <v>61.685449999999996</v>
      </c>
      <c r="AI10" s="168">
        <v>29.156569999999999</v>
      </c>
      <c r="AJ10" s="168">
        <v>33.520060000000001</v>
      </c>
      <c r="AK10" s="168">
        <v>-4.7430320000000004</v>
      </c>
      <c r="AL10">
        <v>16.804354</v>
      </c>
      <c r="AM10">
        <v>5.1790399999999934</v>
      </c>
      <c r="AN10">
        <v>-76.626987999999997</v>
      </c>
      <c r="AO10">
        <v>-25.963596000000003</v>
      </c>
      <c r="AP10">
        <v>-1.3454359999999996</v>
      </c>
    </row>
    <row r="11" spans="1:42" ht="15" x14ac:dyDescent="0.25">
      <c r="A11" s="104" t="s">
        <v>35</v>
      </c>
      <c r="B11" s="167">
        <v>-22.46583</v>
      </c>
      <c r="C11" s="167">
        <v>24.441903999999994</v>
      </c>
      <c r="D11" s="167">
        <v>-38.819428000000002</v>
      </c>
      <c r="E11" s="167">
        <v>4.0788000000000029</v>
      </c>
      <c r="F11" s="167">
        <v>-24.940789999999996</v>
      </c>
      <c r="G11" s="167">
        <v>11.508968000000001</v>
      </c>
      <c r="H11" s="167">
        <v>34.079854000000005</v>
      </c>
      <c r="I11" s="167">
        <v>13.724534</v>
      </c>
      <c r="J11" s="167">
        <v>22.184847999999999</v>
      </c>
      <c r="K11" s="167">
        <v>11.868864000000002</v>
      </c>
      <c r="L11" s="167">
        <v>15.498979999999996</v>
      </c>
      <c r="M11" s="167">
        <v>39.663323999999996</v>
      </c>
      <c r="N11" s="167">
        <v>-27.475497999999998</v>
      </c>
      <c r="O11" s="167">
        <v>-21.766008000000003</v>
      </c>
      <c r="P11" s="167">
        <v>29.917686</v>
      </c>
      <c r="Q11" s="167">
        <v>25.019824</v>
      </c>
      <c r="R11" s="167">
        <v>50.280989999999996</v>
      </c>
      <c r="S11" s="167">
        <v>20.826450000000001</v>
      </c>
      <c r="T11" s="167">
        <v>44.033059999999999</v>
      </c>
      <c r="U11" s="167">
        <v>23.404959999999999</v>
      </c>
      <c r="V11" s="167">
        <v>52.066120000000005</v>
      </c>
      <c r="W11" s="167">
        <v>17.851240000000001</v>
      </c>
      <c r="X11" s="167">
        <v>42.049589999999995</v>
      </c>
      <c r="Y11" s="167">
        <v>50.578510000000001</v>
      </c>
      <c r="Z11" s="167">
        <v>28.36364</v>
      </c>
      <c r="AA11" s="167">
        <v>66.446280000000002</v>
      </c>
      <c r="AB11" s="167">
        <v>91.636359999999996</v>
      </c>
      <c r="AC11" s="167">
        <v>39.272730000000003</v>
      </c>
      <c r="AD11" s="167">
        <v>23.60284</v>
      </c>
      <c r="AE11" s="167">
        <v>91.04083</v>
      </c>
      <c r="AF11" s="168">
        <v>36.693379999999998</v>
      </c>
      <c r="AG11" s="168">
        <v>68.607789999999994</v>
      </c>
      <c r="AH11" s="168">
        <v>66.842500000000001</v>
      </c>
      <c r="AI11" s="168">
        <v>41.057389999999998</v>
      </c>
      <c r="AJ11" s="168">
        <v>44.429290000000002</v>
      </c>
      <c r="AK11" s="168">
        <v>-20.440944000000002</v>
      </c>
      <c r="AL11">
        <v>26.649618</v>
      </c>
      <c r="AM11">
        <v>-38.384042000000001</v>
      </c>
      <c r="AN11">
        <v>3.944417999999998</v>
      </c>
      <c r="AO11">
        <v>-24.962649999999996</v>
      </c>
      <c r="AP11">
        <v>11.718223999999999</v>
      </c>
    </row>
    <row r="12" spans="1:42" ht="15" x14ac:dyDescent="0.25">
      <c r="A12" s="104" t="s">
        <v>36</v>
      </c>
      <c r="B12" s="167">
        <v>-2.1018900000000031</v>
      </c>
      <c r="C12" s="167">
        <v>29.533373999999995</v>
      </c>
      <c r="D12" s="167">
        <v>-21.287192000000001</v>
      </c>
      <c r="E12" s="167">
        <v>32.618159999999996</v>
      </c>
      <c r="F12" s="167">
        <v>1.7953199999999998</v>
      </c>
      <c r="G12" s="167">
        <v>31.247597999999996</v>
      </c>
      <c r="H12" s="167">
        <v>10.680847999999996</v>
      </c>
      <c r="I12" s="167">
        <v>16.744351999999999</v>
      </c>
      <c r="J12" s="167">
        <v>7.7189679999999967</v>
      </c>
      <c r="K12" s="167">
        <v>23.211606</v>
      </c>
      <c r="L12" s="167">
        <v>19.180725999999996</v>
      </c>
      <c r="M12" s="167">
        <v>38.334448000000002</v>
      </c>
      <c r="N12" s="167">
        <v>-11.254766</v>
      </c>
      <c r="O12" s="167">
        <v>-1.109622000000003</v>
      </c>
      <c r="P12" s="167">
        <v>14.515779999999999</v>
      </c>
      <c r="Q12" s="167">
        <v>21.008659999999999</v>
      </c>
      <c r="R12" s="167">
        <v>59.246279999999999</v>
      </c>
      <c r="S12" s="167">
        <v>36.099170000000001</v>
      </c>
      <c r="T12" s="167">
        <v>49.190080000000002</v>
      </c>
      <c r="U12" s="167">
        <v>39.133879999999998</v>
      </c>
      <c r="V12" s="167">
        <v>48.456199999999995</v>
      </c>
      <c r="W12" s="167">
        <v>103.95372</v>
      </c>
      <c r="X12" s="167">
        <v>34.373550000000002</v>
      </c>
      <c r="Y12" s="167">
        <v>57.381819999999998</v>
      </c>
      <c r="Z12" s="167">
        <v>38.360330000000005</v>
      </c>
      <c r="AA12" s="167">
        <v>50.87603</v>
      </c>
      <c r="AB12" s="167">
        <v>33.83802</v>
      </c>
      <c r="AC12" s="167">
        <v>38.677690000000005</v>
      </c>
      <c r="AD12" s="167">
        <v>28.363289999999999</v>
      </c>
      <c r="AE12" s="167">
        <v>44.250949999999996</v>
      </c>
      <c r="AF12" s="168">
        <v>41.255660000000006</v>
      </c>
      <c r="AG12" s="168">
        <v>47.999720000000003</v>
      </c>
      <c r="AH12" s="168">
        <v>78.703759999999988</v>
      </c>
      <c r="AI12" s="168">
        <v>38.875680000000003</v>
      </c>
      <c r="AJ12" s="168">
        <v>32.726860000000002</v>
      </c>
      <c r="AK12" s="168">
        <v>-9.8468000000002581E-2</v>
      </c>
      <c r="AL12">
        <v>31.357489999999999</v>
      </c>
      <c r="AM12">
        <v>-20.597570000000001</v>
      </c>
      <c r="AN12">
        <v>32.537457999999994</v>
      </c>
      <c r="AO12">
        <v>1.9679220000000004</v>
      </c>
      <c r="AP12">
        <v>31.598157999999994</v>
      </c>
    </row>
    <row r="13" spans="1:42" ht="15" x14ac:dyDescent="0.25">
      <c r="A13" s="104" t="s">
        <v>37</v>
      </c>
      <c r="B13" s="167">
        <v>40.35425</v>
      </c>
      <c r="C13" s="167">
        <v>-41.121540000000003</v>
      </c>
      <c r="D13" s="167">
        <v>14.638803999999997</v>
      </c>
      <c r="E13" s="167">
        <v>21.466443999999996</v>
      </c>
      <c r="F13" s="167">
        <v>16.894756000000001</v>
      </c>
      <c r="G13" s="167">
        <v>-7.0494780000000024</v>
      </c>
      <c r="H13" s="167">
        <v>28.589822000000002</v>
      </c>
      <c r="I13" s="167">
        <v>8.7653100000000013</v>
      </c>
      <c r="J13" s="167">
        <v>19.033143999999997</v>
      </c>
      <c r="K13" s="167">
        <v>24.070353999999998</v>
      </c>
      <c r="L13" s="167">
        <v>26.040343999999997</v>
      </c>
      <c r="M13" s="167">
        <v>13.166246000000003</v>
      </c>
      <c r="N13" s="167">
        <v>20.811032000000001</v>
      </c>
      <c r="O13" s="167">
        <v>15.392737999999998</v>
      </c>
      <c r="P13" s="167">
        <v>31.104225999999993</v>
      </c>
      <c r="Q13" s="167">
        <v>32.409004000000003</v>
      </c>
      <c r="R13" s="167">
        <v>36.495870000000004</v>
      </c>
      <c r="S13" s="167">
        <v>22.413220000000003</v>
      </c>
      <c r="T13" s="167">
        <v>37.884300000000003</v>
      </c>
      <c r="U13" s="167">
        <v>47.385120000000001</v>
      </c>
      <c r="V13" s="167">
        <v>23.34545</v>
      </c>
      <c r="W13" s="167">
        <v>20.647929999999999</v>
      </c>
      <c r="X13" s="167">
        <v>30.664459999999998</v>
      </c>
      <c r="Y13" s="167">
        <v>41.077690000000004</v>
      </c>
      <c r="Z13" s="167">
        <v>31.060849999999999</v>
      </c>
      <c r="AA13" s="167">
        <v>69.758679999999998</v>
      </c>
      <c r="AB13" s="167">
        <v>20.94511</v>
      </c>
      <c r="AC13" s="167">
        <v>34.908660000000005</v>
      </c>
      <c r="AD13" s="167">
        <v>24.793029999999998</v>
      </c>
      <c r="AE13" s="167">
        <v>40.680699999999995</v>
      </c>
      <c r="AF13" s="168">
        <v>34.511849999999995</v>
      </c>
      <c r="AG13" s="168">
        <v>29.513770000000001</v>
      </c>
      <c r="AH13" s="168">
        <v>19.080719999999999</v>
      </c>
      <c r="AI13" s="168">
        <v>42.445929999999997</v>
      </c>
      <c r="AJ13" s="168">
        <v>56.012860000000003</v>
      </c>
      <c r="AK13" s="168">
        <v>42.068716000000002</v>
      </c>
      <c r="AL13">
        <v>-39.506182000000003</v>
      </c>
      <c r="AM13">
        <v>16.431793999999996</v>
      </c>
      <c r="AN13">
        <v>21.307351999999995</v>
      </c>
      <c r="AO13">
        <v>16.697756000000002</v>
      </c>
      <c r="AP13">
        <v>-7.0713440000000007</v>
      </c>
    </row>
    <row r="14" spans="1:42" ht="15" x14ac:dyDescent="0.25">
      <c r="A14" s="104" t="s">
        <v>38</v>
      </c>
      <c r="B14" s="167">
        <v>-4.6950460000000005</v>
      </c>
      <c r="C14" s="167">
        <v>-45.966837999999996</v>
      </c>
      <c r="D14" s="167">
        <v>6.753783999999996</v>
      </c>
      <c r="E14" s="167">
        <v>-7.6327240000000023</v>
      </c>
      <c r="F14" s="167">
        <v>19.806198000000002</v>
      </c>
      <c r="G14" s="167">
        <v>-15.417266000000001</v>
      </c>
      <c r="H14" s="167">
        <v>42.873334</v>
      </c>
      <c r="I14" s="167">
        <v>18.651169999999997</v>
      </c>
      <c r="J14" s="167">
        <v>25.675046000000002</v>
      </c>
      <c r="K14" s="167">
        <v>19.488983999999995</v>
      </c>
      <c r="L14" s="167">
        <v>17.507805999999995</v>
      </c>
      <c r="M14" s="167">
        <v>8.8944699999999983</v>
      </c>
      <c r="N14" s="167">
        <v>1.1222839999999996</v>
      </c>
      <c r="O14" s="167">
        <v>9.8448719999999987</v>
      </c>
      <c r="P14" s="167">
        <v>28.013811999999998</v>
      </c>
      <c r="Q14" s="167">
        <v>15.793877999999999</v>
      </c>
      <c r="R14" s="167">
        <v>24.595040000000001</v>
      </c>
      <c r="S14" s="167">
        <v>18.446279999999998</v>
      </c>
      <c r="T14" s="167">
        <v>36.495870000000004</v>
      </c>
      <c r="U14" s="167">
        <v>27.966939999999997</v>
      </c>
      <c r="V14" s="167">
        <v>25.487599999999997</v>
      </c>
      <c r="W14" s="167">
        <v>23.10744</v>
      </c>
      <c r="X14" s="167">
        <v>22.472729999999999</v>
      </c>
      <c r="Y14" s="167">
        <v>35.166530000000002</v>
      </c>
      <c r="Z14" s="167">
        <v>20.925319999999999</v>
      </c>
      <c r="AA14" s="167">
        <v>16.066120000000002</v>
      </c>
      <c r="AB14" s="167">
        <v>25.54711</v>
      </c>
      <c r="AC14" s="167">
        <v>41.950060000000001</v>
      </c>
      <c r="AD14" s="167">
        <v>23.00787</v>
      </c>
      <c r="AE14" s="167">
        <v>14.39954</v>
      </c>
      <c r="AF14" s="168">
        <v>23.602700000000002</v>
      </c>
      <c r="AG14" s="168">
        <v>28.581400000000002</v>
      </c>
      <c r="AH14" s="168">
        <v>27.807869999999998</v>
      </c>
      <c r="AI14" s="168">
        <v>24.69378</v>
      </c>
      <c r="AJ14" s="168">
        <v>22.293890000000001</v>
      </c>
      <c r="AK14" s="168">
        <v>-3.1421840000000012</v>
      </c>
      <c r="AL14">
        <v>-44.165469999999999</v>
      </c>
      <c r="AM14">
        <v>8.787177999999999</v>
      </c>
      <c r="AN14">
        <v>-7.608582000000002</v>
      </c>
      <c r="AO14">
        <v>19.452354</v>
      </c>
      <c r="AP14">
        <v>-15.148112000000001</v>
      </c>
    </row>
    <row r="15" spans="1:42" ht="15" x14ac:dyDescent="0.25">
      <c r="A15" s="104" t="s">
        <v>39</v>
      </c>
      <c r="B15" s="167">
        <v>27.004181999999997</v>
      </c>
      <c r="C15" s="167">
        <v>-14.223750000000003</v>
      </c>
      <c r="D15" s="167">
        <v>16.268739999999998</v>
      </c>
      <c r="E15" s="167">
        <v>6.4705519999999996</v>
      </c>
      <c r="F15" s="167">
        <v>17.637533999999999</v>
      </c>
      <c r="G15" s="167">
        <v>-3.9600340000000016</v>
      </c>
      <c r="H15" s="167">
        <v>24.396989999999999</v>
      </c>
      <c r="I15" s="167">
        <v>10.800360000000001</v>
      </c>
      <c r="J15" s="167">
        <v>21.260485999999997</v>
      </c>
      <c r="K15" s="167">
        <v>13.424811999999998</v>
      </c>
      <c r="L15" s="167">
        <v>8.4644880000000011</v>
      </c>
      <c r="M15" s="167">
        <v>2.3967059999999982</v>
      </c>
      <c r="N15" s="167">
        <v>-6.7709719999999995</v>
      </c>
      <c r="O15" s="167">
        <v>0.60159199999999691</v>
      </c>
      <c r="P15" s="167">
        <v>44.223798000000002</v>
      </c>
      <c r="Q15" s="167">
        <v>1.110544</v>
      </c>
      <c r="R15" s="167">
        <v>15.07438</v>
      </c>
      <c r="S15" s="167">
        <v>12.69421</v>
      </c>
      <c r="T15" s="167">
        <v>35.305790000000002</v>
      </c>
      <c r="U15" s="167">
        <v>29.355370000000001</v>
      </c>
      <c r="V15" s="167">
        <v>13.4876</v>
      </c>
      <c r="W15" s="167">
        <v>18.723970000000001</v>
      </c>
      <c r="X15" s="167">
        <v>15.471069999999999</v>
      </c>
      <c r="Y15" s="167">
        <v>19.100490000000001</v>
      </c>
      <c r="Z15" s="167">
        <v>3.9664899999999998</v>
      </c>
      <c r="AA15" s="167">
        <v>23.801650000000002</v>
      </c>
      <c r="AB15" s="167">
        <v>57.520660000000007</v>
      </c>
      <c r="AC15" s="167">
        <v>23.99954</v>
      </c>
      <c r="AD15" s="167">
        <v>19.4375</v>
      </c>
      <c r="AE15" s="167">
        <v>33.916870000000003</v>
      </c>
      <c r="AF15" s="168">
        <v>31.734860000000001</v>
      </c>
      <c r="AG15" s="168">
        <v>22.7103</v>
      </c>
      <c r="AH15" s="168">
        <v>25.368259999999999</v>
      </c>
      <c r="AI15" s="168">
        <v>31.6557</v>
      </c>
      <c r="AJ15" s="168">
        <v>22.412740000000003</v>
      </c>
      <c r="AK15" s="168">
        <v>28.144819999999999</v>
      </c>
      <c r="AL15">
        <v>-12.281395999999999</v>
      </c>
      <c r="AM15">
        <v>17.994698</v>
      </c>
      <c r="AN15">
        <v>6.4737880000000008</v>
      </c>
      <c r="AO15">
        <v>17.151738000000002</v>
      </c>
      <c r="AP15">
        <v>-3.7310040000000027</v>
      </c>
    </row>
  </sheetData>
  <mergeCells count="1">
    <mergeCell ref="B1:AE1"/>
  </mergeCells>
  <conditionalFormatting sqref="B4:Q15">
    <cfRule type="expression" dxfId="3" priority="2">
      <formula>S4=-10.6349</formula>
    </cfRule>
  </conditionalFormatting>
  <conditionalFormatting sqref="R4:Z15">
    <cfRule type="expression" dxfId="2" priority="39">
      <formula>#REF!=-10.6349</formula>
    </cfRule>
  </conditionalFormatting>
  <conditionalFormatting sqref="AA4:AK15">
    <cfRule type="expression" dxfId="1" priority="40">
      <formula>AK4=-10.6349</formula>
    </cfRule>
  </conditionalFormatting>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7"/>
  <dimension ref="A1:AP15"/>
  <sheetViews>
    <sheetView workbookViewId="0">
      <selection activeCell="Q37" sqref="Q37"/>
    </sheetView>
  </sheetViews>
  <sheetFormatPr defaultColWidth="18.7109375" defaultRowHeight="12.75" customHeight="1" x14ac:dyDescent="0.25"/>
  <cols>
    <col min="1" max="35" width="9.140625" customWidth="1"/>
    <col min="36" max="36" width="9.140625" style="163" customWidth="1"/>
    <col min="37" max="42" width="16.7109375" customWidth="1"/>
  </cols>
  <sheetData>
    <row r="1" spans="1:42" ht="15" x14ac:dyDescent="0.25">
      <c r="A1" s="105"/>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106"/>
      <c r="AG1" s="106"/>
      <c r="AH1" s="106"/>
      <c r="AI1" s="106"/>
      <c r="AJ1" s="106"/>
      <c r="AK1" s="106" t="s">
        <v>238</v>
      </c>
      <c r="AL1" s="106" t="s">
        <v>239</v>
      </c>
      <c r="AM1" s="106" t="s">
        <v>240</v>
      </c>
      <c r="AN1" s="106" t="s">
        <v>241</v>
      </c>
      <c r="AO1" s="106" t="s">
        <v>242</v>
      </c>
      <c r="AP1" s="106" t="s">
        <v>243</v>
      </c>
    </row>
    <row r="2" spans="1:42" ht="15" x14ac:dyDescent="0.25">
      <c r="A2" s="105"/>
      <c r="B2" s="106">
        <v>1981</v>
      </c>
      <c r="C2" s="106">
        <v>1982</v>
      </c>
      <c r="D2" s="106">
        <v>1983</v>
      </c>
      <c r="E2" s="106">
        <v>1984</v>
      </c>
      <c r="F2" s="106">
        <v>1985</v>
      </c>
      <c r="G2" s="106">
        <v>1986</v>
      </c>
      <c r="H2" s="106">
        <v>1987</v>
      </c>
      <c r="I2" s="106">
        <v>1988</v>
      </c>
      <c r="J2" s="106">
        <v>1989</v>
      </c>
      <c r="K2" s="106">
        <v>1990</v>
      </c>
      <c r="L2" s="106">
        <v>1991</v>
      </c>
      <c r="M2" s="106">
        <v>1992</v>
      </c>
      <c r="N2" s="106">
        <v>1993</v>
      </c>
      <c r="O2" s="106">
        <v>1994</v>
      </c>
      <c r="P2" s="106">
        <v>1995</v>
      </c>
      <c r="Q2" s="106">
        <v>1996</v>
      </c>
      <c r="R2" s="106">
        <v>1997</v>
      </c>
      <c r="S2" s="106">
        <v>1998</v>
      </c>
      <c r="T2" s="106">
        <v>1999</v>
      </c>
      <c r="U2" s="106">
        <v>2000</v>
      </c>
      <c r="V2" s="106">
        <v>2001</v>
      </c>
      <c r="W2" s="106">
        <v>2002</v>
      </c>
      <c r="X2" s="106">
        <v>2003</v>
      </c>
      <c r="Y2" s="106">
        <v>2004</v>
      </c>
      <c r="Z2" s="106">
        <v>2005</v>
      </c>
      <c r="AA2" s="106">
        <v>2006</v>
      </c>
      <c r="AB2" s="106">
        <v>2007</v>
      </c>
      <c r="AC2" s="106">
        <v>2008</v>
      </c>
      <c r="AD2" s="106">
        <v>2009</v>
      </c>
      <c r="AE2" s="106">
        <v>2010</v>
      </c>
      <c r="AF2" s="106">
        <v>2011</v>
      </c>
      <c r="AG2" s="106">
        <v>2012</v>
      </c>
      <c r="AH2" s="106">
        <v>2013</v>
      </c>
      <c r="AI2" s="106">
        <v>2014</v>
      </c>
      <c r="AJ2" s="106">
        <v>2015</v>
      </c>
      <c r="AK2" s="106">
        <v>2016</v>
      </c>
      <c r="AL2" s="106">
        <v>2017</v>
      </c>
      <c r="AM2" s="106">
        <v>2018</v>
      </c>
      <c r="AN2" s="106">
        <v>2019</v>
      </c>
      <c r="AO2" s="106">
        <v>2020</v>
      </c>
      <c r="AP2" s="106">
        <v>2021</v>
      </c>
    </row>
    <row r="3" spans="1:42" ht="15" x14ac:dyDescent="0.25">
      <c r="A3" s="107"/>
      <c r="B3" s="108" t="s">
        <v>74</v>
      </c>
      <c r="C3" s="108" t="s">
        <v>75</v>
      </c>
      <c r="D3" s="108" t="s">
        <v>76</v>
      </c>
      <c r="E3" s="108" t="s">
        <v>77</v>
      </c>
      <c r="F3" s="108" t="s">
        <v>78</v>
      </c>
      <c r="G3" s="108" t="s">
        <v>79</v>
      </c>
      <c r="H3" s="108" t="s">
        <v>80</v>
      </c>
      <c r="I3" s="108" t="s">
        <v>81</v>
      </c>
      <c r="J3" s="108" t="s">
        <v>82</v>
      </c>
      <c r="K3" s="108" t="s">
        <v>83</v>
      </c>
      <c r="L3" s="108" t="s">
        <v>84</v>
      </c>
      <c r="M3" s="108" t="s">
        <v>85</v>
      </c>
      <c r="N3" s="108" t="s">
        <v>86</v>
      </c>
      <c r="O3" s="108" t="s">
        <v>87</v>
      </c>
      <c r="P3" s="108" t="s">
        <v>88</v>
      </c>
      <c r="Q3" s="108" t="s">
        <v>89</v>
      </c>
      <c r="R3" s="108" t="s">
        <v>90</v>
      </c>
      <c r="S3" s="108" t="s">
        <v>91</v>
      </c>
      <c r="T3" s="108" t="s">
        <v>92</v>
      </c>
      <c r="U3" s="108" t="s">
        <v>93</v>
      </c>
      <c r="V3" s="108" t="s">
        <v>94</v>
      </c>
      <c r="W3" s="108" t="s">
        <v>95</v>
      </c>
      <c r="X3" s="108" t="s">
        <v>96</v>
      </c>
      <c r="Y3" s="108" t="s">
        <v>97</v>
      </c>
      <c r="Z3" s="108" t="s">
        <v>98</v>
      </c>
      <c r="AA3" s="108" t="s">
        <v>99</v>
      </c>
      <c r="AB3" s="108" t="s">
        <v>100</v>
      </c>
      <c r="AC3" s="108" t="s">
        <v>101</v>
      </c>
      <c r="AD3" s="108" t="s">
        <v>102</v>
      </c>
      <c r="AE3" s="108" t="s">
        <v>103</v>
      </c>
      <c r="AF3" s="108" t="s">
        <v>163</v>
      </c>
      <c r="AG3" s="108" t="s">
        <v>168</v>
      </c>
      <c r="AH3" s="108" t="s">
        <v>169</v>
      </c>
      <c r="AI3" s="108" t="s">
        <v>170</v>
      </c>
      <c r="AJ3" s="108" t="s">
        <v>171</v>
      </c>
      <c r="AK3" s="108"/>
      <c r="AL3" s="108"/>
      <c r="AM3" s="108"/>
      <c r="AN3" s="108"/>
      <c r="AO3" s="108"/>
      <c r="AP3" s="108"/>
    </row>
    <row r="4" spans="1:42" ht="15" x14ac:dyDescent="0.25">
      <c r="A4" s="109" t="s">
        <v>28</v>
      </c>
      <c r="B4" s="110">
        <v>69.817970000000003</v>
      </c>
      <c r="C4" s="110">
        <v>40.936629999999994</v>
      </c>
      <c r="D4" s="110">
        <v>73.067050000000009</v>
      </c>
      <c r="E4" s="110">
        <v>67.109080000000006</v>
      </c>
      <c r="F4" s="110">
        <v>85.926450000000003</v>
      </c>
      <c r="G4" s="110">
        <v>22.962630000000001</v>
      </c>
      <c r="H4" s="110">
        <v>38.586370000000002</v>
      </c>
      <c r="I4" s="110">
        <v>50.149720000000002</v>
      </c>
      <c r="J4" s="110">
        <v>73.993719999999996</v>
      </c>
      <c r="K4" s="110">
        <v>66.085639999999998</v>
      </c>
      <c r="L4" s="110">
        <v>35.41386</v>
      </c>
      <c r="M4" s="110">
        <v>73.120070000000013</v>
      </c>
      <c r="N4" s="110">
        <v>216.50864000000001</v>
      </c>
      <c r="O4" s="110">
        <v>75.599890000000002</v>
      </c>
      <c r="P4" s="110">
        <v>153.67762999999999</v>
      </c>
      <c r="Q4" s="110">
        <v>19.93974</v>
      </c>
      <c r="R4" s="110">
        <v>50.25112</v>
      </c>
      <c r="S4" s="110">
        <v>51.307099999999998</v>
      </c>
      <c r="T4" s="110">
        <v>48.592469999999999</v>
      </c>
      <c r="U4" s="110">
        <v>21.595279999999999</v>
      </c>
      <c r="V4" s="110">
        <v>50.7896</v>
      </c>
      <c r="W4" s="110">
        <v>15.387979999999999</v>
      </c>
      <c r="X4" s="110">
        <v>33.643239999999999</v>
      </c>
      <c r="Y4" s="110">
        <v>8.7414400000000008</v>
      </c>
      <c r="Z4" s="110">
        <v>308.55319000000003</v>
      </c>
      <c r="AA4" s="110">
        <v>17.535499999999999</v>
      </c>
      <c r="AB4" s="110">
        <v>-4.3097500000000002</v>
      </c>
      <c r="AC4" s="110">
        <v>33.658019999999993</v>
      </c>
      <c r="AD4" s="110">
        <v>9.6820599999999999</v>
      </c>
      <c r="AE4" s="110">
        <v>57.667650000000002</v>
      </c>
      <c r="AF4" s="168">
        <v>40.798379999999995</v>
      </c>
      <c r="AG4" s="168">
        <v>20.18862</v>
      </c>
      <c r="AH4" s="168">
        <v>17.98648</v>
      </c>
      <c r="AI4" s="168">
        <v>11.416129999999999</v>
      </c>
      <c r="AJ4" s="168">
        <v>26.265250000000002</v>
      </c>
      <c r="AK4" s="168">
        <v>62.10371</v>
      </c>
      <c r="AL4">
        <v>34.369769999999995</v>
      </c>
      <c r="AM4">
        <v>73.864550000000008</v>
      </c>
      <c r="AN4">
        <v>68.841039999999992</v>
      </c>
      <c r="AO4">
        <v>88.531170000000003</v>
      </c>
      <c r="AP4">
        <v>23.583580000000001</v>
      </c>
    </row>
    <row r="5" spans="1:42" ht="15" x14ac:dyDescent="0.25">
      <c r="A5" s="109" t="s">
        <v>29</v>
      </c>
      <c r="B5" s="110">
        <v>88.416219999999996</v>
      </c>
      <c r="C5" s="110">
        <v>66.352500000000006</v>
      </c>
      <c r="D5" s="110">
        <v>72.912189999999995</v>
      </c>
      <c r="E5" s="110">
        <v>61.891629999999999</v>
      </c>
      <c r="F5" s="110">
        <v>81.362130000000008</v>
      </c>
      <c r="G5" s="110">
        <v>65.860690000000005</v>
      </c>
      <c r="H5" s="110">
        <v>96.742260000000002</v>
      </c>
      <c r="I5" s="110">
        <v>56.577669999999998</v>
      </c>
      <c r="J5" s="110">
        <v>76.689610000000002</v>
      </c>
      <c r="K5" s="110">
        <v>27.47861</v>
      </c>
      <c r="L5" s="110">
        <v>58.670389999999998</v>
      </c>
      <c r="M5" s="110">
        <v>103.05712</v>
      </c>
      <c r="N5" s="110">
        <v>217.21960000000001</v>
      </c>
      <c r="O5" s="110">
        <v>68.652330000000006</v>
      </c>
      <c r="P5" s="110">
        <v>95.266850000000005</v>
      </c>
      <c r="Q5" s="110">
        <v>30.53435</v>
      </c>
      <c r="R5" s="110">
        <v>0.87429999999999997</v>
      </c>
      <c r="S5" s="110">
        <v>79.516630000000006</v>
      </c>
      <c r="T5" s="110">
        <v>42.740839999999999</v>
      </c>
      <c r="U5" s="110">
        <v>27.866959999999999</v>
      </c>
      <c r="V5" s="110">
        <v>42.402940000000001</v>
      </c>
      <c r="W5" s="110">
        <v>9.2639599999999991</v>
      </c>
      <c r="X5" s="110">
        <v>42.885899999999999</v>
      </c>
      <c r="Y5" s="110">
        <v>23.858460000000001</v>
      </c>
      <c r="Z5" s="110">
        <v>198.39957999999999</v>
      </c>
      <c r="AA5" s="110">
        <v>14.859780000000001</v>
      </c>
      <c r="AB5" s="110">
        <v>22.055709999999998</v>
      </c>
      <c r="AC5" s="110">
        <v>46.185139999999997</v>
      </c>
      <c r="AD5" s="110">
        <v>33.257949999999994</v>
      </c>
      <c r="AE5" s="110">
        <v>61.041400000000003</v>
      </c>
      <c r="AF5" s="168">
        <v>40.438339999999997</v>
      </c>
      <c r="AG5" s="168">
        <v>24.008119999999998</v>
      </c>
      <c r="AH5" s="168">
        <v>33.928449999999998</v>
      </c>
      <c r="AI5" s="168">
        <v>39.258580000000002</v>
      </c>
      <c r="AJ5" s="168">
        <v>44.198879999999996</v>
      </c>
      <c r="AK5" s="168">
        <v>81.362470000000002</v>
      </c>
      <c r="AL5">
        <v>51.700089999999996</v>
      </c>
      <c r="AM5">
        <v>67.515590000000003</v>
      </c>
      <c r="AN5">
        <v>63.425650000000005</v>
      </c>
      <c r="AO5">
        <v>81.076830000000001</v>
      </c>
      <c r="AP5">
        <v>66.257949999999994</v>
      </c>
    </row>
    <row r="6" spans="1:42" ht="15" x14ac:dyDescent="0.25">
      <c r="A6" s="109" t="s">
        <v>30</v>
      </c>
      <c r="B6" s="110">
        <v>58.648820000000001</v>
      </c>
      <c r="C6" s="110">
        <v>51.192050000000002</v>
      </c>
      <c r="D6" s="110">
        <v>151.50628</v>
      </c>
      <c r="E6" s="110">
        <v>66.457669999999993</v>
      </c>
      <c r="F6" s="110">
        <v>78.140059999999991</v>
      </c>
      <c r="G6" s="110">
        <v>46.975250000000003</v>
      </c>
      <c r="H6" s="110">
        <v>33.411790000000003</v>
      </c>
      <c r="I6" s="110">
        <v>9.7218199999999992</v>
      </c>
      <c r="J6" s="110">
        <v>-6.2396000000000003</v>
      </c>
      <c r="K6" s="110">
        <v>11.97274</v>
      </c>
      <c r="L6" s="110">
        <v>69.191539999999989</v>
      </c>
      <c r="M6" s="110">
        <v>135.81139999999999</v>
      </c>
      <c r="N6" s="110">
        <v>231.93197000000001</v>
      </c>
      <c r="O6" s="110">
        <v>51.73753</v>
      </c>
      <c r="P6" s="110">
        <v>184.00505999999999</v>
      </c>
      <c r="Q6" s="110">
        <v>-49.657410000000006</v>
      </c>
      <c r="R6" s="110">
        <v>44.784990000000001</v>
      </c>
      <c r="S6" s="110">
        <v>91.549779999999998</v>
      </c>
      <c r="T6" s="110">
        <v>-1.9535199999999999</v>
      </c>
      <c r="U6" s="110">
        <v>-1.3108900000000001</v>
      </c>
      <c r="V6" s="110">
        <v>38.696649999999998</v>
      </c>
      <c r="W6" s="110">
        <v>-25.373279999999998</v>
      </c>
      <c r="X6" s="110">
        <v>13.9216</v>
      </c>
      <c r="Y6" s="110">
        <v>0.71389999999999998</v>
      </c>
      <c r="Z6" s="110">
        <v>113.0411</v>
      </c>
      <c r="AA6" s="110">
        <v>23.902099999999997</v>
      </c>
      <c r="AB6" s="110">
        <v>-3.2670700000000004</v>
      </c>
      <c r="AC6" s="110">
        <v>14.70945</v>
      </c>
      <c r="AD6" s="110">
        <v>-18.02298</v>
      </c>
      <c r="AE6" s="110">
        <v>19.158650000000002</v>
      </c>
      <c r="AF6" s="168">
        <v>22.104689999999998</v>
      </c>
      <c r="AG6" s="168">
        <v>14.295219999999999</v>
      </c>
      <c r="AH6" s="168">
        <v>17.065750000000001</v>
      </c>
      <c r="AI6" s="168">
        <v>-8.489469999999999</v>
      </c>
      <c r="AJ6" s="168">
        <v>9.3208599999999997</v>
      </c>
      <c r="AK6" s="168">
        <v>51.526900000000005</v>
      </c>
      <c r="AL6">
        <v>43.174469999999999</v>
      </c>
      <c r="AM6">
        <v>144.17287999999999</v>
      </c>
      <c r="AN6">
        <v>67.391630000000006</v>
      </c>
      <c r="AO6">
        <v>74.75676</v>
      </c>
      <c r="AP6">
        <v>46.622059999999998</v>
      </c>
    </row>
    <row r="7" spans="1:42" ht="15" x14ac:dyDescent="0.25">
      <c r="A7" s="109" t="s">
        <v>31</v>
      </c>
      <c r="B7" s="110">
        <v>35.725960000000001</v>
      </c>
      <c r="C7" s="110">
        <v>38.499319999999997</v>
      </c>
      <c r="D7" s="110">
        <v>96.20026</v>
      </c>
      <c r="E7" s="110">
        <v>93.1066</v>
      </c>
      <c r="F7" s="110">
        <v>113.65612</v>
      </c>
      <c r="G7" s="110">
        <v>66.630200000000002</v>
      </c>
      <c r="H7" s="110">
        <v>71.963399999999993</v>
      </c>
      <c r="I7" s="110">
        <v>66.69935000000001</v>
      </c>
      <c r="J7" s="110">
        <v>32.739060000000002</v>
      </c>
      <c r="K7" s="110">
        <v>14.244879999999998</v>
      </c>
      <c r="L7" s="110">
        <v>31.657869999999999</v>
      </c>
      <c r="M7" s="110">
        <v>78.978619999999992</v>
      </c>
      <c r="N7" s="110">
        <v>163.68356</v>
      </c>
      <c r="O7" s="110">
        <v>33.634209999999996</v>
      </c>
      <c r="P7" s="110">
        <v>85.047899999999998</v>
      </c>
      <c r="Q7" s="110">
        <v>90.867329999999995</v>
      </c>
      <c r="R7" s="110">
        <v>42.873559999999998</v>
      </c>
      <c r="S7" s="110">
        <v>92.717320000000001</v>
      </c>
      <c r="T7" s="110">
        <v>-50.942349999999998</v>
      </c>
      <c r="U7" s="110">
        <v>-20.665459999999999</v>
      </c>
      <c r="V7" s="110">
        <v>-6.8614199999999999</v>
      </c>
      <c r="W7" s="110">
        <v>-36.738260000000004</v>
      </c>
      <c r="X7" s="110">
        <v>-5.1315900000000001</v>
      </c>
      <c r="Y7" s="110">
        <v>8.6379099999999998</v>
      </c>
      <c r="Z7" s="110">
        <v>92.931869999999989</v>
      </c>
      <c r="AA7" s="110">
        <v>8.7707999999999995</v>
      </c>
      <c r="AB7" s="110">
        <v>-11.025589999999999</v>
      </c>
      <c r="AC7" s="110">
        <v>-2.8896199999999999</v>
      </c>
      <c r="AD7" s="110">
        <v>-12.4717</v>
      </c>
      <c r="AE7" s="110">
        <v>37.547419999999995</v>
      </c>
      <c r="AF7" s="168">
        <v>73.938360000000003</v>
      </c>
      <c r="AG7" s="168">
        <v>23.613019999999999</v>
      </c>
      <c r="AH7" s="168">
        <v>12.379110000000001</v>
      </c>
      <c r="AI7" s="168">
        <v>-15.7683</v>
      </c>
      <c r="AJ7" s="168">
        <v>-8.9777900000000006</v>
      </c>
      <c r="AK7" s="168">
        <v>26.227169999999997</v>
      </c>
      <c r="AL7">
        <v>28.672889999999999</v>
      </c>
      <c r="AM7">
        <v>88.52458</v>
      </c>
      <c r="AN7">
        <v>92.907570000000007</v>
      </c>
      <c r="AO7">
        <v>116.37782000000001</v>
      </c>
      <c r="AP7">
        <v>66.138679999999994</v>
      </c>
    </row>
    <row r="8" spans="1:42" ht="15" x14ac:dyDescent="0.25">
      <c r="A8" s="109" t="s">
        <v>32</v>
      </c>
      <c r="B8" s="110">
        <v>60.791160000000005</v>
      </c>
      <c r="C8" s="110">
        <v>76.283210000000011</v>
      </c>
      <c r="D8" s="110">
        <v>160.22148999999999</v>
      </c>
      <c r="E8" s="110">
        <v>79.716399999999993</v>
      </c>
      <c r="F8" s="110">
        <v>34.539989999999996</v>
      </c>
      <c r="G8" s="110">
        <v>-75.702719999999999</v>
      </c>
      <c r="H8" s="110">
        <v>26.673189999999998</v>
      </c>
      <c r="I8" s="110">
        <v>47.744349999999997</v>
      </c>
      <c r="J8" s="110">
        <v>-46.262440000000005</v>
      </c>
      <c r="K8" s="110">
        <v>-30.300249999999998</v>
      </c>
      <c r="L8" s="110">
        <v>12.60849</v>
      </c>
      <c r="M8" s="110">
        <v>48.945730000000005</v>
      </c>
      <c r="N8" s="110">
        <v>120.83439999999999</v>
      </c>
      <c r="O8" s="110">
        <v>43.791910000000001</v>
      </c>
      <c r="P8" s="110">
        <v>143.51311999999999</v>
      </c>
      <c r="Q8" s="110">
        <v>14.462389999999999</v>
      </c>
      <c r="R8" s="110">
        <v>25.07938</v>
      </c>
      <c r="S8" s="110">
        <v>110.48378</v>
      </c>
      <c r="T8" s="110">
        <v>4.4198699999999995</v>
      </c>
      <c r="U8" s="110">
        <v>-9.4710400000000003</v>
      </c>
      <c r="V8" s="110">
        <v>-11.55878</v>
      </c>
      <c r="W8" s="110">
        <v>-20.12107</v>
      </c>
      <c r="X8" s="110">
        <v>-6.2686999999999999</v>
      </c>
      <c r="Y8" s="110">
        <v>3.8273699999999997</v>
      </c>
      <c r="Z8" s="110">
        <v>135.48492000000002</v>
      </c>
      <c r="AA8" s="110">
        <v>-18.09918</v>
      </c>
      <c r="AB8" s="110">
        <v>-26.76895</v>
      </c>
      <c r="AC8" s="110">
        <v>12.218399999999999</v>
      </c>
      <c r="AD8" s="110">
        <v>8.8367199999999997</v>
      </c>
      <c r="AE8" s="110">
        <v>40.216769999999997</v>
      </c>
      <c r="AF8" s="168">
        <v>62.942929999999997</v>
      </c>
      <c r="AG8" s="168">
        <v>-7.97098</v>
      </c>
      <c r="AH8" s="168">
        <v>-0.19831000000000001</v>
      </c>
      <c r="AI8" s="168">
        <v>-19.161000000000001</v>
      </c>
      <c r="AJ8" s="168">
        <v>-13.035030000000001</v>
      </c>
      <c r="AK8" s="168">
        <v>50.601709999999997</v>
      </c>
      <c r="AL8">
        <v>65.539070000000009</v>
      </c>
      <c r="AM8">
        <v>154.51563000000002</v>
      </c>
      <c r="AN8">
        <v>76.318989999999999</v>
      </c>
      <c r="AO8">
        <v>31.181950000000001</v>
      </c>
      <c r="AP8">
        <v>-78.720369999999988</v>
      </c>
    </row>
    <row r="9" spans="1:42" ht="15" x14ac:dyDescent="0.25">
      <c r="A9" s="109" t="s">
        <v>33</v>
      </c>
      <c r="B9" s="110">
        <v>36.933279999999996</v>
      </c>
      <c r="C9" s="110">
        <v>12.11844</v>
      </c>
      <c r="D9" s="110">
        <v>-24.413979999999999</v>
      </c>
      <c r="E9" s="110">
        <v>59.826749999999997</v>
      </c>
      <c r="F9" s="110">
        <v>109.47535999999999</v>
      </c>
      <c r="G9" s="110">
        <v>52.728230000000003</v>
      </c>
      <c r="H9" s="110">
        <v>39.237310000000001</v>
      </c>
      <c r="I9" s="110">
        <v>-5.3495100000000004</v>
      </c>
      <c r="J9" s="110">
        <v>-3.2524600000000001</v>
      </c>
      <c r="K9" s="110">
        <v>22.28257</v>
      </c>
      <c r="L9" s="110">
        <v>74.744810000000001</v>
      </c>
      <c r="M9" s="110">
        <v>-3.0993200000000001</v>
      </c>
      <c r="N9" s="110">
        <v>7.29115</v>
      </c>
      <c r="O9" s="110">
        <v>-5.7815200000000004</v>
      </c>
      <c r="P9" s="110">
        <v>44.457190000000004</v>
      </c>
      <c r="Q9" s="110">
        <v>6.8165200000000006</v>
      </c>
      <c r="R9" s="110">
        <v>-20.784119999999998</v>
      </c>
      <c r="S9" s="110">
        <v>54.98883</v>
      </c>
      <c r="T9" s="110">
        <v>15.635149999999999</v>
      </c>
      <c r="U9" s="110">
        <v>-4.4930099999999999</v>
      </c>
      <c r="V9" s="110">
        <v>-44.942190000000004</v>
      </c>
      <c r="W9" s="110">
        <v>-28.13184</v>
      </c>
      <c r="X9" s="110">
        <v>-44.289410000000004</v>
      </c>
      <c r="Y9" s="110">
        <v>-35.671800000000005</v>
      </c>
      <c r="Z9" s="110">
        <v>27.88485</v>
      </c>
      <c r="AA9" s="110">
        <v>-19.299349999999997</v>
      </c>
      <c r="AB9" s="110">
        <v>-31.8673</v>
      </c>
      <c r="AC9" s="110">
        <v>12.303469999999999</v>
      </c>
      <c r="AD9" s="110">
        <v>-30.751990000000003</v>
      </c>
      <c r="AE9" s="110">
        <v>-8.8943600000000007</v>
      </c>
      <c r="AF9" s="168">
        <v>32.357529999999997</v>
      </c>
      <c r="AG9" s="168">
        <v>-19.29664</v>
      </c>
      <c r="AH9" s="168">
        <v>-30.338090000000001</v>
      </c>
      <c r="AI9" s="168">
        <v>-26.509810000000002</v>
      </c>
      <c r="AJ9" s="168">
        <v>-10.61144</v>
      </c>
      <c r="AK9" s="168">
        <v>25.167849999999998</v>
      </c>
      <c r="AL9">
        <v>1.52935</v>
      </c>
      <c r="AM9">
        <v>-32.185220000000001</v>
      </c>
      <c r="AN9">
        <v>57.311150000000005</v>
      </c>
      <c r="AO9">
        <v>105.00774</v>
      </c>
      <c r="AP9">
        <v>50.394730000000003</v>
      </c>
    </row>
    <row r="10" spans="1:42" ht="15" x14ac:dyDescent="0.25">
      <c r="A10" s="109" t="s">
        <v>34</v>
      </c>
      <c r="B10" s="110">
        <v>24.055679999999999</v>
      </c>
      <c r="C10" s="110">
        <v>43.604440000000004</v>
      </c>
      <c r="D10" s="110">
        <v>162.26229999999998</v>
      </c>
      <c r="E10" s="110">
        <v>263.92844000000002</v>
      </c>
      <c r="F10" s="110">
        <v>81.789079999999998</v>
      </c>
      <c r="G10" s="110">
        <v>-37.088639999999998</v>
      </c>
      <c r="H10" s="110">
        <v>41.058320000000002</v>
      </c>
      <c r="I10" s="110">
        <v>23.067810000000001</v>
      </c>
      <c r="J10" s="110">
        <v>96.231220000000008</v>
      </c>
      <c r="K10" s="110">
        <v>36.173430000000003</v>
      </c>
      <c r="L10" s="110">
        <v>14.53885</v>
      </c>
      <c r="M10" s="110">
        <v>48.365290000000002</v>
      </c>
      <c r="N10" s="110">
        <v>13.52698</v>
      </c>
      <c r="O10" s="110">
        <v>41.234610000000004</v>
      </c>
      <c r="P10" s="110">
        <v>51.91695</v>
      </c>
      <c r="Q10" s="110">
        <v>63.193040000000003</v>
      </c>
      <c r="R10" s="110">
        <v>38.002940000000002</v>
      </c>
      <c r="S10" s="110">
        <v>100.30158999999999</v>
      </c>
      <c r="T10" s="110">
        <v>89.86345</v>
      </c>
      <c r="U10" s="110">
        <v>-26.052589999999999</v>
      </c>
      <c r="V10" s="110">
        <v>-16.813580000000002</v>
      </c>
      <c r="W10" s="110">
        <v>9.49343</v>
      </c>
      <c r="X10" s="110">
        <v>3.8433299999999999</v>
      </c>
      <c r="Y10" s="110">
        <v>-10.612440000000001</v>
      </c>
      <c r="Z10" s="110">
        <v>41.559800000000003</v>
      </c>
      <c r="AA10" s="110">
        <v>2.9969000000000001</v>
      </c>
      <c r="AB10" s="110">
        <v>6.9309099999999999</v>
      </c>
      <c r="AC10" s="110">
        <v>11.99058</v>
      </c>
      <c r="AD10" s="110">
        <v>-16.260439999999999</v>
      </c>
      <c r="AE10" s="110">
        <v>-22.835750000000001</v>
      </c>
      <c r="AF10" s="168">
        <v>21.93834</v>
      </c>
      <c r="AG10" s="168">
        <v>36.23865</v>
      </c>
      <c r="AH10" s="168">
        <v>36.61777</v>
      </c>
      <c r="AI10" s="168">
        <v>9.9708400000000008</v>
      </c>
      <c r="AJ10" s="168">
        <v>18.92069</v>
      </c>
      <c r="AK10" s="168">
        <v>11.734999999999999</v>
      </c>
      <c r="AL10">
        <v>32.128329999999998</v>
      </c>
      <c r="AM10">
        <v>158.17092000000002</v>
      </c>
      <c r="AN10">
        <v>262.53990000000005</v>
      </c>
      <c r="AO10">
        <v>81.421300000000002</v>
      </c>
      <c r="AP10">
        <v>-35.322429999999997</v>
      </c>
    </row>
    <row r="11" spans="1:42" ht="15" x14ac:dyDescent="0.25">
      <c r="A11" s="109" t="s">
        <v>35</v>
      </c>
      <c r="B11" s="110">
        <v>123.43659</v>
      </c>
      <c r="C11" s="110">
        <v>69.949160000000006</v>
      </c>
      <c r="D11" s="110">
        <v>173.46905999999998</v>
      </c>
      <c r="E11" s="110">
        <v>181.92004</v>
      </c>
      <c r="F11" s="110">
        <v>27.910540000000001</v>
      </c>
      <c r="G11" s="110">
        <v>47.18244</v>
      </c>
      <c r="H11" s="110">
        <v>96.179249999999996</v>
      </c>
      <c r="I11" s="110">
        <v>61.017019999999995</v>
      </c>
      <c r="J11" s="110">
        <v>51.164999999999999</v>
      </c>
      <c r="K11" s="110">
        <v>53.872199999999999</v>
      </c>
      <c r="L11" s="110">
        <v>72.455490000000012</v>
      </c>
      <c r="M11" s="110">
        <v>75.402380000000008</v>
      </c>
      <c r="N11" s="110">
        <v>106.43533000000001</v>
      </c>
      <c r="O11" s="110">
        <v>67.57383999999999</v>
      </c>
      <c r="P11" s="110">
        <v>52.7256</v>
      </c>
      <c r="Q11" s="110">
        <v>30.167000000000002</v>
      </c>
      <c r="R11" s="110">
        <v>95.579899999999995</v>
      </c>
      <c r="S11" s="110">
        <v>79.560249999999996</v>
      </c>
      <c r="T11" s="110">
        <v>70.709090000000003</v>
      </c>
      <c r="U11" s="110">
        <v>34.237900000000003</v>
      </c>
      <c r="V11" s="110">
        <v>44.544559999999997</v>
      </c>
      <c r="W11" s="110">
        <v>14.0466</v>
      </c>
      <c r="X11" s="110">
        <v>56.732959999999999</v>
      </c>
      <c r="Y11" s="110">
        <v>22.905419999999999</v>
      </c>
      <c r="Z11" s="110">
        <v>62.430010000000003</v>
      </c>
      <c r="AA11" s="110">
        <v>21.733169999999998</v>
      </c>
      <c r="AB11" s="110">
        <v>32.04927</v>
      </c>
      <c r="AC11" s="110">
        <v>31.077919999999999</v>
      </c>
      <c r="AD11" s="110">
        <v>9.1049699999999998</v>
      </c>
      <c r="AE11" s="110">
        <v>11.513950000000001</v>
      </c>
      <c r="AF11" s="168">
        <v>35.979999999999997</v>
      </c>
      <c r="AG11" s="168">
        <v>89.903379999999999</v>
      </c>
      <c r="AH11" s="168">
        <v>51.304139999999997</v>
      </c>
      <c r="AI11" s="168">
        <v>54.512869999999999</v>
      </c>
      <c r="AJ11" s="168">
        <v>55.313870000000001</v>
      </c>
      <c r="AK11" s="168">
        <v>113.31216000000001</v>
      </c>
      <c r="AL11">
        <v>58.910589999999999</v>
      </c>
      <c r="AM11">
        <v>171.29213000000001</v>
      </c>
      <c r="AN11">
        <v>182.59195000000003</v>
      </c>
      <c r="AO11">
        <v>28.019849999999998</v>
      </c>
      <c r="AP11">
        <v>46.136160000000004</v>
      </c>
    </row>
    <row r="12" spans="1:42" ht="15" x14ac:dyDescent="0.25">
      <c r="A12" s="109" t="s">
        <v>36</v>
      </c>
      <c r="B12" s="110">
        <v>71.600369999999998</v>
      </c>
      <c r="C12" s="110">
        <v>67.976089999999999</v>
      </c>
      <c r="D12" s="110">
        <v>58.039279999999998</v>
      </c>
      <c r="E12" s="110">
        <v>49.537279999999996</v>
      </c>
      <c r="F12" s="110">
        <v>48.147349999999996</v>
      </c>
      <c r="G12" s="110">
        <v>19.100849999999998</v>
      </c>
      <c r="H12" s="110">
        <v>44.182519999999997</v>
      </c>
      <c r="I12" s="110">
        <v>39.570800000000006</v>
      </c>
      <c r="J12" s="110">
        <v>60.816720000000004</v>
      </c>
      <c r="K12" s="110">
        <v>123.70398</v>
      </c>
      <c r="L12" s="110">
        <v>66.820329999999998</v>
      </c>
      <c r="M12" s="110">
        <v>67.131079999999997</v>
      </c>
      <c r="N12" s="110">
        <v>74.204390000000004</v>
      </c>
      <c r="O12" s="110">
        <v>60.767949999999999</v>
      </c>
      <c r="P12" s="110">
        <v>44.842580000000005</v>
      </c>
      <c r="Q12" s="110">
        <v>21.581499999999998</v>
      </c>
      <c r="R12" s="110">
        <v>40.702069999999999</v>
      </c>
      <c r="S12" s="110">
        <v>105.37634</v>
      </c>
      <c r="T12" s="110">
        <v>66.257890000000003</v>
      </c>
      <c r="U12" s="110">
        <v>1.6861700000000002</v>
      </c>
      <c r="V12" s="110">
        <v>30.615169999999999</v>
      </c>
      <c r="W12" s="110">
        <v>57.502429999999997</v>
      </c>
      <c r="X12" s="110">
        <v>34.311339999999994</v>
      </c>
      <c r="Y12" s="110">
        <v>33.011309999999995</v>
      </c>
      <c r="Z12" s="110">
        <v>31.35323</v>
      </c>
      <c r="AA12" s="110">
        <v>-3.86361</v>
      </c>
      <c r="AB12" s="110">
        <v>15.656870000000001</v>
      </c>
      <c r="AC12" s="110">
        <v>22.814970000000002</v>
      </c>
      <c r="AD12" s="110">
        <v>11.3721</v>
      </c>
      <c r="AE12" s="110">
        <v>27.015340000000002</v>
      </c>
      <c r="AF12" s="168">
        <v>19.485970000000002</v>
      </c>
      <c r="AG12" s="168">
        <v>51.889110000000002</v>
      </c>
      <c r="AH12" s="168">
        <v>69.938880000000012</v>
      </c>
      <c r="AI12" s="168">
        <v>85.735799999999998</v>
      </c>
      <c r="AJ12" s="168">
        <v>28.291240000000002</v>
      </c>
      <c r="AK12" s="168">
        <v>61.583260000000003</v>
      </c>
      <c r="AL12">
        <v>58.855499999999999</v>
      </c>
      <c r="AM12">
        <v>54.591169999999998</v>
      </c>
      <c r="AN12">
        <v>49.94079</v>
      </c>
      <c r="AO12">
        <v>47.284349999999996</v>
      </c>
      <c r="AP12">
        <v>17.348050000000001</v>
      </c>
    </row>
    <row r="13" spans="1:42" ht="15" x14ac:dyDescent="0.25">
      <c r="A13" s="109" t="s">
        <v>37</v>
      </c>
      <c r="B13" s="110">
        <v>12.046950000000001</v>
      </c>
      <c r="C13" s="110">
        <v>44.708550000000002</v>
      </c>
      <c r="D13" s="110">
        <v>94.210949999999997</v>
      </c>
      <c r="E13" s="110">
        <v>62.611580000000004</v>
      </c>
      <c r="F13" s="110">
        <v>44.29318</v>
      </c>
      <c r="G13" s="110">
        <v>76.503590000000003</v>
      </c>
      <c r="H13" s="110">
        <v>31.99305</v>
      </c>
      <c r="I13" s="110">
        <v>68.755240000000001</v>
      </c>
      <c r="J13" s="110">
        <v>34.473959999999998</v>
      </c>
      <c r="K13" s="110">
        <v>-5.0724499999999999</v>
      </c>
      <c r="L13" s="110">
        <v>8.4032400000000003</v>
      </c>
      <c r="M13" s="110">
        <v>58.572089999999996</v>
      </c>
      <c r="N13" s="110">
        <v>26.536560000000001</v>
      </c>
      <c r="O13" s="110">
        <v>30.619790000000002</v>
      </c>
      <c r="P13" s="110">
        <v>17.437549999999998</v>
      </c>
      <c r="Q13" s="110">
        <v>-6.8582700000000001</v>
      </c>
      <c r="R13" s="110">
        <v>-5.2950000000000004E-2</v>
      </c>
      <c r="S13" s="110">
        <v>34.554230000000004</v>
      </c>
      <c r="T13" s="110">
        <v>-2.5649999999999999</v>
      </c>
      <c r="U13" s="110">
        <v>14.550549999999999</v>
      </c>
      <c r="V13" s="110">
        <v>-9.9389500000000002</v>
      </c>
      <c r="W13" s="110">
        <v>23.19021</v>
      </c>
      <c r="X13" s="110">
        <v>-14.36961</v>
      </c>
      <c r="Y13" s="110">
        <v>71.068789999999993</v>
      </c>
      <c r="Z13" s="110">
        <v>6.2742899999999997</v>
      </c>
      <c r="AA13" s="110">
        <v>27.342230000000001</v>
      </c>
      <c r="AB13" s="110">
        <v>-0.23946999999999999</v>
      </c>
      <c r="AC13" s="110">
        <v>-2.2455599999999998</v>
      </c>
      <c r="AD13" s="110">
        <v>-16.214659999999999</v>
      </c>
      <c r="AE13" s="110">
        <v>31.133290000000002</v>
      </c>
      <c r="AF13" s="168">
        <v>10.062709999999999</v>
      </c>
      <c r="AG13" s="168">
        <v>26.87743</v>
      </c>
      <c r="AH13" s="168">
        <v>16.168790000000001</v>
      </c>
      <c r="AI13" s="168">
        <v>10.55016</v>
      </c>
      <c r="AJ13" s="168">
        <v>53.043779999999998</v>
      </c>
      <c r="AK13" s="168">
        <v>3.4746300000000003</v>
      </c>
      <c r="AL13">
        <v>36.631749999999997</v>
      </c>
      <c r="AM13">
        <v>85.245990000000006</v>
      </c>
      <c r="AN13">
        <v>63.407040000000002</v>
      </c>
      <c r="AO13">
        <v>45.278190000000002</v>
      </c>
      <c r="AP13">
        <v>76.612920000000003</v>
      </c>
    </row>
    <row r="14" spans="1:42" ht="15" x14ac:dyDescent="0.25">
      <c r="A14" s="109" t="s">
        <v>38</v>
      </c>
      <c r="B14" s="110">
        <v>68.222350000000006</v>
      </c>
      <c r="C14" s="110">
        <v>96.544960000000003</v>
      </c>
      <c r="D14" s="110">
        <v>74.925269999999998</v>
      </c>
      <c r="E14" s="110">
        <v>84.97354</v>
      </c>
      <c r="F14" s="110">
        <v>44.572330000000001</v>
      </c>
      <c r="G14" s="110">
        <v>61.21857</v>
      </c>
      <c r="H14" s="110">
        <v>61.653169999999996</v>
      </c>
      <c r="I14" s="110">
        <v>14.882989999999999</v>
      </c>
      <c r="J14" s="110">
        <v>-19.204990000000002</v>
      </c>
      <c r="K14" s="110">
        <v>-1.52424</v>
      </c>
      <c r="L14" s="110">
        <v>18.457650000000001</v>
      </c>
      <c r="M14" s="110">
        <v>34.945860000000003</v>
      </c>
      <c r="N14" s="110">
        <v>47.466260000000005</v>
      </c>
      <c r="O14" s="110">
        <v>4.8053999999999997</v>
      </c>
      <c r="P14" s="110">
        <v>35.269769999999994</v>
      </c>
      <c r="Q14" s="110">
        <v>42.339680000000001</v>
      </c>
      <c r="R14" s="110">
        <v>55.028739999999999</v>
      </c>
      <c r="S14" s="110">
        <v>49.55097</v>
      </c>
      <c r="T14" s="110">
        <v>12.85075</v>
      </c>
      <c r="U14" s="110">
        <v>-5.0983599999999996</v>
      </c>
      <c r="V14" s="110">
        <v>3.7396100000000003</v>
      </c>
      <c r="W14" s="110">
        <v>5.9197799999999994</v>
      </c>
      <c r="X14" s="110">
        <v>13.224440000000001</v>
      </c>
      <c r="Y14" s="110">
        <v>88.19019999999999</v>
      </c>
      <c r="Z14" s="110">
        <v>3.3384200000000002</v>
      </c>
      <c r="AA14" s="110">
        <v>9.6611499999999992</v>
      </c>
      <c r="AB14" s="110">
        <v>28.934830000000002</v>
      </c>
      <c r="AC14" s="110">
        <v>23.146419999999999</v>
      </c>
      <c r="AD14" s="110">
        <v>6.9311699999999998</v>
      </c>
      <c r="AE14" s="110">
        <v>-18.565669999999997</v>
      </c>
      <c r="AF14" s="168">
        <v>6.0730000000000004</v>
      </c>
      <c r="AG14" s="168">
        <v>25.847069999999999</v>
      </c>
      <c r="AH14" s="168">
        <v>73.871279999999999</v>
      </c>
      <c r="AI14" s="168">
        <v>16.733310000000003</v>
      </c>
      <c r="AJ14" s="168">
        <v>13.000729999999999</v>
      </c>
      <c r="AK14" s="168">
        <v>60.45805</v>
      </c>
      <c r="AL14">
        <v>87.538119999999992</v>
      </c>
      <c r="AM14">
        <v>64.758309999999994</v>
      </c>
      <c r="AN14">
        <v>84.852829999999997</v>
      </c>
      <c r="AO14">
        <v>46.341550000000005</v>
      </c>
      <c r="AP14">
        <v>59.872800000000005</v>
      </c>
    </row>
    <row r="15" spans="1:42" ht="15" x14ac:dyDescent="0.25">
      <c r="A15" s="109" t="s">
        <v>39</v>
      </c>
      <c r="B15" s="110">
        <v>21.911330000000003</v>
      </c>
      <c r="C15" s="110">
        <v>119.91215</v>
      </c>
      <c r="D15" s="110">
        <v>105.89599000000001</v>
      </c>
      <c r="E15" s="110">
        <v>94.589410000000001</v>
      </c>
      <c r="F15" s="110">
        <v>51.131320000000002</v>
      </c>
      <c r="G15" s="110">
        <v>61.849769999999999</v>
      </c>
      <c r="H15" s="110">
        <v>34.074580000000005</v>
      </c>
      <c r="I15" s="110">
        <v>38.824640000000002</v>
      </c>
      <c r="J15" s="110">
        <v>35.952129999999997</v>
      </c>
      <c r="K15" s="110">
        <v>20.8627</v>
      </c>
      <c r="L15" s="110">
        <v>57.803160000000005</v>
      </c>
      <c r="M15" s="110">
        <v>92.029710000000009</v>
      </c>
      <c r="N15" s="110">
        <v>54.482939999999999</v>
      </c>
      <c r="O15" s="110">
        <v>74.188720000000004</v>
      </c>
      <c r="P15" s="110">
        <v>20.86449</v>
      </c>
      <c r="Q15" s="110">
        <v>23.802630000000001</v>
      </c>
      <c r="R15" s="110">
        <v>17.31991</v>
      </c>
      <c r="S15" s="110">
        <v>3.7025900000000003</v>
      </c>
      <c r="T15" s="110">
        <v>4.0086300000000001</v>
      </c>
      <c r="U15" s="110">
        <v>16.006059999999998</v>
      </c>
      <c r="V15" s="110">
        <v>32.989669999999997</v>
      </c>
      <c r="W15" s="110">
        <v>24.059549999999998</v>
      </c>
      <c r="X15" s="110">
        <v>18.055310000000002</v>
      </c>
      <c r="Y15" s="110">
        <v>72.941210000000012</v>
      </c>
      <c r="Z15" s="110">
        <v>9.4193499999999997</v>
      </c>
      <c r="AA15" s="110">
        <v>-6.6252899999999997</v>
      </c>
      <c r="AB15" s="110">
        <v>25.260439999999999</v>
      </c>
      <c r="AC15" s="110">
        <v>20.1906</v>
      </c>
      <c r="AD15" s="110">
        <v>8.2487399999999997</v>
      </c>
      <c r="AE15" s="110">
        <v>198.80347</v>
      </c>
      <c r="AF15" s="168">
        <v>47.475259999999999</v>
      </c>
      <c r="AG15" s="168">
        <v>29.025639999999999</v>
      </c>
      <c r="AH15" s="168">
        <v>23.17662</v>
      </c>
      <c r="AI15" s="168">
        <v>8.44069</v>
      </c>
      <c r="AJ15" s="168">
        <v>14.2028</v>
      </c>
      <c r="AK15" s="168">
        <v>16.20814</v>
      </c>
      <c r="AL15">
        <v>110.20038000000001</v>
      </c>
      <c r="AM15">
        <v>97.266190000000009</v>
      </c>
      <c r="AN15">
        <v>94.573229999999995</v>
      </c>
      <c r="AO15">
        <v>53.560310000000001</v>
      </c>
      <c r="AP15">
        <v>60.704620000000006</v>
      </c>
    </row>
  </sheetData>
  <mergeCells count="1">
    <mergeCell ref="B1:AE1"/>
  </mergeCell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42" id="{3A11CE98-4744-4225-A56D-1D68ACEAF8E8}">
            <xm:f>PowelltoMeadGainsGC!#REF!=-10.6349</xm:f>
            <x14:dxf>
              <fill>
                <patternFill>
                  <bgColor theme="8" tint="0.79998168889431442"/>
                </patternFill>
              </fill>
            </x14:dxf>
          </x14:cfRule>
          <xm:sqref>AI4:AK15</xm:sqref>
        </x14:conditionalFormatting>
      </x14:conditionalFormatting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0"/>
  <dimension ref="A1:AP15"/>
  <sheetViews>
    <sheetView topLeftCell="AB1" workbookViewId="0">
      <selection activeCell="AI2" sqref="AI2:AP2"/>
    </sheetView>
  </sheetViews>
  <sheetFormatPr defaultColWidth="18.7109375" defaultRowHeight="12.75" customHeight="1" x14ac:dyDescent="0.25"/>
  <cols>
    <col min="1" max="36" width="9.140625" customWidth="1"/>
    <col min="37" max="42" width="16.7109375" customWidth="1"/>
  </cols>
  <sheetData>
    <row r="1" spans="1:42"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176"/>
      <c r="AG1" s="176"/>
      <c r="AH1" s="176"/>
      <c r="AI1" s="176"/>
      <c r="AJ1" s="176"/>
      <c r="AK1" s="176" t="s">
        <v>238</v>
      </c>
      <c r="AL1" s="176" t="s">
        <v>239</v>
      </c>
      <c r="AM1" s="176" t="s">
        <v>240</v>
      </c>
      <c r="AN1" s="176" t="s">
        <v>241</v>
      </c>
      <c r="AO1" s="176" t="s">
        <v>242</v>
      </c>
      <c r="AP1" s="176" t="s">
        <v>243</v>
      </c>
    </row>
    <row r="2" spans="1:42"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42" ht="15" x14ac:dyDescent="0.25">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c r="AF3" s="183" t="s">
        <v>163</v>
      </c>
      <c r="AG3" s="183" t="s">
        <v>168</v>
      </c>
      <c r="AH3" s="183" t="s">
        <v>169</v>
      </c>
      <c r="AI3" s="183" t="s">
        <v>170</v>
      </c>
      <c r="AJ3" s="183" t="s">
        <v>171</v>
      </c>
      <c r="AK3" s="183"/>
      <c r="AL3" s="183"/>
      <c r="AM3" s="183"/>
      <c r="AN3" s="183"/>
      <c r="AO3" s="183"/>
      <c r="AP3" s="183"/>
    </row>
    <row r="4" spans="1:42" ht="15" x14ac:dyDescent="0.25">
      <c r="A4" s="179" t="s">
        <v>28</v>
      </c>
      <c r="B4" s="168">
        <v>32649.59</v>
      </c>
      <c r="C4" s="168">
        <v>-4183.49</v>
      </c>
      <c r="D4" s="168">
        <v>31439.83</v>
      </c>
      <c r="E4" s="168">
        <v>31442.49</v>
      </c>
      <c r="F4" s="168">
        <v>-8162.7</v>
      </c>
      <c r="G4" s="168">
        <v>-9490.56</v>
      </c>
      <c r="H4" s="168">
        <v>-16206.33</v>
      </c>
      <c r="I4" s="168">
        <v>-67403.06</v>
      </c>
      <c r="J4" s="168">
        <v>5325.74</v>
      </c>
      <c r="K4" s="168">
        <v>-10554.08</v>
      </c>
      <c r="L4" s="168">
        <v>-12177.93</v>
      </c>
      <c r="M4" s="168">
        <v>-5228.57</v>
      </c>
      <c r="N4" s="168">
        <v>-11824.18</v>
      </c>
      <c r="O4" s="168">
        <v>-352.91</v>
      </c>
      <c r="P4" s="168">
        <v>-9402.2099999999991</v>
      </c>
      <c r="Q4" s="168">
        <v>-2232.4</v>
      </c>
      <c r="R4" s="168">
        <v>-13065.56</v>
      </c>
      <c r="S4" s="168">
        <v>-23842.46</v>
      </c>
      <c r="T4" s="168">
        <v>-22884.02</v>
      </c>
      <c r="U4" s="168">
        <v>-9286.34</v>
      </c>
      <c r="V4" s="168">
        <v>2055.54</v>
      </c>
      <c r="W4" s="168">
        <v>-8369.2099999999991</v>
      </c>
      <c r="X4" s="168">
        <v>-7364.35</v>
      </c>
      <c r="Y4" s="168">
        <v>-10885.65</v>
      </c>
      <c r="Z4" s="168">
        <v>182.58</v>
      </c>
      <c r="AA4" s="168">
        <v>-24099.16</v>
      </c>
      <c r="AB4" s="168">
        <v>-10993.43</v>
      </c>
      <c r="AC4" s="168">
        <v>-17351.57</v>
      </c>
      <c r="AD4" s="168">
        <v>-15120.85</v>
      </c>
      <c r="AE4" s="168">
        <v>-15297.61</v>
      </c>
      <c r="AF4" s="168">
        <v>-7430.05</v>
      </c>
      <c r="AG4" s="168">
        <v>-23203.66</v>
      </c>
      <c r="AH4" s="168">
        <v>-11244.41</v>
      </c>
      <c r="AI4" s="168">
        <v>-7086.6850672099999</v>
      </c>
      <c r="AJ4" s="168">
        <v>-21841.022229800001</v>
      </c>
      <c r="AK4" s="168">
        <v>32649.59</v>
      </c>
      <c r="AL4">
        <v>-4183.49</v>
      </c>
      <c r="AM4">
        <v>31439.83</v>
      </c>
      <c r="AN4">
        <v>31442.49</v>
      </c>
      <c r="AO4">
        <v>-8162.7</v>
      </c>
      <c r="AP4">
        <v>-9490.56</v>
      </c>
    </row>
    <row r="5" spans="1:42" ht="15" x14ac:dyDescent="0.25">
      <c r="A5" s="179" t="s">
        <v>29</v>
      </c>
      <c r="B5" s="168">
        <v>26564.95</v>
      </c>
      <c r="C5" s="168">
        <v>1935</v>
      </c>
      <c r="D5" s="168">
        <v>22693.02</v>
      </c>
      <c r="E5" s="168">
        <v>32191.5</v>
      </c>
      <c r="F5" s="168">
        <v>-14345.37</v>
      </c>
      <c r="G5" s="168">
        <v>288.20999999999998</v>
      </c>
      <c r="H5" s="168">
        <v>24758.06</v>
      </c>
      <c r="I5" s="168">
        <v>-713.77</v>
      </c>
      <c r="J5" s="168">
        <v>-17479.39</v>
      </c>
      <c r="K5" s="168">
        <v>7102.86</v>
      </c>
      <c r="L5" s="168">
        <v>-20612.36</v>
      </c>
      <c r="M5" s="168">
        <v>-3816.07</v>
      </c>
      <c r="N5" s="168">
        <v>12076.72</v>
      </c>
      <c r="O5" s="168">
        <v>-6477.74</v>
      </c>
      <c r="P5" s="168">
        <v>-3179.56</v>
      </c>
      <c r="Q5" s="168">
        <v>-18785.84</v>
      </c>
      <c r="R5" s="168">
        <v>-15193.33</v>
      </c>
      <c r="S5" s="168">
        <v>16797.38</v>
      </c>
      <c r="T5" s="168">
        <v>-14575.38</v>
      </c>
      <c r="U5" s="168">
        <v>-10293.56</v>
      </c>
      <c r="V5" s="168">
        <v>-6953.6</v>
      </c>
      <c r="W5" s="168">
        <v>-5680.16</v>
      </c>
      <c r="X5" s="168">
        <v>-3355.54</v>
      </c>
      <c r="Y5" s="168">
        <v>-8162.15</v>
      </c>
      <c r="Z5" s="168">
        <v>24.57</v>
      </c>
      <c r="AA5" s="168">
        <v>-7110.02</v>
      </c>
      <c r="AB5" s="168">
        <v>-6753.29</v>
      </c>
      <c r="AC5" s="168">
        <v>-2001.11</v>
      </c>
      <c r="AD5" s="168">
        <v>-7889.62</v>
      </c>
      <c r="AE5" s="168">
        <v>-3977.38</v>
      </c>
      <c r="AF5" s="168">
        <v>-10084.42</v>
      </c>
      <c r="AG5" s="168">
        <v>-18090.96</v>
      </c>
      <c r="AH5" s="168">
        <v>-11609.1</v>
      </c>
      <c r="AI5" s="168">
        <v>-21548.820345</v>
      </c>
      <c r="AJ5" s="168">
        <v>-7598.02266427</v>
      </c>
      <c r="AK5" s="168">
        <v>26564.95</v>
      </c>
      <c r="AL5">
        <v>1935</v>
      </c>
      <c r="AM5">
        <v>22693.02</v>
      </c>
      <c r="AN5">
        <v>32191.5</v>
      </c>
      <c r="AO5">
        <v>-14345.37</v>
      </c>
      <c r="AP5">
        <v>288.20999999999998</v>
      </c>
    </row>
    <row r="6" spans="1:42" ht="15" x14ac:dyDescent="0.25">
      <c r="A6" s="179" t="s">
        <v>30</v>
      </c>
      <c r="B6" s="168">
        <v>60964.93</v>
      </c>
      <c r="C6" s="168">
        <v>9241.1200000000008</v>
      </c>
      <c r="D6" s="168">
        <v>34107.99</v>
      </c>
      <c r="E6" s="168">
        <v>19579.36</v>
      </c>
      <c r="F6" s="168">
        <v>21266.83</v>
      </c>
      <c r="G6" s="168">
        <v>8176.46</v>
      </c>
      <c r="H6" s="168">
        <v>7880.1</v>
      </c>
      <c r="I6" s="168">
        <v>-16084.82</v>
      </c>
      <c r="J6" s="168">
        <v>24562.89</v>
      </c>
      <c r="K6" s="168">
        <v>-1368.34</v>
      </c>
      <c r="L6" s="168">
        <v>-30239.05</v>
      </c>
      <c r="M6" s="168">
        <v>-406.25</v>
      </c>
      <c r="N6" s="168">
        <v>-2875.56</v>
      </c>
      <c r="O6" s="168">
        <v>-24367.05</v>
      </c>
      <c r="P6" s="168">
        <v>-21615.71</v>
      </c>
      <c r="Q6" s="168">
        <v>-7182.65</v>
      </c>
      <c r="R6" s="168">
        <v>-21388.09</v>
      </c>
      <c r="S6" s="168">
        <v>-38647.57</v>
      </c>
      <c r="T6" s="168">
        <v>-17924.78</v>
      </c>
      <c r="U6" s="168">
        <v>-12442.74</v>
      </c>
      <c r="V6" s="168">
        <v>-43985.26</v>
      </c>
      <c r="W6" s="168">
        <v>-10521.02</v>
      </c>
      <c r="X6" s="168">
        <v>-6435.01</v>
      </c>
      <c r="Y6" s="168">
        <v>-12448.54</v>
      </c>
      <c r="Z6" s="168">
        <v>-11111.15</v>
      </c>
      <c r="AA6" s="168">
        <v>-14263.28</v>
      </c>
      <c r="AB6" s="168">
        <v>-15209.57</v>
      </c>
      <c r="AC6" s="168">
        <v>-13494.59</v>
      </c>
      <c r="AD6" s="168">
        <v>-13539.69</v>
      </c>
      <c r="AE6" s="168">
        <v>-18374</v>
      </c>
      <c r="AF6" s="168">
        <v>-10931.2</v>
      </c>
      <c r="AG6" s="168">
        <v>-22812.71</v>
      </c>
      <c r="AH6" s="168">
        <v>-10592.45</v>
      </c>
      <c r="AI6" s="168">
        <v>-11973.5317815</v>
      </c>
      <c r="AJ6" s="168">
        <v>-21396.965078199999</v>
      </c>
      <c r="AK6" s="168">
        <v>60964.93</v>
      </c>
      <c r="AL6">
        <v>9241.1200000000008</v>
      </c>
      <c r="AM6">
        <v>34107.99</v>
      </c>
      <c r="AN6">
        <v>19579.36</v>
      </c>
      <c r="AO6">
        <v>21266.83</v>
      </c>
      <c r="AP6">
        <v>8176.46</v>
      </c>
    </row>
    <row r="7" spans="1:42" ht="15" x14ac:dyDescent="0.25">
      <c r="A7" s="179" t="s">
        <v>31</v>
      </c>
      <c r="B7" s="168">
        <v>54424.52</v>
      </c>
      <c r="C7" s="168">
        <v>12133.1</v>
      </c>
      <c r="D7" s="168">
        <v>76599.17</v>
      </c>
      <c r="E7" s="168">
        <v>-6785.77</v>
      </c>
      <c r="F7" s="168">
        <v>6244.1</v>
      </c>
      <c r="G7" s="168">
        <v>4286.17</v>
      </c>
      <c r="H7" s="168">
        <v>29646.26</v>
      </c>
      <c r="I7" s="168">
        <v>28972.66</v>
      </c>
      <c r="J7" s="168">
        <v>18863.57</v>
      </c>
      <c r="K7" s="168">
        <v>13249.66</v>
      </c>
      <c r="L7" s="168">
        <v>-34838.769999999997</v>
      </c>
      <c r="M7" s="168">
        <v>-15670.87</v>
      </c>
      <c r="N7" s="168">
        <v>-12345.88</v>
      </c>
      <c r="O7" s="168">
        <v>-24792.33</v>
      </c>
      <c r="P7" s="168">
        <v>-15553.07</v>
      </c>
      <c r="Q7" s="168">
        <v>-27615.38</v>
      </c>
      <c r="R7" s="168">
        <v>-9976.83</v>
      </c>
      <c r="S7" s="168">
        <v>-7889.98</v>
      </c>
      <c r="T7" s="168">
        <v>-18484.59</v>
      </c>
      <c r="U7" s="168">
        <v>-13603.37</v>
      </c>
      <c r="V7" s="168">
        <v>-60627.81</v>
      </c>
      <c r="W7" s="168">
        <v>-9715.5499999999993</v>
      </c>
      <c r="X7" s="168">
        <v>-15310.88</v>
      </c>
      <c r="Y7" s="168">
        <v>3489.76</v>
      </c>
      <c r="Z7" s="168">
        <v>-16877.5</v>
      </c>
      <c r="AA7" s="168">
        <v>-19609.41</v>
      </c>
      <c r="AB7" s="168">
        <v>-18033.900000000001</v>
      </c>
      <c r="AC7" s="168">
        <v>-6300.06</v>
      </c>
      <c r="AD7" s="168">
        <v>-13784.39</v>
      </c>
      <c r="AE7" s="168">
        <v>-16949.25</v>
      </c>
      <c r="AF7" s="168">
        <v>-12782.6</v>
      </c>
      <c r="AG7" s="168">
        <v>-23694.69</v>
      </c>
      <c r="AH7" s="168">
        <v>-20046.71</v>
      </c>
      <c r="AI7" s="168">
        <v>-21301.506761199998</v>
      </c>
      <c r="AJ7" s="168">
        <v>-18480.803921300001</v>
      </c>
      <c r="AK7" s="168">
        <v>54424.52</v>
      </c>
      <c r="AL7">
        <v>12133.1</v>
      </c>
      <c r="AM7">
        <v>76599.17</v>
      </c>
      <c r="AN7">
        <v>-6785.77</v>
      </c>
      <c r="AO7">
        <v>6244.1</v>
      </c>
      <c r="AP7">
        <v>4286.17</v>
      </c>
    </row>
    <row r="8" spans="1:42" ht="15" x14ac:dyDescent="0.25">
      <c r="A8" s="179" t="s">
        <v>32</v>
      </c>
      <c r="B8" s="168">
        <v>25669.16</v>
      </c>
      <c r="C8" s="168">
        <v>46607.79</v>
      </c>
      <c r="D8" s="168">
        <v>81077.850000000006</v>
      </c>
      <c r="E8" s="168">
        <v>32891.910000000003</v>
      </c>
      <c r="F8" s="168">
        <v>32762.03</v>
      </c>
      <c r="G8" s="168">
        <v>14885.9</v>
      </c>
      <c r="H8" s="168">
        <v>9869.31</v>
      </c>
      <c r="I8" s="168">
        <v>49975.88</v>
      </c>
      <c r="J8" s="168">
        <v>-7918.43</v>
      </c>
      <c r="K8" s="168">
        <v>11120.64</v>
      </c>
      <c r="L8" s="168">
        <v>-43382.19</v>
      </c>
      <c r="M8" s="168">
        <v>-22886.58</v>
      </c>
      <c r="N8" s="168">
        <v>-11175.21</v>
      </c>
      <c r="O8" s="168">
        <v>-23596.91</v>
      </c>
      <c r="P8" s="168">
        <v>-15422.26</v>
      </c>
      <c r="Q8" s="168">
        <v>3827.69</v>
      </c>
      <c r="R8" s="168">
        <v>-8734.27</v>
      </c>
      <c r="S8" s="168">
        <v>-12672.18</v>
      </c>
      <c r="T8" s="168">
        <v>-9456.9</v>
      </c>
      <c r="U8" s="168">
        <v>2162.0500000000002</v>
      </c>
      <c r="V8" s="168">
        <v>6177.78</v>
      </c>
      <c r="W8" s="168">
        <v>-11006.31</v>
      </c>
      <c r="X8" s="168">
        <v>-11085.05</v>
      </c>
      <c r="Y8" s="168">
        <v>-22195.97</v>
      </c>
      <c r="Z8" s="168">
        <v>-14829.83</v>
      </c>
      <c r="AA8" s="168">
        <v>10051.52</v>
      </c>
      <c r="AB8" s="168">
        <v>-15216.18</v>
      </c>
      <c r="AC8" s="168">
        <v>-22456.69</v>
      </c>
      <c r="AD8" s="168">
        <v>-5204.97</v>
      </c>
      <c r="AE8" s="168">
        <v>-18830.310000000001</v>
      </c>
      <c r="AF8" s="168">
        <v>-9662.0400000000009</v>
      </c>
      <c r="AG8" s="168">
        <v>-14131.06</v>
      </c>
      <c r="AH8" s="168">
        <v>-15375.41</v>
      </c>
      <c r="AI8" s="168">
        <v>-17183.385914400002</v>
      </c>
      <c r="AJ8" s="168">
        <v>-10352.921004100001</v>
      </c>
      <c r="AK8" s="168">
        <v>25669.16</v>
      </c>
      <c r="AL8">
        <v>46607.79</v>
      </c>
      <c r="AM8">
        <v>81077.850000000006</v>
      </c>
      <c r="AN8">
        <v>32891.910000000003</v>
      </c>
      <c r="AO8">
        <v>32762.03</v>
      </c>
      <c r="AP8">
        <v>14885.9</v>
      </c>
    </row>
    <row r="9" spans="1:42" ht="15" x14ac:dyDescent="0.25">
      <c r="A9" s="179" t="s">
        <v>33</v>
      </c>
      <c r="B9" s="168">
        <v>36779.1</v>
      </c>
      <c r="C9" s="168">
        <v>47801.72</v>
      </c>
      <c r="D9" s="168">
        <v>62467.67</v>
      </c>
      <c r="E9" s="168">
        <v>43907.67</v>
      </c>
      <c r="F9" s="168">
        <v>36855.1</v>
      </c>
      <c r="G9" s="168">
        <v>12004.91</v>
      </c>
      <c r="H9" s="168">
        <v>7727.24</v>
      </c>
      <c r="I9" s="168">
        <v>40933.699999999997</v>
      </c>
      <c r="J9" s="168">
        <v>11465.86</v>
      </c>
      <c r="K9" s="168">
        <v>16794.580000000002</v>
      </c>
      <c r="L9" s="168">
        <v>-46634.54</v>
      </c>
      <c r="M9" s="168">
        <v>-19443.330000000002</v>
      </c>
      <c r="N9" s="168">
        <v>7912.53</v>
      </c>
      <c r="O9" s="168">
        <v>-9969.16</v>
      </c>
      <c r="P9" s="168">
        <v>-16600.02</v>
      </c>
      <c r="Q9" s="168">
        <v>-10217.69</v>
      </c>
      <c r="R9" s="168">
        <v>3973.57</v>
      </c>
      <c r="S9" s="168">
        <v>-3148.24</v>
      </c>
      <c r="T9" s="168">
        <v>-1422.12</v>
      </c>
      <c r="U9" s="168">
        <v>-38834.01</v>
      </c>
      <c r="V9" s="168">
        <v>-7064.73</v>
      </c>
      <c r="W9" s="168">
        <v>1890.27</v>
      </c>
      <c r="X9" s="168">
        <v>8487.2199999999993</v>
      </c>
      <c r="Y9" s="168">
        <v>806.92</v>
      </c>
      <c r="Z9" s="168">
        <v>-6219.52</v>
      </c>
      <c r="AA9" s="168">
        <v>13559.85</v>
      </c>
      <c r="AB9" s="168">
        <v>-8671.6299999999992</v>
      </c>
      <c r="AC9" s="168">
        <v>-7927.06</v>
      </c>
      <c r="AD9" s="168">
        <v>-2686.84</v>
      </c>
      <c r="AE9" s="168">
        <v>-23401.61</v>
      </c>
      <c r="AF9" s="168">
        <v>-8745.3799999999992</v>
      </c>
      <c r="AG9" s="168">
        <v>-18980.650000000001</v>
      </c>
      <c r="AH9" s="168">
        <v>-16096.64</v>
      </c>
      <c r="AI9" s="168">
        <v>-19255.974470100002</v>
      </c>
      <c r="AJ9" s="168">
        <v>-18622.871542500001</v>
      </c>
      <c r="AK9" s="168">
        <v>36779.1</v>
      </c>
      <c r="AL9">
        <v>47801.72</v>
      </c>
      <c r="AM9">
        <v>62467.67</v>
      </c>
      <c r="AN9">
        <v>43907.67</v>
      </c>
      <c r="AO9">
        <v>36855.1</v>
      </c>
      <c r="AP9">
        <v>12004.91</v>
      </c>
    </row>
    <row r="10" spans="1:42" ht="15" x14ac:dyDescent="0.25">
      <c r="A10" s="179" t="s">
        <v>34</v>
      </c>
      <c r="B10" s="168">
        <v>72870.63</v>
      </c>
      <c r="C10" s="168">
        <v>68089.64</v>
      </c>
      <c r="D10" s="168">
        <v>60205.72</v>
      </c>
      <c r="E10" s="168">
        <v>49438.32</v>
      </c>
      <c r="F10" s="168">
        <v>32877.11</v>
      </c>
      <c r="G10" s="168">
        <v>10577.19</v>
      </c>
      <c r="H10" s="168">
        <v>7202.41</v>
      </c>
      <c r="I10" s="168">
        <v>42957.05</v>
      </c>
      <c r="J10" s="168">
        <v>25683.21</v>
      </c>
      <c r="K10" s="168">
        <v>16192.45</v>
      </c>
      <c r="L10" s="168">
        <v>-32334.639999999999</v>
      </c>
      <c r="M10" s="168">
        <v>-28353.200000000001</v>
      </c>
      <c r="N10" s="168">
        <v>-13827.34</v>
      </c>
      <c r="O10" s="168">
        <v>-8269.36</v>
      </c>
      <c r="P10" s="168">
        <v>-6179.12</v>
      </c>
      <c r="Q10" s="168">
        <v>3456.13</v>
      </c>
      <c r="R10" s="168">
        <v>2850.33</v>
      </c>
      <c r="S10" s="168">
        <v>-5231.3599999999997</v>
      </c>
      <c r="T10" s="168">
        <v>-2763.18</v>
      </c>
      <c r="U10" s="168">
        <v>-11483.29</v>
      </c>
      <c r="V10" s="168">
        <v>-12351.89</v>
      </c>
      <c r="W10" s="168">
        <v>-4628.79</v>
      </c>
      <c r="X10" s="168">
        <v>-5699.58</v>
      </c>
      <c r="Y10" s="168">
        <v>1114.6199999999999</v>
      </c>
      <c r="Z10" s="168">
        <v>-1954.07</v>
      </c>
      <c r="AA10" s="168">
        <v>15370.31</v>
      </c>
      <c r="AB10" s="168">
        <v>-6184.39</v>
      </c>
      <c r="AC10" s="168">
        <v>2615.86</v>
      </c>
      <c r="AD10" s="168">
        <v>5371.19</v>
      </c>
      <c r="AE10" s="168">
        <v>-13886.21</v>
      </c>
      <c r="AF10" s="168">
        <v>-10381.040000000001</v>
      </c>
      <c r="AG10" s="168">
        <v>-8886.49</v>
      </c>
      <c r="AH10" s="168">
        <v>-24042.43</v>
      </c>
      <c r="AI10" s="168">
        <v>-9775.3157925100004</v>
      </c>
      <c r="AJ10" s="168">
        <v>-13541.2345109</v>
      </c>
      <c r="AK10" s="168">
        <v>72870.63</v>
      </c>
      <c r="AL10">
        <v>68089.64</v>
      </c>
      <c r="AM10">
        <v>60205.72</v>
      </c>
      <c r="AN10">
        <v>49438.32</v>
      </c>
      <c r="AO10">
        <v>32877.11</v>
      </c>
      <c r="AP10">
        <v>10577.19</v>
      </c>
    </row>
    <row r="11" spans="1:42" ht="15" x14ac:dyDescent="0.25">
      <c r="A11" s="179" t="s">
        <v>35</v>
      </c>
      <c r="B11" s="168">
        <v>74391.710000000006</v>
      </c>
      <c r="C11" s="168">
        <v>83114.259999999995</v>
      </c>
      <c r="D11" s="168">
        <v>64003.28</v>
      </c>
      <c r="E11" s="168">
        <v>30162.47</v>
      </c>
      <c r="F11" s="168">
        <v>25662.91</v>
      </c>
      <c r="G11" s="168">
        <v>47366.79</v>
      </c>
      <c r="H11" s="168">
        <v>-3620.72</v>
      </c>
      <c r="I11" s="168">
        <v>8234.09</v>
      </c>
      <c r="J11" s="168">
        <v>1080.8900000000001</v>
      </c>
      <c r="K11" s="168">
        <v>9830.27</v>
      </c>
      <c r="L11" s="168">
        <v>-30478.75</v>
      </c>
      <c r="M11" s="168">
        <v>-37806.379999999997</v>
      </c>
      <c r="N11" s="168">
        <v>361.57</v>
      </c>
      <c r="O11" s="168">
        <v>-21721.7</v>
      </c>
      <c r="P11" s="168">
        <v>-32771.730000000003</v>
      </c>
      <c r="Q11" s="168">
        <v>-3345.56</v>
      </c>
      <c r="R11" s="168">
        <v>5332.26</v>
      </c>
      <c r="S11" s="168">
        <v>-12477.39</v>
      </c>
      <c r="T11" s="168">
        <v>-10764.94</v>
      </c>
      <c r="U11" s="168">
        <v>-12411.37</v>
      </c>
      <c r="V11" s="168">
        <v>-5868.45</v>
      </c>
      <c r="W11" s="168">
        <v>-7334.2</v>
      </c>
      <c r="X11" s="168">
        <v>-582.57000000000005</v>
      </c>
      <c r="Y11" s="168">
        <v>-2975.91</v>
      </c>
      <c r="Z11" s="168">
        <v>-4926.25</v>
      </c>
      <c r="AA11" s="168">
        <v>7421.7</v>
      </c>
      <c r="AB11" s="168">
        <v>-6259.67</v>
      </c>
      <c r="AC11" s="168">
        <v>-3497.15</v>
      </c>
      <c r="AD11" s="168">
        <v>-8098.84</v>
      </c>
      <c r="AE11" s="168">
        <v>-12211.69</v>
      </c>
      <c r="AF11" s="168">
        <v>-5930.03</v>
      </c>
      <c r="AG11" s="168">
        <v>-10645.9</v>
      </c>
      <c r="AH11" s="168">
        <v>-16455.060000000001</v>
      </c>
      <c r="AI11" s="168">
        <v>-6121.1380751300003</v>
      </c>
      <c r="AJ11" s="168">
        <v>-16495.120580499999</v>
      </c>
      <c r="AK11" s="168">
        <v>74391.710000000006</v>
      </c>
      <c r="AL11">
        <v>83114.259999999995</v>
      </c>
      <c r="AM11">
        <v>64003.28</v>
      </c>
      <c r="AN11">
        <v>30162.47</v>
      </c>
      <c r="AO11">
        <v>25662.91</v>
      </c>
      <c r="AP11">
        <v>47366.79</v>
      </c>
    </row>
    <row r="12" spans="1:42" ht="15" x14ac:dyDescent="0.25">
      <c r="A12" s="179" t="s">
        <v>36</v>
      </c>
      <c r="B12" s="168">
        <v>15569.33</v>
      </c>
      <c r="C12" s="168">
        <v>17491.54</v>
      </c>
      <c r="D12" s="168">
        <v>90030.71</v>
      </c>
      <c r="E12" s="168">
        <v>37451.620000000003</v>
      </c>
      <c r="F12" s="168">
        <v>29726.15</v>
      </c>
      <c r="G12" s="168">
        <v>21405.07</v>
      </c>
      <c r="H12" s="168">
        <v>-6184.94</v>
      </c>
      <c r="I12" s="168">
        <v>-13409.67</v>
      </c>
      <c r="J12" s="168">
        <v>4845.1000000000004</v>
      </c>
      <c r="K12" s="168">
        <v>10459.700000000001</v>
      </c>
      <c r="L12" s="168">
        <v>-32106.94</v>
      </c>
      <c r="M12" s="168">
        <v>-14361.15</v>
      </c>
      <c r="N12" s="168">
        <v>6076.11</v>
      </c>
      <c r="O12" s="168">
        <v>2129.23</v>
      </c>
      <c r="P12" s="168">
        <v>3458.88</v>
      </c>
      <c r="Q12" s="168">
        <v>-3514.11</v>
      </c>
      <c r="R12" s="168">
        <v>2397.0700000000002</v>
      </c>
      <c r="S12" s="168">
        <v>-14862.72</v>
      </c>
      <c r="T12" s="168">
        <v>10649.11</v>
      </c>
      <c r="U12" s="168">
        <v>1216.29</v>
      </c>
      <c r="V12" s="168">
        <v>-3235.26</v>
      </c>
      <c r="W12" s="168">
        <v>3201.55</v>
      </c>
      <c r="X12" s="168">
        <v>-2036.47</v>
      </c>
      <c r="Y12" s="168">
        <v>4690.22</v>
      </c>
      <c r="Z12" s="168">
        <v>-2465.96</v>
      </c>
      <c r="AA12" s="168">
        <v>2134.12</v>
      </c>
      <c r="AB12" s="168">
        <v>-36.479999999999997</v>
      </c>
      <c r="AC12" s="168">
        <v>3524.23</v>
      </c>
      <c r="AD12" s="168">
        <v>2307.75</v>
      </c>
      <c r="AE12" s="168">
        <v>-2128.9499999999998</v>
      </c>
      <c r="AF12" s="168">
        <v>-5972.1</v>
      </c>
      <c r="AG12" s="168">
        <v>-4762.54</v>
      </c>
      <c r="AH12" s="168">
        <v>-11236.26</v>
      </c>
      <c r="AI12" s="168">
        <v>-5921.7293134800002</v>
      </c>
      <c r="AJ12" s="168">
        <v>-16066.3831768</v>
      </c>
      <c r="AK12" s="168">
        <v>15569.33</v>
      </c>
      <c r="AL12">
        <v>17491.54</v>
      </c>
      <c r="AM12">
        <v>90030.71</v>
      </c>
      <c r="AN12">
        <v>37451.620000000003</v>
      </c>
      <c r="AO12">
        <v>29726.15</v>
      </c>
      <c r="AP12">
        <v>21405.07</v>
      </c>
    </row>
    <row r="13" spans="1:42" ht="15" x14ac:dyDescent="0.25">
      <c r="A13" s="179" t="s">
        <v>37</v>
      </c>
      <c r="B13" s="168">
        <v>11770.82</v>
      </c>
      <c r="C13" s="168">
        <v>29394.49</v>
      </c>
      <c r="D13" s="168">
        <v>133462.31</v>
      </c>
      <c r="E13" s="168">
        <v>-7962.21</v>
      </c>
      <c r="F13" s="168">
        <v>14659.66</v>
      </c>
      <c r="G13" s="168">
        <v>6471.27</v>
      </c>
      <c r="H13" s="168">
        <v>-4557.38</v>
      </c>
      <c r="I13" s="168">
        <v>16089.17</v>
      </c>
      <c r="J13" s="168">
        <v>2382.34</v>
      </c>
      <c r="K13" s="168">
        <v>-2320.67</v>
      </c>
      <c r="L13" s="168">
        <v>-31928.5</v>
      </c>
      <c r="M13" s="168">
        <v>-8519.35</v>
      </c>
      <c r="N13" s="168">
        <v>-12105.99</v>
      </c>
      <c r="O13" s="168">
        <v>-6436.54</v>
      </c>
      <c r="P13" s="168">
        <v>-9332.8700000000008</v>
      </c>
      <c r="Q13" s="168">
        <v>8713.08</v>
      </c>
      <c r="R13" s="168">
        <v>6039.28</v>
      </c>
      <c r="S13" s="168">
        <v>-14376.95</v>
      </c>
      <c r="T13" s="168">
        <v>11440.23</v>
      </c>
      <c r="U13" s="168">
        <v>-2266.79</v>
      </c>
      <c r="V13" s="168">
        <v>12561.07</v>
      </c>
      <c r="W13" s="168">
        <v>9378.84</v>
      </c>
      <c r="X13" s="168">
        <v>7232.25</v>
      </c>
      <c r="Y13" s="168">
        <v>17663.009999999998</v>
      </c>
      <c r="Z13" s="168">
        <v>17936.13</v>
      </c>
      <c r="AA13" s="168">
        <v>19500.349999999999</v>
      </c>
      <c r="AB13" s="168">
        <v>405.46</v>
      </c>
      <c r="AC13" s="168">
        <v>-3577.96</v>
      </c>
      <c r="AD13" s="168">
        <v>-7830.56</v>
      </c>
      <c r="AE13" s="168">
        <v>5578.34</v>
      </c>
      <c r="AF13" s="168">
        <v>7133.31</v>
      </c>
      <c r="AG13" s="168">
        <v>-3075.72</v>
      </c>
      <c r="AH13" s="168">
        <v>-12672.16</v>
      </c>
      <c r="AI13" s="168">
        <v>9593.3321672099992</v>
      </c>
      <c r="AJ13" s="168">
        <v>-7371.6004105100001</v>
      </c>
      <c r="AK13" s="168">
        <v>11770.82</v>
      </c>
      <c r="AL13">
        <v>29394.49</v>
      </c>
      <c r="AM13">
        <v>133462.31</v>
      </c>
      <c r="AN13">
        <v>-7962.21</v>
      </c>
      <c r="AO13">
        <v>14659.66</v>
      </c>
      <c r="AP13">
        <v>6471.27</v>
      </c>
    </row>
    <row r="14" spans="1:42" ht="15" x14ac:dyDescent="0.25">
      <c r="A14" s="179" t="s">
        <v>38</v>
      </c>
      <c r="B14" s="168">
        <v>7929.17</v>
      </c>
      <c r="C14" s="168">
        <v>-2798.9</v>
      </c>
      <c r="D14" s="168">
        <v>52581.68</v>
      </c>
      <c r="E14" s="168">
        <v>19163.099999999999</v>
      </c>
      <c r="F14" s="168">
        <v>8323.16</v>
      </c>
      <c r="G14" s="168">
        <v>-4986.5</v>
      </c>
      <c r="H14" s="168">
        <v>15508.97</v>
      </c>
      <c r="I14" s="168">
        <v>11764.32</v>
      </c>
      <c r="J14" s="168">
        <v>31527.56</v>
      </c>
      <c r="K14" s="168">
        <v>-3205.09</v>
      </c>
      <c r="L14" s="168">
        <v>-23295.53</v>
      </c>
      <c r="M14" s="168">
        <v>-17112</v>
      </c>
      <c r="N14" s="168">
        <v>-11698.65</v>
      </c>
      <c r="O14" s="168">
        <v>-40886.620000000003</v>
      </c>
      <c r="P14" s="168">
        <v>8845.41</v>
      </c>
      <c r="Q14" s="168">
        <v>8615.5300000000007</v>
      </c>
      <c r="R14" s="168">
        <v>-6092.27</v>
      </c>
      <c r="S14" s="168">
        <v>-18061.93</v>
      </c>
      <c r="T14" s="168">
        <v>-2793.4</v>
      </c>
      <c r="U14" s="168">
        <v>14615.94</v>
      </c>
      <c r="V14" s="168">
        <v>1180.8599999999999</v>
      </c>
      <c r="W14" s="168">
        <v>-1278.76</v>
      </c>
      <c r="X14" s="168">
        <v>-850.73</v>
      </c>
      <c r="Y14" s="168">
        <v>-7694.96</v>
      </c>
      <c r="Z14" s="168">
        <v>-25293.23</v>
      </c>
      <c r="AA14" s="168">
        <v>14929.36</v>
      </c>
      <c r="AB14" s="168">
        <v>-6559.23</v>
      </c>
      <c r="AC14" s="168">
        <v>-12624.5</v>
      </c>
      <c r="AD14" s="168">
        <v>-15311.61</v>
      </c>
      <c r="AE14" s="168">
        <v>-29335.89</v>
      </c>
      <c r="AF14" s="168">
        <v>-11260.49</v>
      </c>
      <c r="AG14" s="168">
        <v>-11409.68</v>
      </c>
      <c r="AH14" s="168">
        <v>4067.02</v>
      </c>
      <c r="AI14" s="168">
        <v>-5666.18336344</v>
      </c>
      <c r="AJ14" s="168">
        <v>-13579.297370099999</v>
      </c>
      <c r="AK14" s="168">
        <v>7929.17</v>
      </c>
      <c r="AL14">
        <v>-2798.9</v>
      </c>
      <c r="AM14">
        <v>52581.68</v>
      </c>
      <c r="AN14">
        <v>19163.099999999999</v>
      </c>
      <c r="AO14">
        <v>8323.16</v>
      </c>
      <c r="AP14">
        <v>-4986.5</v>
      </c>
    </row>
    <row r="15" spans="1:42" ht="15" x14ac:dyDescent="0.25">
      <c r="A15" s="179" t="s">
        <v>39</v>
      </c>
      <c r="B15" s="168">
        <v>704.11</v>
      </c>
      <c r="C15" s="168">
        <v>-2026.94</v>
      </c>
      <c r="D15" s="168">
        <v>51959.83</v>
      </c>
      <c r="E15" s="168">
        <v>32173.51</v>
      </c>
      <c r="F15" s="168">
        <v>27887.51</v>
      </c>
      <c r="G15" s="168">
        <v>-7838.21</v>
      </c>
      <c r="H15" s="168">
        <v>-32544.94</v>
      </c>
      <c r="I15" s="168">
        <v>-18252.07</v>
      </c>
      <c r="J15" s="168">
        <v>235.72</v>
      </c>
      <c r="K15" s="168">
        <v>-17198.48</v>
      </c>
      <c r="L15" s="168">
        <v>-15513</v>
      </c>
      <c r="M15" s="168">
        <v>-23537.05</v>
      </c>
      <c r="N15" s="168">
        <v>-21342.09</v>
      </c>
      <c r="O15" s="168">
        <v>-25918.73</v>
      </c>
      <c r="P15" s="168">
        <v>-8163.89</v>
      </c>
      <c r="Q15" s="168">
        <v>-7645.99</v>
      </c>
      <c r="R15" s="168">
        <v>-41546.080000000002</v>
      </c>
      <c r="S15" s="168">
        <v>-20320.189999999999</v>
      </c>
      <c r="T15" s="168">
        <v>-22775.42</v>
      </c>
      <c r="U15" s="168">
        <v>-20008.53</v>
      </c>
      <c r="V15" s="168">
        <v>-16126.65</v>
      </c>
      <c r="W15" s="168">
        <v>-14551.17</v>
      </c>
      <c r="X15" s="168">
        <v>-9330.42</v>
      </c>
      <c r="Y15" s="168">
        <v>-15434.25</v>
      </c>
      <c r="Z15" s="168">
        <v>-9667.8799999999992</v>
      </c>
      <c r="AA15" s="168">
        <v>2135.5700000000002</v>
      </c>
      <c r="AB15" s="168">
        <v>-15070.69</v>
      </c>
      <c r="AC15" s="168">
        <v>-14155.53</v>
      </c>
      <c r="AD15" s="168">
        <v>-24016.959999999999</v>
      </c>
      <c r="AE15" s="168">
        <v>-14533.12</v>
      </c>
      <c r="AF15" s="168">
        <v>-28044.78</v>
      </c>
      <c r="AG15" s="168">
        <v>-6383.25</v>
      </c>
      <c r="AH15" s="168">
        <v>-10085.459999999999</v>
      </c>
      <c r="AI15" s="168">
        <v>-1776.0761056900001</v>
      </c>
      <c r="AJ15" s="168">
        <v>-12813.6284411</v>
      </c>
      <c r="AK15" s="168">
        <v>704.11</v>
      </c>
      <c r="AL15">
        <v>-2026.94</v>
      </c>
      <c r="AM15">
        <v>51959.83</v>
      </c>
      <c r="AN15">
        <v>32173.51</v>
      </c>
      <c r="AO15">
        <v>27887.51</v>
      </c>
      <c r="AP15">
        <v>-7838.21</v>
      </c>
    </row>
  </sheetData>
  <mergeCells count="1">
    <mergeCell ref="B1:AE1"/>
  </mergeCell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2"/>
  <dimension ref="A1:AP15"/>
  <sheetViews>
    <sheetView topLeftCell="AA1" workbookViewId="0">
      <selection activeCell="AL4" sqref="AL4"/>
    </sheetView>
  </sheetViews>
  <sheetFormatPr defaultColWidth="18.7109375" defaultRowHeight="12.75" customHeight="1" x14ac:dyDescent="0.25"/>
  <cols>
    <col min="1" max="36" width="9.140625" customWidth="1"/>
    <col min="37" max="42" width="16.7109375" customWidth="1"/>
  </cols>
  <sheetData>
    <row r="1" spans="1:42"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176"/>
      <c r="AG1" s="176"/>
      <c r="AH1" s="176"/>
      <c r="AI1" s="176"/>
      <c r="AJ1" s="176"/>
      <c r="AK1" s="176" t="s">
        <v>238</v>
      </c>
      <c r="AL1" s="176" t="s">
        <v>239</v>
      </c>
      <c r="AM1" s="176" t="s">
        <v>240</v>
      </c>
      <c r="AN1" s="176" t="s">
        <v>241</v>
      </c>
      <c r="AO1" s="176" t="s">
        <v>242</v>
      </c>
      <c r="AP1" s="176" t="s">
        <v>243</v>
      </c>
    </row>
    <row r="2" spans="1:42"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42" ht="15" x14ac:dyDescent="0.25">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c r="AF3" s="183" t="s">
        <v>163</v>
      </c>
      <c r="AG3" s="183" t="s">
        <v>168</v>
      </c>
      <c r="AH3" s="183" t="s">
        <v>169</v>
      </c>
      <c r="AI3" s="183" t="s">
        <v>170</v>
      </c>
      <c r="AJ3" s="183" t="s">
        <v>171</v>
      </c>
      <c r="AK3" s="183" t="s">
        <v>172</v>
      </c>
      <c r="AL3" s="183"/>
      <c r="AM3" s="183"/>
      <c r="AN3" s="183"/>
      <c r="AO3" s="183"/>
      <c r="AP3" s="183"/>
    </row>
    <row r="4" spans="1:42" ht="15" x14ac:dyDescent="0.25">
      <c r="A4" s="179" t="s">
        <v>28</v>
      </c>
      <c r="B4" s="168">
        <v>-20011</v>
      </c>
      <c r="C4" s="168">
        <v>8234</v>
      </c>
      <c r="D4" s="168">
        <v>-68331</v>
      </c>
      <c r="E4" s="168">
        <v>20085</v>
      </c>
      <c r="F4" s="168">
        <v>31078</v>
      </c>
      <c r="G4" s="168">
        <v>41272</v>
      </c>
      <c r="H4" s="168">
        <v>10534</v>
      </c>
      <c r="I4" s="168">
        <v>78471</v>
      </c>
      <c r="J4" s="168">
        <v>15356</v>
      </c>
      <c r="K4" s="168">
        <v>14651</v>
      </c>
      <c r="L4" s="168">
        <v>30507</v>
      </c>
      <c r="M4" s="168">
        <v>18115</v>
      </c>
      <c r="N4" s="168">
        <v>101177</v>
      </c>
      <c r="O4" s="168">
        <v>19384</v>
      </c>
      <c r="P4" s="168">
        <v>30748</v>
      </c>
      <c r="Q4" s="168">
        <v>9813</v>
      </c>
      <c r="R4" s="168">
        <v>-4536</v>
      </c>
      <c r="S4" s="168">
        <v>13925</v>
      </c>
      <c r="T4" s="168">
        <v>62107</v>
      </c>
      <c r="U4" s="168">
        <v>30139</v>
      </c>
      <c r="V4" s="168">
        <v>34121</v>
      </c>
      <c r="W4" s="168">
        <v>292</v>
      </c>
      <c r="X4" s="168">
        <v>8366</v>
      </c>
      <c r="Y4" s="168">
        <v>7298</v>
      </c>
      <c r="Z4" s="168">
        <v>137148</v>
      </c>
      <c r="AA4" s="168">
        <v>5109</v>
      </c>
      <c r="AB4" s="168">
        <v>9674</v>
      </c>
      <c r="AC4" s="168">
        <v>13996</v>
      </c>
      <c r="AD4" s="168">
        <v>3716</v>
      </c>
      <c r="AE4" s="168">
        <v>41649.769999999997</v>
      </c>
      <c r="AF4">
        <v>7626.73</v>
      </c>
      <c r="AG4">
        <v>11469.9</v>
      </c>
      <c r="AH4">
        <v>17213.599999999999</v>
      </c>
      <c r="AI4">
        <v>12568.142775</v>
      </c>
      <c r="AJ4">
        <v>17434.177622800002</v>
      </c>
      <c r="AK4">
        <v>-20011</v>
      </c>
      <c r="AL4">
        <v>8234</v>
      </c>
      <c r="AM4">
        <v>-68331</v>
      </c>
      <c r="AN4">
        <v>20085</v>
      </c>
      <c r="AO4">
        <v>31078</v>
      </c>
      <c r="AP4">
        <v>41272</v>
      </c>
    </row>
    <row r="5" spans="1:42" ht="15" x14ac:dyDescent="0.25">
      <c r="A5" s="179" t="s">
        <v>29</v>
      </c>
      <c r="B5" s="168">
        <v>-32099</v>
      </c>
      <c r="C5" s="168">
        <v>-10874</v>
      </c>
      <c r="D5" s="168">
        <v>24474</v>
      </c>
      <c r="E5" s="168">
        <v>-42707</v>
      </c>
      <c r="F5" s="168">
        <v>17423</v>
      </c>
      <c r="G5" s="168">
        <v>20232</v>
      </c>
      <c r="H5" s="168">
        <v>-6881</v>
      </c>
      <c r="I5" s="168">
        <v>38478</v>
      </c>
      <c r="J5" s="168">
        <v>38891</v>
      </c>
      <c r="K5" s="168">
        <v>7395</v>
      </c>
      <c r="L5" s="168">
        <v>44287</v>
      </c>
      <c r="M5" s="168">
        <v>29244</v>
      </c>
      <c r="N5" s="168">
        <v>221904</v>
      </c>
      <c r="O5" s="168">
        <v>10265</v>
      </c>
      <c r="P5" s="168">
        <v>85662</v>
      </c>
      <c r="Q5" s="168">
        <v>11233</v>
      </c>
      <c r="R5" s="168">
        <v>13169</v>
      </c>
      <c r="S5" s="168">
        <v>35386</v>
      </c>
      <c r="T5" s="168">
        <v>17077</v>
      </c>
      <c r="U5" s="168">
        <v>13380</v>
      </c>
      <c r="V5" s="168">
        <v>16087</v>
      </c>
      <c r="W5" s="168">
        <v>-866</v>
      </c>
      <c r="X5" s="168">
        <v>23463</v>
      </c>
      <c r="Y5" s="168">
        <v>14080</v>
      </c>
      <c r="Z5" s="168">
        <v>174582</v>
      </c>
      <c r="AA5" s="168">
        <v>11070</v>
      </c>
      <c r="AB5" s="168">
        <v>-5668</v>
      </c>
      <c r="AC5" s="168">
        <v>3018</v>
      </c>
      <c r="AD5" s="168">
        <v>14690</v>
      </c>
      <c r="AE5" s="168">
        <v>8820.2999999999993</v>
      </c>
      <c r="AF5">
        <v>14744.76</v>
      </c>
      <c r="AG5">
        <v>10635.69</v>
      </c>
      <c r="AH5">
        <v>3610.49</v>
      </c>
      <c r="AI5">
        <v>19494.754710900001</v>
      </c>
      <c r="AJ5">
        <v>9182.6606062200008</v>
      </c>
      <c r="AK5">
        <v>-32099</v>
      </c>
      <c r="AL5">
        <v>-10874</v>
      </c>
      <c r="AM5">
        <v>24474</v>
      </c>
      <c r="AN5">
        <v>-42707</v>
      </c>
      <c r="AO5">
        <v>17423</v>
      </c>
      <c r="AP5">
        <v>20232</v>
      </c>
    </row>
    <row r="6" spans="1:42" ht="15" x14ac:dyDescent="0.25">
      <c r="A6" s="179" t="s">
        <v>30</v>
      </c>
      <c r="B6" s="168">
        <v>-63835</v>
      </c>
      <c r="C6" s="168">
        <v>-26420</v>
      </c>
      <c r="D6" s="168">
        <v>59759</v>
      </c>
      <c r="E6" s="168">
        <v>26506</v>
      </c>
      <c r="F6" s="168">
        <v>96532</v>
      </c>
      <c r="G6" s="168">
        <v>17711</v>
      </c>
      <c r="H6" s="168">
        <v>-1420</v>
      </c>
      <c r="I6" s="168">
        <v>43502</v>
      </c>
      <c r="J6" s="168">
        <v>-6409</v>
      </c>
      <c r="K6" s="168">
        <v>8880</v>
      </c>
      <c r="L6" s="168">
        <v>37971</v>
      </c>
      <c r="M6" s="168">
        <v>61315</v>
      </c>
      <c r="N6" s="168">
        <v>316431</v>
      </c>
      <c r="O6" s="168">
        <v>30523</v>
      </c>
      <c r="P6" s="168">
        <v>99090</v>
      </c>
      <c r="Q6" s="168">
        <v>267</v>
      </c>
      <c r="R6" s="168">
        <v>21557</v>
      </c>
      <c r="S6" s="168">
        <v>29813</v>
      </c>
      <c r="T6" s="168">
        <v>17334</v>
      </c>
      <c r="U6" s="168">
        <v>4550</v>
      </c>
      <c r="V6" s="168">
        <v>29456</v>
      </c>
      <c r="W6" s="168">
        <v>7592</v>
      </c>
      <c r="X6" s="168">
        <v>586</v>
      </c>
      <c r="Y6" s="168">
        <v>5926</v>
      </c>
      <c r="Z6" s="168">
        <v>168724</v>
      </c>
      <c r="AA6" s="168">
        <v>24416</v>
      </c>
      <c r="AB6" s="168">
        <v>16087</v>
      </c>
      <c r="AC6" s="168">
        <v>3200</v>
      </c>
      <c r="AD6" s="168">
        <v>10916</v>
      </c>
      <c r="AE6" s="168">
        <v>55120.93</v>
      </c>
      <c r="AF6">
        <v>5334.91</v>
      </c>
      <c r="AG6">
        <v>8302.3799999999992</v>
      </c>
      <c r="AH6">
        <v>7619.22</v>
      </c>
      <c r="AI6">
        <v>-3134.3052999900001</v>
      </c>
      <c r="AJ6">
        <v>3172.1390743500001</v>
      </c>
      <c r="AK6">
        <v>-63835</v>
      </c>
      <c r="AL6">
        <v>-26420</v>
      </c>
      <c r="AM6">
        <v>59759</v>
      </c>
      <c r="AN6">
        <v>26506</v>
      </c>
      <c r="AO6">
        <v>96532</v>
      </c>
      <c r="AP6">
        <v>17711</v>
      </c>
    </row>
    <row r="7" spans="1:42" ht="15" x14ac:dyDescent="0.25">
      <c r="A7" s="179" t="s">
        <v>31</v>
      </c>
      <c r="B7" s="168">
        <v>-50833</v>
      </c>
      <c r="C7" s="168">
        <v>-3608</v>
      </c>
      <c r="D7" s="168">
        <v>-89194</v>
      </c>
      <c r="E7" s="168">
        <v>49360</v>
      </c>
      <c r="F7" s="168">
        <v>53291</v>
      </c>
      <c r="G7" s="168">
        <v>25484</v>
      </c>
      <c r="H7" s="168">
        <v>-15704</v>
      </c>
      <c r="I7" s="168">
        <v>2674</v>
      </c>
      <c r="J7" s="168">
        <v>9969</v>
      </c>
      <c r="K7" s="168">
        <v>14242</v>
      </c>
      <c r="L7" s="168">
        <v>68507</v>
      </c>
      <c r="M7" s="168">
        <v>34072</v>
      </c>
      <c r="N7" s="168">
        <v>40680</v>
      </c>
      <c r="O7" s="168">
        <v>13753</v>
      </c>
      <c r="P7" s="168">
        <v>16017</v>
      </c>
      <c r="Q7" s="168">
        <v>14181</v>
      </c>
      <c r="R7" s="168">
        <v>10909</v>
      </c>
      <c r="S7" s="168">
        <v>31158</v>
      </c>
      <c r="T7" s="168">
        <v>9208</v>
      </c>
      <c r="U7" s="168">
        <v>5040</v>
      </c>
      <c r="V7" s="168">
        <v>53373</v>
      </c>
      <c r="W7" s="168">
        <v>10190</v>
      </c>
      <c r="X7" s="168">
        <v>22326</v>
      </c>
      <c r="Y7" s="168">
        <v>12529</v>
      </c>
      <c r="Z7" s="168">
        <v>16698</v>
      </c>
      <c r="AA7" s="168">
        <v>14458</v>
      </c>
      <c r="AB7" s="168">
        <v>15693</v>
      </c>
      <c r="AC7" s="168">
        <v>12190</v>
      </c>
      <c r="AD7" s="168">
        <v>15191</v>
      </c>
      <c r="AE7" s="168">
        <v>34110.879999999997</v>
      </c>
      <c r="AF7">
        <v>18928.849999999999</v>
      </c>
      <c r="AG7">
        <v>23699.87</v>
      </c>
      <c r="AH7">
        <v>14320.2</v>
      </c>
      <c r="AI7">
        <v>23981.204488899999</v>
      </c>
      <c r="AJ7">
        <v>12625.282574299999</v>
      </c>
      <c r="AK7">
        <v>-50833</v>
      </c>
      <c r="AL7">
        <v>-3608</v>
      </c>
      <c r="AM7">
        <v>-89194</v>
      </c>
      <c r="AN7">
        <v>49360</v>
      </c>
      <c r="AO7">
        <v>53291</v>
      </c>
      <c r="AP7">
        <v>25484</v>
      </c>
    </row>
    <row r="8" spans="1:42" ht="15" x14ac:dyDescent="0.25">
      <c r="A8" s="179" t="s">
        <v>32</v>
      </c>
      <c r="B8" s="168">
        <v>-15445</v>
      </c>
      <c r="C8" s="168">
        <v>-30884</v>
      </c>
      <c r="D8" s="168">
        <v>-80723</v>
      </c>
      <c r="E8" s="168">
        <v>-14659</v>
      </c>
      <c r="F8" s="168">
        <v>23445</v>
      </c>
      <c r="G8" s="168">
        <v>-44760</v>
      </c>
      <c r="H8" s="168">
        <v>4561</v>
      </c>
      <c r="I8" s="168">
        <v>-17443</v>
      </c>
      <c r="J8" s="168">
        <v>33575</v>
      </c>
      <c r="K8" s="168">
        <v>29093</v>
      </c>
      <c r="L8" s="168">
        <v>35158</v>
      </c>
      <c r="M8" s="168">
        <v>30619</v>
      </c>
      <c r="N8" s="168">
        <v>51446</v>
      </c>
      <c r="O8" s="168">
        <v>147432</v>
      </c>
      <c r="P8" s="168">
        <v>31465</v>
      </c>
      <c r="Q8" s="168">
        <v>16225</v>
      </c>
      <c r="R8" s="168">
        <v>15988</v>
      </c>
      <c r="S8" s="168">
        <v>22762</v>
      </c>
      <c r="T8" s="168">
        <v>16884</v>
      </c>
      <c r="U8" s="168">
        <v>8037</v>
      </c>
      <c r="V8" s="168">
        <v>767</v>
      </c>
      <c r="W8" s="168">
        <v>15060</v>
      </c>
      <c r="X8" s="168">
        <v>18967</v>
      </c>
      <c r="Y8" s="168">
        <v>6814</v>
      </c>
      <c r="Z8" s="168">
        <v>10480</v>
      </c>
      <c r="AA8" s="168">
        <v>-4435</v>
      </c>
      <c r="AB8" s="168">
        <v>13546</v>
      </c>
      <c r="AC8" s="168">
        <v>14374</v>
      </c>
      <c r="AD8" s="168">
        <v>20312</v>
      </c>
      <c r="AE8" s="168">
        <v>24094.12</v>
      </c>
      <c r="AF8">
        <v>17292.5</v>
      </c>
      <c r="AG8">
        <v>26044.85</v>
      </c>
      <c r="AH8">
        <v>20559.32</v>
      </c>
      <c r="AI8">
        <v>-2923.3854721500002</v>
      </c>
      <c r="AJ8">
        <v>20635.423071599998</v>
      </c>
      <c r="AK8">
        <v>-15445</v>
      </c>
      <c r="AL8">
        <v>-30884</v>
      </c>
      <c r="AM8">
        <v>-80723</v>
      </c>
      <c r="AN8">
        <v>-14659</v>
      </c>
      <c r="AO8">
        <v>23445</v>
      </c>
      <c r="AP8">
        <v>-44760</v>
      </c>
    </row>
    <row r="9" spans="1:42" ht="15" x14ac:dyDescent="0.25">
      <c r="A9" s="179" t="s">
        <v>33</v>
      </c>
      <c r="B9" s="168">
        <v>-42571</v>
      </c>
      <c r="C9" s="168">
        <v>-23359</v>
      </c>
      <c r="D9" s="168">
        <v>-170375</v>
      </c>
      <c r="E9" s="168">
        <v>-68215</v>
      </c>
      <c r="F9" s="168">
        <v>17126</v>
      </c>
      <c r="G9" s="168">
        <v>9071</v>
      </c>
      <c r="H9" s="168">
        <v>12688</v>
      </c>
      <c r="I9" s="168">
        <v>3815</v>
      </c>
      <c r="J9" s="168">
        <v>18376</v>
      </c>
      <c r="K9" s="168">
        <v>10868</v>
      </c>
      <c r="L9" s="168">
        <v>38330</v>
      </c>
      <c r="M9" s="168">
        <v>17908</v>
      </c>
      <c r="N9" s="168">
        <v>23243</v>
      </c>
      <c r="O9" s="168">
        <v>149014</v>
      </c>
      <c r="P9" s="168">
        <v>25635</v>
      </c>
      <c r="Q9" s="168">
        <v>16580</v>
      </c>
      <c r="R9" s="168">
        <v>17054</v>
      </c>
      <c r="S9" s="168">
        <v>19070</v>
      </c>
      <c r="T9" s="168">
        <v>13258</v>
      </c>
      <c r="U9" s="168">
        <v>52686</v>
      </c>
      <c r="V9" s="168">
        <v>31236</v>
      </c>
      <c r="W9" s="168">
        <v>9426</v>
      </c>
      <c r="X9" s="168">
        <v>11861</v>
      </c>
      <c r="Y9" s="168">
        <v>3253</v>
      </c>
      <c r="Z9" s="168">
        <v>10676</v>
      </c>
      <c r="AA9" s="168">
        <v>-12563</v>
      </c>
      <c r="AB9" s="168">
        <v>10950</v>
      </c>
      <c r="AC9" s="168">
        <v>4908</v>
      </c>
      <c r="AD9" s="168">
        <v>20479</v>
      </c>
      <c r="AE9" s="168">
        <v>23339.1</v>
      </c>
      <c r="AF9">
        <v>14779.64</v>
      </c>
      <c r="AG9">
        <v>10374.75</v>
      </c>
      <c r="AH9">
        <v>15253.58</v>
      </c>
      <c r="AI9">
        <v>10872.3748103</v>
      </c>
      <c r="AJ9">
        <v>19253.761267099999</v>
      </c>
      <c r="AK9">
        <v>-42571</v>
      </c>
      <c r="AL9">
        <v>-23359</v>
      </c>
      <c r="AM9">
        <v>-170375</v>
      </c>
      <c r="AN9">
        <v>-68215</v>
      </c>
      <c r="AO9">
        <v>17126</v>
      </c>
      <c r="AP9">
        <v>9071</v>
      </c>
    </row>
    <row r="10" spans="1:42" ht="15" x14ac:dyDescent="0.25">
      <c r="A10" s="179" t="s">
        <v>34</v>
      </c>
      <c r="B10" s="168">
        <v>-60779</v>
      </c>
      <c r="C10" s="168">
        <v>-56559</v>
      </c>
      <c r="D10" s="168">
        <v>-126367</v>
      </c>
      <c r="E10" s="168">
        <v>-44089</v>
      </c>
      <c r="F10" s="168">
        <v>31130</v>
      </c>
      <c r="G10" s="168">
        <v>-708</v>
      </c>
      <c r="H10" s="168">
        <v>17495</v>
      </c>
      <c r="I10" s="168">
        <v>-909</v>
      </c>
      <c r="J10" s="168">
        <v>22303</v>
      </c>
      <c r="K10" s="168">
        <v>26056</v>
      </c>
      <c r="L10" s="168">
        <v>37981</v>
      </c>
      <c r="M10" s="168">
        <v>46885</v>
      </c>
      <c r="N10" s="168">
        <v>38639</v>
      </c>
      <c r="O10" s="168">
        <v>161975</v>
      </c>
      <c r="P10" s="168">
        <v>38319</v>
      </c>
      <c r="Q10" s="168">
        <v>19699</v>
      </c>
      <c r="R10" s="168">
        <v>17990</v>
      </c>
      <c r="S10" s="168">
        <v>13172</v>
      </c>
      <c r="T10" s="168">
        <v>40615</v>
      </c>
      <c r="U10" s="168">
        <v>26545</v>
      </c>
      <c r="V10" s="168">
        <v>25423</v>
      </c>
      <c r="W10" s="168">
        <v>13889</v>
      </c>
      <c r="X10" s="168">
        <v>15146</v>
      </c>
      <c r="Y10" s="168">
        <v>6602</v>
      </c>
      <c r="Z10" s="168">
        <v>10079</v>
      </c>
      <c r="AA10" s="168">
        <v>4509</v>
      </c>
      <c r="AB10" s="168">
        <v>26234</v>
      </c>
      <c r="AC10" s="168">
        <v>12146</v>
      </c>
      <c r="AD10" s="168">
        <v>17391</v>
      </c>
      <c r="AE10" s="168">
        <v>17513.43</v>
      </c>
      <c r="AF10">
        <v>34483.599999999999</v>
      </c>
      <c r="AG10">
        <v>45963.62</v>
      </c>
      <c r="AH10">
        <v>28082.82</v>
      </c>
      <c r="AI10">
        <v>19215.399487300001</v>
      </c>
      <c r="AJ10">
        <v>17603.711951099998</v>
      </c>
      <c r="AK10">
        <v>-60779</v>
      </c>
      <c r="AL10">
        <v>-56559</v>
      </c>
      <c r="AM10">
        <v>-126367</v>
      </c>
      <c r="AN10">
        <v>-44089</v>
      </c>
      <c r="AO10">
        <v>31130</v>
      </c>
      <c r="AP10">
        <v>-708</v>
      </c>
    </row>
    <row r="11" spans="1:42" ht="15" x14ac:dyDescent="0.25">
      <c r="A11" s="179" t="s">
        <v>35</v>
      </c>
      <c r="B11" s="168">
        <v>-38964</v>
      </c>
      <c r="C11" s="168">
        <v>-34012</v>
      </c>
      <c r="D11" s="168">
        <v>6728</v>
      </c>
      <c r="E11" s="168">
        <v>36843</v>
      </c>
      <c r="F11" s="168">
        <v>32897</v>
      </c>
      <c r="G11" s="168">
        <v>15759</v>
      </c>
      <c r="H11" s="168">
        <v>30661</v>
      </c>
      <c r="I11" s="168">
        <v>55000</v>
      </c>
      <c r="J11" s="168">
        <v>48677</v>
      </c>
      <c r="K11" s="168">
        <v>33113</v>
      </c>
      <c r="L11" s="168">
        <v>45930</v>
      </c>
      <c r="M11" s="168">
        <v>51271</v>
      </c>
      <c r="N11" s="168">
        <v>50551</v>
      </c>
      <c r="O11" s="168">
        <v>39052</v>
      </c>
      <c r="P11" s="168">
        <v>28867</v>
      </c>
      <c r="Q11" s="168">
        <v>22442</v>
      </c>
      <c r="R11" s="168">
        <v>26153</v>
      </c>
      <c r="S11" s="168">
        <v>32818</v>
      </c>
      <c r="T11" s="168">
        <v>21528</v>
      </c>
      <c r="U11" s="168">
        <v>35834</v>
      </c>
      <c r="V11" s="168">
        <v>31181</v>
      </c>
      <c r="W11" s="168">
        <v>15630</v>
      </c>
      <c r="X11" s="168">
        <v>23109</v>
      </c>
      <c r="Y11" s="168">
        <v>11401</v>
      </c>
      <c r="Z11" s="168">
        <v>31262</v>
      </c>
      <c r="AA11" s="168">
        <v>3680</v>
      </c>
      <c r="AB11" s="168">
        <v>14694</v>
      </c>
      <c r="AC11" s="168">
        <v>25271</v>
      </c>
      <c r="AD11" s="168">
        <v>24695</v>
      </c>
      <c r="AE11" s="168">
        <v>21273.71</v>
      </c>
      <c r="AF11">
        <v>24753.78</v>
      </c>
      <c r="AG11">
        <v>25619.62</v>
      </c>
      <c r="AH11">
        <v>36973.279999999999</v>
      </c>
      <c r="AI11">
        <v>26050.836177000001</v>
      </c>
      <c r="AJ11">
        <v>15572.1273351</v>
      </c>
      <c r="AK11">
        <v>-38964</v>
      </c>
      <c r="AL11">
        <v>-34012</v>
      </c>
      <c r="AM11">
        <v>6728</v>
      </c>
      <c r="AN11">
        <v>36843</v>
      </c>
      <c r="AO11">
        <v>32897</v>
      </c>
      <c r="AP11">
        <v>15759</v>
      </c>
    </row>
    <row r="12" spans="1:42" ht="15" x14ac:dyDescent="0.25">
      <c r="A12" s="179" t="s">
        <v>36</v>
      </c>
      <c r="B12" s="168">
        <v>42127</v>
      </c>
      <c r="C12" s="168">
        <v>-1229</v>
      </c>
      <c r="D12" s="168">
        <v>-33959</v>
      </c>
      <c r="E12" s="168">
        <v>31549</v>
      </c>
      <c r="F12" s="168">
        <v>18584</v>
      </c>
      <c r="G12" s="168">
        <v>20258</v>
      </c>
      <c r="H12" s="168">
        <v>40121</v>
      </c>
      <c r="I12" s="168">
        <v>42011</v>
      </c>
      <c r="J12" s="168">
        <v>32044</v>
      </c>
      <c r="K12" s="168">
        <v>34626</v>
      </c>
      <c r="L12" s="168">
        <v>44920</v>
      </c>
      <c r="M12" s="168">
        <v>38738</v>
      </c>
      <c r="N12" s="168">
        <v>36226</v>
      </c>
      <c r="O12" s="168">
        <v>28126</v>
      </c>
      <c r="P12" s="168">
        <v>31236</v>
      </c>
      <c r="Q12" s="168">
        <v>22335</v>
      </c>
      <c r="R12" s="168">
        <v>48394</v>
      </c>
      <c r="S12" s="168">
        <v>28479</v>
      </c>
      <c r="T12" s="168">
        <v>11491</v>
      </c>
      <c r="U12" s="168">
        <v>18043</v>
      </c>
      <c r="V12" s="168">
        <v>23868</v>
      </c>
      <c r="W12" s="168">
        <v>14974</v>
      </c>
      <c r="X12" s="168">
        <v>17043</v>
      </c>
      <c r="Y12" s="168">
        <v>23401</v>
      </c>
      <c r="Z12" s="168">
        <v>6106</v>
      </c>
      <c r="AA12" s="168">
        <v>5082</v>
      </c>
      <c r="AB12" s="168">
        <v>18601</v>
      </c>
      <c r="AC12" s="168">
        <v>14476</v>
      </c>
      <c r="AD12" s="168">
        <v>21351</v>
      </c>
      <c r="AE12" s="168">
        <v>17486.38</v>
      </c>
      <c r="AF12">
        <v>30457.65</v>
      </c>
      <c r="AG12">
        <v>31318.21</v>
      </c>
      <c r="AH12">
        <v>23158.26</v>
      </c>
      <c r="AI12">
        <v>13249.137479700001</v>
      </c>
      <c r="AJ12">
        <v>19184.875403999999</v>
      </c>
      <c r="AK12">
        <v>42127</v>
      </c>
      <c r="AL12">
        <v>-1229</v>
      </c>
      <c r="AM12">
        <v>-33959</v>
      </c>
      <c r="AN12">
        <v>31549</v>
      </c>
      <c r="AO12">
        <v>18584</v>
      </c>
      <c r="AP12">
        <v>20258</v>
      </c>
    </row>
    <row r="13" spans="1:42" ht="15" x14ac:dyDescent="0.25">
      <c r="A13" s="179" t="s">
        <v>37</v>
      </c>
      <c r="B13" s="168">
        <v>13193</v>
      </c>
      <c r="C13" s="168">
        <v>-2691</v>
      </c>
      <c r="D13" s="168">
        <v>-40168</v>
      </c>
      <c r="E13" s="168">
        <v>31160</v>
      </c>
      <c r="F13" s="168">
        <v>36676</v>
      </c>
      <c r="G13" s="168">
        <v>34716</v>
      </c>
      <c r="H13" s="168">
        <v>66048</v>
      </c>
      <c r="I13" s="168">
        <v>39569</v>
      </c>
      <c r="J13" s="168">
        <v>37306</v>
      </c>
      <c r="K13" s="168">
        <v>23976</v>
      </c>
      <c r="L13" s="168">
        <v>34431</v>
      </c>
      <c r="M13" s="168">
        <v>38234</v>
      </c>
      <c r="N13" s="168">
        <v>25995</v>
      </c>
      <c r="O13" s="168">
        <v>33972</v>
      </c>
      <c r="P13" s="168">
        <v>22089</v>
      </c>
      <c r="Q13" s="168">
        <v>19114</v>
      </c>
      <c r="R13" s="168">
        <v>8282</v>
      </c>
      <c r="S13" s="168">
        <v>40550</v>
      </c>
      <c r="T13" s="168">
        <v>-13924</v>
      </c>
      <c r="U13" s="168">
        <v>25102</v>
      </c>
      <c r="V13" s="168">
        <v>12989</v>
      </c>
      <c r="W13" s="168">
        <v>27752</v>
      </c>
      <c r="X13" s="168">
        <v>9392</v>
      </c>
      <c r="Y13" s="168">
        <v>43769</v>
      </c>
      <c r="Z13" s="168">
        <v>22535</v>
      </c>
      <c r="AA13" s="168">
        <v>16070</v>
      </c>
      <c r="AB13" s="168">
        <v>21862</v>
      </c>
      <c r="AC13" s="168">
        <v>21156</v>
      </c>
      <c r="AD13" s="168">
        <v>17679</v>
      </c>
      <c r="AE13" s="168">
        <v>24983.85</v>
      </c>
      <c r="AF13">
        <v>30878.04</v>
      </c>
      <c r="AG13">
        <v>34297.699999999997</v>
      </c>
      <c r="AH13">
        <v>18700.16</v>
      </c>
      <c r="AI13">
        <v>16062.1309602</v>
      </c>
      <c r="AJ13">
        <v>34217.743520299999</v>
      </c>
      <c r="AK13">
        <v>13193</v>
      </c>
      <c r="AL13">
        <v>-2691</v>
      </c>
      <c r="AM13">
        <v>-40168</v>
      </c>
      <c r="AN13">
        <v>31160</v>
      </c>
      <c r="AO13">
        <v>36676</v>
      </c>
      <c r="AP13">
        <v>34716</v>
      </c>
    </row>
    <row r="14" spans="1:42" ht="15" x14ac:dyDescent="0.25">
      <c r="A14" s="179" t="s">
        <v>38</v>
      </c>
      <c r="B14" s="168">
        <v>9342</v>
      </c>
      <c r="C14" s="168">
        <v>6925</v>
      </c>
      <c r="D14" s="168">
        <v>53299</v>
      </c>
      <c r="E14" s="168">
        <v>-6426</v>
      </c>
      <c r="F14" s="168">
        <v>24297</v>
      </c>
      <c r="G14" s="168">
        <v>17045</v>
      </c>
      <c r="H14" s="168">
        <v>5454</v>
      </c>
      <c r="I14" s="168">
        <v>10880</v>
      </c>
      <c r="J14" s="168">
        <v>-20273</v>
      </c>
      <c r="K14" s="168">
        <v>20206</v>
      </c>
      <c r="L14" s="168">
        <v>35786</v>
      </c>
      <c r="M14" s="168">
        <v>28035</v>
      </c>
      <c r="N14" s="168">
        <v>16972</v>
      </c>
      <c r="O14" s="168">
        <v>32304</v>
      </c>
      <c r="P14" s="168">
        <v>27994</v>
      </c>
      <c r="Q14" s="168">
        <v>18408</v>
      </c>
      <c r="R14" s="168">
        <v>27647</v>
      </c>
      <c r="S14" s="168">
        <v>13905</v>
      </c>
      <c r="T14" s="168">
        <v>20082</v>
      </c>
      <c r="U14" s="168">
        <v>-4235</v>
      </c>
      <c r="V14" s="168">
        <v>5524</v>
      </c>
      <c r="W14" s="168">
        <v>13936</v>
      </c>
      <c r="X14" s="168">
        <v>18489</v>
      </c>
      <c r="Y14" s="168">
        <v>53006</v>
      </c>
      <c r="Z14" s="168">
        <v>26384</v>
      </c>
      <c r="AA14" s="168">
        <v>7466</v>
      </c>
      <c r="AB14" s="168">
        <v>17107</v>
      </c>
      <c r="AC14" s="168">
        <v>28956</v>
      </c>
      <c r="AD14" s="168">
        <v>31728</v>
      </c>
      <c r="AE14" s="168">
        <v>37927.5</v>
      </c>
      <c r="AF14">
        <v>37545.54</v>
      </c>
      <c r="AG14">
        <v>26962.35</v>
      </c>
      <c r="AH14">
        <v>24636.06</v>
      </c>
      <c r="AI14">
        <v>9137.3111003499998</v>
      </c>
      <c r="AJ14">
        <v>11083.8498908</v>
      </c>
      <c r="AK14">
        <v>9342</v>
      </c>
      <c r="AL14">
        <v>6925</v>
      </c>
      <c r="AM14">
        <v>53299</v>
      </c>
      <c r="AN14">
        <v>-6426</v>
      </c>
      <c r="AO14">
        <v>24297</v>
      </c>
      <c r="AP14">
        <v>17045</v>
      </c>
    </row>
    <row r="15" spans="1:42" ht="15" x14ac:dyDescent="0.25">
      <c r="A15" s="179" t="s">
        <v>39</v>
      </c>
      <c r="B15" s="168">
        <v>-10919</v>
      </c>
      <c r="C15" s="168">
        <v>-18316</v>
      </c>
      <c r="D15" s="168">
        <v>48563</v>
      </c>
      <c r="E15" s="168">
        <v>17190</v>
      </c>
      <c r="F15" s="168">
        <v>-8326</v>
      </c>
      <c r="G15" s="168">
        <v>4635</v>
      </c>
      <c r="H15" s="168">
        <v>47976</v>
      </c>
      <c r="I15" s="168">
        <v>24955</v>
      </c>
      <c r="J15" s="168">
        <v>24792</v>
      </c>
      <c r="K15" s="168">
        <v>21376</v>
      </c>
      <c r="L15" s="168">
        <v>28205</v>
      </c>
      <c r="M15" s="168">
        <v>40244</v>
      </c>
      <c r="N15" s="168">
        <v>27562</v>
      </c>
      <c r="O15" s="168">
        <v>42931</v>
      </c>
      <c r="P15" s="168">
        <v>16896</v>
      </c>
      <c r="Q15" s="168">
        <v>5265</v>
      </c>
      <c r="R15" s="168">
        <v>14913</v>
      </c>
      <c r="S15" s="168">
        <v>20717</v>
      </c>
      <c r="T15" s="168">
        <v>34100</v>
      </c>
      <c r="U15" s="168">
        <v>30480</v>
      </c>
      <c r="V15" s="168">
        <v>17712</v>
      </c>
      <c r="W15" s="168">
        <v>14284</v>
      </c>
      <c r="X15" s="168">
        <v>19059</v>
      </c>
      <c r="Y15" s="168">
        <v>32093</v>
      </c>
      <c r="Z15" s="168">
        <v>31069</v>
      </c>
      <c r="AA15" s="168">
        <v>-1134</v>
      </c>
      <c r="AB15" s="168">
        <v>19942</v>
      </c>
      <c r="AC15" s="168">
        <v>24683</v>
      </c>
      <c r="AD15" s="168">
        <v>26542</v>
      </c>
      <c r="AE15" s="168">
        <v>32755.09</v>
      </c>
      <c r="AF15">
        <v>27805.68</v>
      </c>
      <c r="AG15">
        <v>21076.7</v>
      </c>
      <c r="AH15">
        <v>7059.53</v>
      </c>
      <c r="AI15">
        <v>18495.586839200001</v>
      </c>
      <c r="AJ15">
        <v>21658.086084999999</v>
      </c>
      <c r="AK15">
        <v>-10919</v>
      </c>
      <c r="AL15">
        <v>-18316</v>
      </c>
      <c r="AM15">
        <v>48563</v>
      </c>
      <c r="AN15">
        <v>17190</v>
      </c>
      <c r="AO15">
        <v>-8326</v>
      </c>
      <c r="AP15">
        <v>4635</v>
      </c>
    </row>
  </sheetData>
  <mergeCells count="1">
    <mergeCell ref="B1:AE1"/>
  </mergeCell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dimension ref="A1:AP15"/>
  <sheetViews>
    <sheetView topLeftCell="AA1" workbookViewId="0">
      <selection activeCell="AL4" sqref="AL4"/>
    </sheetView>
  </sheetViews>
  <sheetFormatPr defaultColWidth="18.7109375" defaultRowHeight="12.75" customHeight="1" x14ac:dyDescent="0.25"/>
  <cols>
    <col min="1" max="36" width="9.140625" customWidth="1"/>
    <col min="37" max="42" width="16.7109375" customWidth="1"/>
  </cols>
  <sheetData>
    <row r="1" spans="1:42"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176"/>
      <c r="AG1" s="176"/>
      <c r="AH1" s="176"/>
      <c r="AI1" s="176"/>
      <c r="AJ1" s="176"/>
      <c r="AK1" s="176" t="s">
        <v>238</v>
      </c>
      <c r="AL1" s="176" t="s">
        <v>239</v>
      </c>
      <c r="AM1" s="176" t="s">
        <v>240</v>
      </c>
      <c r="AN1" s="176" t="s">
        <v>241</v>
      </c>
      <c r="AO1" s="176" t="s">
        <v>242</v>
      </c>
      <c r="AP1" s="176" t="s">
        <v>243</v>
      </c>
    </row>
    <row r="2" spans="1:42"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42" ht="15" x14ac:dyDescent="0.25">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c r="AF3" s="183" t="s">
        <v>163</v>
      </c>
      <c r="AG3" s="183" t="s">
        <v>168</v>
      </c>
      <c r="AH3" s="183" t="s">
        <v>169</v>
      </c>
      <c r="AI3" s="183" t="s">
        <v>170</v>
      </c>
      <c r="AJ3" s="183" t="s">
        <v>171</v>
      </c>
      <c r="AK3" s="183"/>
      <c r="AL3" s="183"/>
      <c r="AM3" s="183"/>
      <c r="AN3" s="183"/>
      <c r="AO3" s="183"/>
      <c r="AP3" s="183"/>
    </row>
    <row r="4" spans="1:42" ht="15" x14ac:dyDescent="0.25">
      <c r="A4" s="179" t="s">
        <v>28</v>
      </c>
      <c r="B4" s="168">
        <v>40492</v>
      </c>
      <c r="C4" s="168">
        <v>-4759</v>
      </c>
      <c r="D4" s="168">
        <v>-120420</v>
      </c>
      <c r="E4" s="168">
        <v>-132338</v>
      </c>
      <c r="F4" s="168">
        <v>-58228</v>
      </c>
      <c r="G4" s="168">
        <v>-60307</v>
      </c>
      <c r="H4" s="168">
        <v>-43218</v>
      </c>
      <c r="I4" s="168">
        <v>964</v>
      </c>
      <c r="J4" s="168">
        <v>-22263</v>
      </c>
      <c r="K4" s="168">
        <v>4605</v>
      </c>
      <c r="L4" s="168">
        <v>-1432</v>
      </c>
      <c r="M4" s="168">
        <v>-16689</v>
      </c>
      <c r="N4" s="168">
        <v>33015</v>
      </c>
      <c r="O4" s="168">
        <v>-30713</v>
      </c>
      <c r="P4" s="168">
        <v>-2297</v>
      </c>
      <c r="Q4" s="168">
        <v>-5628</v>
      </c>
      <c r="R4" s="168">
        <v>-64681</v>
      </c>
      <c r="S4" s="168">
        <v>-113199</v>
      </c>
      <c r="T4" s="168">
        <v>36242</v>
      </c>
      <c r="U4" s="168">
        <v>-10677</v>
      </c>
      <c r="V4" s="168">
        <v>8158</v>
      </c>
      <c r="W4" s="168">
        <v>1393</v>
      </c>
      <c r="X4" s="168">
        <v>10170</v>
      </c>
      <c r="Y4" s="168">
        <v>3654</v>
      </c>
      <c r="Z4" s="168">
        <v>8171</v>
      </c>
      <c r="AA4" s="168">
        <v>-29212</v>
      </c>
      <c r="AB4" s="168">
        <v>-12486</v>
      </c>
      <c r="AC4" s="168">
        <v>-4201</v>
      </c>
      <c r="AD4" s="168">
        <v>-21987</v>
      </c>
      <c r="AE4" s="168">
        <v>21381.31</v>
      </c>
      <c r="AF4" s="168">
        <v>-39100.47</v>
      </c>
      <c r="AG4" s="168">
        <v>-31088.78</v>
      </c>
      <c r="AH4" s="168">
        <v>7306.74</v>
      </c>
      <c r="AI4" s="168">
        <v>-13318.9509084</v>
      </c>
      <c r="AJ4" s="168">
        <v>-6116.2163466399998</v>
      </c>
      <c r="AK4" s="168">
        <v>40492</v>
      </c>
      <c r="AL4">
        <v>-4759</v>
      </c>
      <c r="AM4">
        <v>-120420</v>
      </c>
      <c r="AN4">
        <v>-132338</v>
      </c>
      <c r="AO4">
        <v>-58228</v>
      </c>
      <c r="AP4">
        <v>-60307</v>
      </c>
    </row>
    <row r="5" spans="1:42" ht="15" x14ac:dyDescent="0.25">
      <c r="A5" s="179" t="s">
        <v>29</v>
      </c>
      <c r="B5" s="168">
        <v>-31532</v>
      </c>
      <c r="C5" s="168">
        <v>-59207</v>
      </c>
      <c r="D5" s="168">
        <v>75613</v>
      </c>
      <c r="E5" s="168">
        <v>-7180</v>
      </c>
      <c r="F5" s="168">
        <v>-64896</v>
      </c>
      <c r="G5" s="168">
        <v>-23876</v>
      </c>
      <c r="H5" s="168">
        <v>15349</v>
      </c>
      <c r="I5" s="168">
        <v>-20808</v>
      </c>
      <c r="J5" s="168">
        <v>-41154</v>
      </c>
      <c r="K5" s="168">
        <v>-33997</v>
      </c>
      <c r="L5" s="168">
        <v>-13894</v>
      </c>
      <c r="M5" s="168">
        <v>-22573</v>
      </c>
      <c r="N5" s="168">
        <v>-17102</v>
      </c>
      <c r="O5" s="168">
        <v>-38902</v>
      </c>
      <c r="P5" s="168">
        <v>-63575</v>
      </c>
      <c r="Q5" s="168">
        <v>-26557</v>
      </c>
      <c r="R5" s="168">
        <v>-43095</v>
      </c>
      <c r="S5" s="168">
        <v>-46804</v>
      </c>
      <c r="T5" s="168">
        <v>-20875</v>
      </c>
      <c r="U5" s="168">
        <v>-24366</v>
      </c>
      <c r="V5" s="168">
        <v>1186</v>
      </c>
      <c r="W5" s="168">
        <v>-25843</v>
      </c>
      <c r="X5" s="168">
        <v>-4476</v>
      </c>
      <c r="Y5" s="168">
        <v>-2368</v>
      </c>
      <c r="Z5" s="168">
        <v>5908</v>
      </c>
      <c r="AA5" s="168">
        <v>-17978</v>
      </c>
      <c r="AB5" s="168">
        <v>-35602</v>
      </c>
      <c r="AC5" s="168">
        <v>-45104</v>
      </c>
      <c r="AD5" s="168">
        <v>-5118</v>
      </c>
      <c r="AE5" s="168">
        <v>-37282.99</v>
      </c>
      <c r="AF5" s="168">
        <v>-15646.38</v>
      </c>
      <c r="AG5" s="168">
        <v>-40071.83</v>
      </c>
      <c r="AH5" s="168">
        <v>-32633</v>
      </c>
      <c r="AI5" s="168">
        <v>-26703.2674372</v>
      </c>
      <c r="AJ5" s="168">
        <v>-28524.806553999999</v>
      </c>
      <c r="AK5" s="168">
        <v>-31532</v>
      </c>
      <c r="AL5">
        <v>-59207</v>
      </c>
      <c r="AM5">
        <v>75613</v>
      </c>
      <c r="AN5">
        <v>-7180</v>
      </c>
      <c r="AO5">
        <v>-64896</v>
      </c>
      <c r="AP5">
        <v>-23876</v>
      </c>
    </row>
    <row r="6" spans="1:42" ht="15" x14ac:dyDescent="0.25">
      <c r="A6" s="179" t="s">
        <v>30</v>
      </c>
      <c r="B6" s="168">
        <v>-34798</v>
      </c>
      <c r="C6" s="168">
        <v>-42109</v>
      </c>
      <c r="D6" s="168">
        <v>-24685</v>
      </c>
      <c r="E6" s="168">
        <v>-25779</v>
      </c>
      <c r="F6" s="168">
        <v>-20971</v>
      </c>
      <c r="G6" s="168">
        <v>-80751</v>
      </c>
      <c r="H6" s="168">
        <v>22236</v>
      </c>
      <c r="I6" s="168">
        <v>-24802</v>
      </c>
      <c r="J6" s="168">
        <v>-17360</v>
      </c>
      <c r="K6" s="168">
        <v>-33058</v>
      </c>
      <c r="L6" s="168">
        <v>-34947</v>
      </c>
      <c r="M6" s="168">
        <v>-9445</v>
      </c>
      <c r="N6" s="168">
        <v>-51123</v>
      </c>
      <c r="O6" s="168">
        <v>-40193</v>
      </c>
      <c r="P6" s="168">
        <v>-34902</v>
      </c>
      <c r="Q6" s="168">
        <v>-96096</v>
      </c>
      <c r="R6" s="168">
        <v>-38881</v>
      </c>
      <c r="S6" s="168">
        <v>-9183</v>
      </c>
      <c r="T6" s="168">
        <v>-13153</v>
      </c>
      <c r="U6" s="168">
        <v>-27914</v>
      </c>
      <c r="V6" s="168">
        <v>-37945</v>
      </c>
      <c r="W6" s="168">
        <v>-37233</v>
      </c>
      <c r="X6" s="168">
        <v>-84151</v>
      </c>
      <c r="Y6" s="168">
        <v>-52823</v>
      </c>
      <c r="Z6" s="168">
        <v>-62375</v>
      </c>
      <c r="AA6" s="168">
        <v>-22703</v>
      </c>
      <c r="AB6" s="168">
        <v>-24411</v>
      </c>
      <c r="AC6" s="168">
        <v>-35779</v>
      </c>
      <c r="AD6" s="168">
        <v>-52190</v>
      </c>
      <c r="AE6" s="168">
        <v>-44594.1</v>
      </c>
      <c r="AF6" s="168">
        <v>-46276.85</v>
      </c>
      <c r="AG6" s="168">
        <v>-41178.449999999997</v>
      </c>
      <c r="AH6" s="168">
        <v>-54098.76</v>
      </c>
      <c r="AI6" s="168">
        <v>-94386.657514799997</v>
      </c>
      <c r="AJ6" s="168">
        <v>-67435.723010500005</v>
      </c>
      <c r="AK6" s="168">
        <v>-34798</v>
      </c>
      <c r="AL6">
        <v>-42109</v>
      </c>
      <c r="AM6">
        <v>-24685</v>
      </c>
      <c r="AN6">
        <v>-25779</v>
      </c>
      <c r="AO6">
        <v>-20971</v>
      </c>
      <c r="AP6">
        <v>-80751</v>
      </c>
    </row>
    <row r="7" spans="1:42" ht="15" x14ac:dyDescent="0.25">
      <c r="A7" s="179" t="s">
        <v>31</v>
      </c>
      <c r="B7" s="168">
        <v>-9350</v>
      </c>
      <c r="C7" s="168">
        <v>-26697</v>
      </c>
      <c r="D7" s="168">
        <v>-94261</v>
      </c>
      <c r="E7" s="168">
        <v>-33209</v>
      </c>
      <c r="F7" s="168">
        <v>-50463</v>
      </c>
      <c r="G7" s="168">
        <v>-39680</v>
      </c>
      <c r="H7" s="168">
        <v>-1920</v>
      </c>
      <c r="I7" s="168">
        <v>-7206</v>
      </c>
      <c r="J7" s="168">
        <v>-49617</v>
      </c>
      <c r="K7" s="168">
        <v>-43035</v>
      </c>
      <c r="L7" s="168">
        <v>-59116</v>
      </c>
      <c r="M7" s="168">
        <v>-58070</v>
      </c>
      <c r="N7" s="168">
        <v>-46224</v>
      </c>
      <c r="O7" s="168">
        <v>-45231</v>
      </c>
      <c r="P7" s="168">
        <v>-21337</v>
      </c>
      <c r="Q7" s="168">
        <v>-46392</v>
      </c>
      <c r="R7" s="168">
        <v>-46932</v>
      </c>
      <c r="S7" s="168">
        <v>-10394</v>
      </c>
      <c r="T7" s="168">
        <v>-22183</v>
      </c>
      <c r="U7" s="168">
        <v>-50361</v>
      </c>
      <c r="V7" s="168">
        <v>-34244</v>
      </c>
      <c r="W7" s="168">
        <v>-28299</v>
      </c>
      <c r="X7" s="168">
        <v>-23057</v>
      </c>
      <c r="Y7" s="168">
        <v>-23653</v>
      </c>
      <c r="Z7" s="168">
        <v>-18731</v>
      </c>
      <c r="AA7" s="168">
        <v>-34493</v>
      </c>
      <c r="AB7" s="168">
        <v>-34719</v>
      </c>
      <c r="AC7" s="168">
        <v>-39354</v>
      </c>
      <c r="AD7" s="168">
        <v>-36816</v>
      </c>
      <c r="AE7" s="168">
        <v>-31096.54</v>
      </c>
      <c r="AF7" s="168">
        <v>-26820.7</v>
      </c>
      <c r="AG7" s="168">
        <v>-39596.559999999998</v>
      </c>
      <c r="AH7" s="168">
        <v>-38490.559999999998</v>
      </c>
      <c r="AI7" s="168">
        <v>-7432.9692029799999</v>
      </c>
      <c r="AJ7" s="168">
        <v>-6871.4972382400001</v>
      </c>
      <c r="AK7" s="168">
        <v>-9350</v>
      </c>
      <c r="AL7">
        <v>-26697</v>
      </c>
      <c r="AM7">
        <v>-94261</v>
      </c>
      <c r="AN7">
        <v>-33209</v>
      </c>
      <c r="AO7">
        <v>-50463</v>
      </c>
      <c r="AP7">
        <v>-39680</v>
      </c>
    </row>
    <row r="8" spans="1:42" ht="15" x14ac:dyDescent="0.25">
      <c r="A8" s="179" t="s">
        <v>32</v>
      </c>
      <c r="B8" s="168">
        <v>-3227</v>
      </c>
      <c r="C8" s="168">
        <v>-13581</v>
      </c>
      <c r="D8" s="168">
        <v>-52530</v>
      </c>
      <c r="E8" s="168">
        <v>-80344</v>
      </c>
      <c r="F8" s="168">
        <v>-118304</v>
      </c>
      <c r="G8" s="168">
        <v>-138191</v>
      </c>
      <c r="H8" s="168">
        <v>-16033</v>
      </c>
      <c r="I8" s="168">
        <v>-40976</v>
      </c>
      <c r="J8" s="168">
        <v>-17804</v>
      </c>
      <c r="K8" s="168">
        <v>-31502</v>
      </c>
      <c r="L8" s="168">
        <v>-19012</v>
      </c>
      <c r="M8" s="168">
        <v>-19099</v>
      </c>
      <c r="N8" s="168">
        <v>-31253</v>
      </c>
      <c r="O8" s="168">
        <v>-147962</v>
      </c>
      <c r="P8" s="168">
        <v>-29909</v>
      </c>
      <c r="Q8" s="168">
        <v>-28129</v>
      </c>
      <c r="R8" s="168">
        <v>-49915</v>
      </c>
      <c r="S8" s="168">
        <v>-34603</v>
      </c>
      <c r="T8" s="168">
        <v>-27749</v>
      </c>
      <c r="U8" s="168">
        <v>-15643</v>
      </c>
      <c r="V8" s="168">
        <v>-26481</v>
      </c>
      <c r="W8" s="168">
        <v>-13461</v>
      </c>
      <c r="X8" s="168">
        <v>-3122</v>
      </c>
      <c r="Y8" s="168">
        <v>-37490</v>
      </c>
      <c r="Z8" s="168">
        <v>-28582</v>
      </c>
      <c r="AA8" s="168">
        <v>-34988</v>
      </c>
      <c r="AB8" s="168">
        <v>-27611</v>
      </c>
      <c r="AC8" s="168">
        <v>-13772</v>
      </c>
      <c r="AD8" s="168">
        <v>-19453</v>
      </c>
      <c r="AE8" s="168">
        <v>-43834.12</v>
      </c>
      <c r="AF8" s="168">
        <v>-36949.01</v>
      </c>
      <c r="AG8" s="168">
        <v>-18708.64</v>
      </c>
      <c r="AH8" s="168">
        <v>-25398.73</v>
      </c>
      <c r="AI8" s="168">
        <v>-18684.161391000001</v>
      </c>
      <c r="AJ8" s="168">
        <v>-9368.2712112299996</v>
      </c>
      <c r="AK8" s="168">
        <v>-3227</v>
      </c>
      <c r="AL8">
        <v>-13581</v>
      </c>
      <c r="AM8">
        <v>-52530</v>
      </c>
      <c r="AN8">
        <v>-80344</v>
      </c>
      <c r="AO8">
        <v>-118304</v>
      </c>
      <c r="AP8">
        <v>-138191</v>
      </c>
    </row>
    <row r="9" spans="1:42" ht="15" x14ac:dyDescent="0.25">
      <c r="A9" s="179" t="s">
        <v>33</v>
      </c>
      <c r="B9" s="168">
        <v>-63795</v>
      </c>
      <c r="C9" s="168">
        <v>-22107</v>
      </c>
      <c r="D9" s="168">
        <v>-145121</v>
      </c>
      <c r="E9" s="168">
        <v>-71818</v>
      </c>
      <c r="F9" s="168">
        <v>-97960</v>
      </c>
      <c r="G9" s="168">
        <v>8885</v>
      </c>
      <c r="H9" s="168">
        <v>-38043</v>
      </c>
      <c r="I9" s="168">
        <v>-46710</v>
      </c>
      <c r="J9" s="168">
        <v>-50164</v>
      </c>
      <c r="K9" s="168">
        <v>-42655</v>
      </c>
      <c r="L9" s="168">
        <v>-57844</v>
      </c>
      <c r="M9" s="168">
        <v>-49321</v>
      </c>
      <c r="N9" s="168">
        <v>-51930</v>
      </c>
      <c r="O9" s="168">
        <v>-183623</v>
      </c>
      <c r="P9" s="168">
        <v>-63558</v>
      </c>
      <c r="Q9" s="168">
        <v>-43443</v>
      </c>
      <c r="R9" s="168">
        <v>-78712</v>
      </c>
      <c r="S9" s="168">
        <v>-44428</v>
      </c>
      <c r="T9" s="168">
        <v>-46623</v>
      </c>
      <c r="U9" s="168">
        <v>-26480</v>
      </c>
      <c r="V9" s="168">
        <v>-49249</v>
      </c>
      <c r="W9" s="168">
        <v>-37820</v>
      </c>
      <c r="X9" s="168">
        <v>-37124</v>
      </c>
      <c r="Y9" s="168">
        <v>-46806</v>
      </c>
      <c r="Z9" s="168">
        <v>-42271</v>
      </c>
      <c r="AA9" s="168">
        <v>-36915</v>
      </c>
      <c r="AB9" s="168">
        <v>-53138</v>
      </c>
      <c r="AC9" s="168">
        <v>-64948</v>
      </c>
      <c r="AD9" s="168">
        <v>-25781</v>
      </c>
      <c r="AE9" s="168">
        <v>-34943.18</v>
      </c>
      <c r="AF9" s="168">
        <v>-51296.07</v>
      </c>
      <c r="AG9" s="168">
        <v>-57331.83</v>
      </c>
      <c r="AH9" s="168">
        <v>-54558.23</v>
      </c>
      <c r="AI9" s="168">
        <v>-68587.0014906</v>
      </c>
      <c r="AJ9" s="168">
        <v>-35762.9559534</v>
      </c>
      <c r="AK9" s="168">
        <v>-63795</v>
      </c>
      <c r="AL9">
        <v>-22107</v>
      </c>
      <c r="AM9">
        <v>-145121</v>
      </c>
      <c r="AN9">
        <v>-71818</v>
      </c>
      <c r="AO9">
        <v>-97960</v>
      </c>
      <c r="AP9">
        <v>8885</v>
      </c>
    </row>
    <row r="10" spans="1:42" ht="15" x14ac:dyDescent="0.25">
      <c r="A10" s="179" t="s">
        <v>34</v>
      </c>
      <c r="B10" s="168">
        <v>-36118</v>
      </c>
      <c r="C10" s="168">
        <v>-38566</v>
      </c>
      <c r="D10" s="168">
        <v>-36480</v>
      </c>
      <c r="E10" s="168">
        <v>-38227</v>
      </c>
      <c r="F10" s="168">
        <v>-78781</v>
      </c>
      <c r="G10" s="168">
        <v>-21682</v>
      </c>
      <c r="H10" s="168">
        <v>-28289</v>
      </c>
      <c r="I10" s="168">
        <v>-64234</v>
      </c>
      <c r="J10" s="168">
        <v>-49396</v>
      </c>
      <c r="K10" s="168">
        <v>-44130</v>
      </c>
      <c r="L10" s="168">
        <v>-48300</v>
      </c>
      <c r="M10" s="168">
        <v>-25504</v>
      </c>
      <c r="N10" s="168">
        <v>-48567</v>
      </c>
      <c r="O10" s="168">
        <v>-182992</v>
      </c>
      <c r="P10" s="168">
        <v>-65306</v>
      </c>
      <c r="Q10" s="168">
        <v>-37942</v>
      </c>
      <c r="R10" s="168">
        <v>-73787</v>
      </c>
      <c r="S10" s="168">
        <v>-40766</v>
      </c>
      <c r="T10" s="168">
        <v>-6457</v>
      </c>
      <c r="U10" s="168">
        <v>-40478</v>
      </c>
      <c r="V10" s="168">
        <v>-35347</v>
      </c>
      <c r="W10" s="168">
        <v>-30984</v>
      </c>
      <c r="X10" s="168">
        <v>-12644</v>
      </c>
      <c r="Y10" s="168">
        <v>-15252</v>
      </c>
      <c r="Z10" s="168">
        <v>-52766</v>
      </c>
      <c r="AA10" s="168">
        <v>-45936</v>
      </c>
      <c r="AB10" s="168">
        <v>-47300</v>
      </c>
      <c r="AC10" s="168">
        <v>-39221</v>
      </c>
      <c r="AD10" s="168">
        <v>-35223</v>
      </c>
      <c r="AE10" s="168">
        <v>-42721.46</v>
      </c>
      <c r="AF10" s="168">
        <v>-48900.09</v>
      </c>
      <c r="AG10" s="168">
        <v>-17894.650000000001</v>
      </c>
      <c r="AH10" s="168">
        <v>-23696.21</v>
      </c>
      <c r="AI10" s="168">
        <v>-7182.9008864099997</v>
      </c>
      <c r="AJ10" s="168">
        <v>-13352.517098099999</v>
      </c>
      <c r="AK10" s="168">
        <v>-36118</v>
      </c>
      <c r="AL10">
        <v>-38566</v>
      </c>
      <c r="AM10">
        <v>-36480</v>
      </c>
      <c r="AN10">
        <v>-38227</v>
      </c>
      <c r="AO10">
        <v>-78781</v>
      </c>
      <c r="AP10">
        <v>-21682</v>
      </c>
    </row>
    <row r="11" spans="1:42" ht="15" x14ac:dyDescent="0.25">
      <c r="A11" s="179" t="s">
        <v>35</v>
      </c>
      <c r="B11" s="168">
        <v>-15142</v>
      </c>
      <c r="C11" s="168">
        <v>5081</v>
      </c>
      <c r="D11" s="168">
        <v>-16429</v>
      </c>
      <c r="E11" s="168">
        <v>-15094</v>
      </c>
      <c r="F11" s="168">
        <v>-77117</v>
      </c>
      <c r="G11" s="168">
        <v>-51414</v>
      </c>
      <c r="H11" s="168">
        <v>-22390</v>
      </c>
      <c r="I11" s="168">
        <v>-5845</v>
      </c>
      <c r="J11" s="168">
        <v>-16213</v>
      </c>
      <c r="K11" s="168">
        <v>-13937</v>
      </c>
      <c r="L11" s="168">
        <v>-23998</v>
      </c>
      <c r="M11" s="168">
        <v>5844</v>
      </c>
      <c r="N11" s="168">
        <v>-37121</v>
      </c>
      <c r="O11" s="168">
        <v>-39380</v>
      </c>
      <c r="P11" s="168">
        <v>-27815</v>
      </c>
      <c r="Q11" s="168">
        <v>-14052</v>
      </c>
      <c r="R11" s="168">
        <v>-65381</v>
      </c>
      <c r="S11" s="168">
        <v>-36566</v>
      </c>
      <c r="T11" s="168">
        <v>-19854</v>
      </c>
      <c r="U11" s="168">
        <v>-3753</v>
      </c>
      <c r="V11" s="168">
        <v>-2878</v>
      </c>
      <c r="W11" s="168">
        <v>-12666</v>
      </c>
      <c r="X11" s="168">
        <v>-13960</v>
      </c>
      <c r="Y11" s="168">
        <v>-39998</v>
      </c>
      <c r="Z11" s="168">
        <v>7285</v>
      </c>
      <c r="AA11" s="168">
        <v>-24344</v>
      </c>
      <c r="AB11" s="168">
        <v>-33449</v>
      </c>
      <c r="AC11" s="168">
        <v>-19832</v>
      </c>
      <c r="AD11" s="168">
        <v>-46258</v>
      </c>
      <c r="AE11" s="168">
        <v>-32945.339999999997</v>
      </c>
      <c r="AF11" s="168">
        <v>-39458.29</v>
      </c>
      <c r="AG11" s="168">
        <v>-23445.79</v>
      </c>
      <c r="AH11" s="168">
        <v>-14442.47</v>
      </c>
      <c r="AI11" s="168">
        <v>-5314.7564458200004</v>
      </c>
      <c r="AJ11" s="168">
        <v>-18306.574451100001</v>
      </c>
      <c r="AK11" s="168">
        <v>-15142</v>
      </c>
      <c r="AL11">
        <v>5081</v>
      </c>
      <c r="AM11">
        <v>-16429</v>
      </c>
      <c r="AN11">
        <v>-15094</v>
      </c>
      <c r="AO11">
        <v>-77117</v>
      </c>
      <c r="AP11">
        <v>-51414</v>
      </c>
    </row>
    <row r="12" spans="1:42" ht="15" x14ac:dyDescent="0.25">
      <c r="A12" s="179" t="s">
        <v>36</v>
      </c>
      <c r="B12" s="168">
        <v>14304</v>
      </c>
      <c r="C12" s="168">
        <v>-4500</v>
      </c>
      <c r="D12" s="168">
        <v>-45349</v>
      </c>
      <c r="E12" s="168">
        <v>-49987</v>
      </c>
      <c r="F12" s="168">
        <v>8855</v>
      </c>
      <c r="G12" s="168">
        <v>-45327</v>
      </c>
      <c r="H12" s="168">
        <v>-12705</v>
      </c>
      <c r="I12" s="168">
        <v>-21931</v>
      </c>
      <c r="J12" s="168">
        <v>-11678</v>
      </c>
      <c r="K12" s="168">
        <v>-16455</v>
      </c>
      <c r="L12" s="168">
        <v>-15521</v>
      </c>
      <c r="M12" s="168">
        <v>-12746</v>
      </c>
      <c r="N12" s="168">
        <v>-31334</v>
      </c>
      <c r="O12" s="168">
        <v>-19856</v>
      </c>
      <c r="P12" s="168">
        <v>-41416</v>
      </c>
      <c r="Q12" s="168">
        <v>-22555</v>
      </c>
      <c r="R12" s="168">
        <v>854</v>
      </c>
      <c r="S12" s="168">
        <v>-61966</v>
      </c>
      <c r="T12" s="168">
        <v>-54049</v>
      </c>
      <c r="U12" s="168">
        <v>-27712</v>
      </c>
      <c r="V12" s="168">
        <v>-18022</v>
      </c>
      <c r="W12" s="168">
        <v>-8845</v>
      </c>
      <c r="X12" s="168">
        <v>-17966</v>
      </c>
      <c r="Y12" s="168">
        <v>-5136</v>
      </c>
      <c r="Z12" s="168">
        <v>-10974</v>
      </c>
      <c r="AA12" s="168">
        <v>-32470</v>
      </c>
      <c r="AB12" s="168">
        <v>-35090</v>
      </c>
      <c r="AC12" s="168">
        <v>-20788</v>
      </c>
      <c r="AD12" s="168">
        <v>-50804</v>
      </c>
      <c r="AE12" s="168">
        <v>-26487.17</v>
      </c>
      <c r="AF12" s="168">
        <v>-30253.87</v>
      </c>
      <c r="AG12" s="168">
        <v>-43057.81</v>
      </c>
      <c r="AH12" s="168">
        <v>-36350.120000000003</v>
      </c>
      <c r="AI12" s="168">
        <v>-18872.824050899999</v>
      </c>
      <c r="AJ12" s="168">
        <v>-15710.9736011</v>
      </c>
      <c r="AK12" s="168">
        <v>14304</v>
      </c>
      <c r="AL12">
        <v>-4500</v>
      </c>
      <c r="AM12">
        <v>-45349</v>
      </c>
      <c r="AN12">
        <v>-49987</v>
      </c>
      <c r="AO12">
        <v>8855</v>
      </c>
      <c r="AP12">
        <v>-45327</v>
      </c>
    </row>
    <row r="13" spans="1:42" ht="15" x14ac:dyDescent="0.25">
      <c r="A13" s="179" t="s">
        <v>37</v>
      </c>
      <c r="B13" s="168">
        <v>25649</v>
      </c>
      <c r="C13" s="168">
        <v>771</v>
      </c>
      <c r="D13" s="168">
        <v>4673</v>
      </c>
      <c r="E13" s="168">
        <v>-43092</v>
      </c>
      <c r="F13" s="168">
        <v>28411</v>
      </c>
      <c r="G13" s="168">
        <v>15293</v>
      </c>
      <c r="H13" s="168">
        <v>7479</v>
      </c>
      <c r="I13" s="168">
        <v>-7488</v>
      </c>
      <c r="J13" s="168">
        <v>-21609</v>
      </c>
      <c r="K13" s="168">
        <v>-2983</v>
      </c>
      <c r="L13" s="168">
        <v>3170</v>
      </c>
      <c r="M13" s="168">
        <v>-15058</v>
      </c>
      <c r="N13" s="168">
        <v>-8187</v>
      </c>
      <c r="O13" s="168">
        <v>-13262</v>
      </c>
      <c r="P13" s="168">
        <v>8344</v>
      </c>
      <c r="Q13" s="168">
        <v>1628</v>
      </c>
      <c r="R13" s="168">
        <v>-1526</v>
      </c>
      <c r="S13" s="168">
        <v>558</v>
      </c>
      <c r="T13" s="168">
        <v>-407</v>
      </c>
      <c r="U13" s="168">
        <v>-3374</v>
      </c>
      <c r="V13" s="168">
        <v>10401</v>
      </c>
      <c r="W13" s="168">
        <v>3125</v>
      </c>
      <c r="X13" s="168">
        <v>166</v>
      </c>
      <c r="Y13" s="168">
        <v>26085</v>
      </c>
      <c r="Z13" s="168">
        <v>-4440</v>
      </c>
      <c r="AA13" s="168">
        <v>7400</v>
      </c>
      <c r="AB13" s="168">
        <v>-11666</v>
      </c>
      <c r="AC13" s="168">
        <v>-2741</v>
      </c>
      <c r="AD13" s="168">
        <v>-4433</v>
      </c>
      <c r="AE13" s="168">
        <v>-10084.83</v>
      </c>
      <c r="AF13" s="168">
        <v>-27032.55</v>
      </c>
      <c r="AG13" s="168">
        <v>-5755.41</v>
      </c>
      <c r="AH13" s="168">
        <v>-10251.5</v>
      </c>
      <c r="AI13" s="168">
        <v>-12699.8988852</v>
      </c>
      <c r="AJ13" s="168">
        <v>-2664.68283131</v>
      </c>
      <c r="AK13" s="168">
        <v>25649</v>
      </c>
      <c r="AL13">
        <v>771</v>
      </c>
      <c r="AM13">
        <v>4673</v>
      </c>
      <c r="AN13">
        <v>-43092</v>
      </c>
      <c r="AO13">
        <v>28411</v>
      </c>
      <c r="AP13">
        <v>15293</v>
      </c>
    </row>
    <row r="14" spans="1:42" ht="15" x14ac:dyDescent="0.25">
      <c r="A14" s="179" t="s">
        <v>38</v>
      </c>
      <c r="B14" s="168">
        <v>5957</v>
      </c>
      <c r="C14" s="168">
        <v>17583</v>
      </c>
      <c r="D14" s="168">
        <v>-56331</v>
      </c>
      <c r="E14" s="168">
        <v>-30108</v>
      </c>
      <c r="F14" s="168">
        <v>-24338</v>
      </c>
      <c r="G14" s="168">
        <v>-14114</v>
      </c>
      <c r="H14" s="168">
        <v>1411</v>
      </c>
      <c r="I14" s="168">
        <v>5432</v>
      </c>
      <c r="J14" s="168">
        <v>11315</v>
      </c>
      <c r="K14" s="168">
        <v>8817</v>
      </c>
      <c r="L14" s="168">
        <v>8676</v>
      </c>
      <c r="M14" s="168">
        <v>-7549</v>
      </c>
      <c r="N14" s="168">
        <v>1332</v>
      </c>
      <c r="O14" s="168">
        <v>8962</v>
      </c>
      <c r="P14" s="168">
        <v>4502</v>
      </c>
      <c r="Q14" s="168">
        <v>13975</v>
      </c>
      <c r="R14" s="168">
        <v>6876</v>
      </c>
      <c r="S14" s="168">
        <v>-37754</v>
      </c>
      <c r="T14" s="168">
        <v>12580</v>
      </c>
      <c r="U14" s="168">
        <v>4953</v>
      </c>
      <c r="V14" s="168">
        <v>14292</v>
      </c>
      <c r="W14" s="168">
        <v>10398</v>
      </c>
      <c r="X14" s="168">
        <v>14773</v>
      </c>
      <c r="Y14" s="168">
        <v>2898</v>
      </c>
      <c r="Z14" s="168">
        <v>-5160</v>
      </c>
      <c r="AA14" s="168">
        <v>8360</v>
      </c>
      <c r="AB14" s="168">
        <v>244</v>
      </c>
      <c r="AC14" s="168">
        <v>-2194</v>
      </c>
      <c r="AD14" s="168">
        <v>-8124</v>
      </c>
      <c r="AE14" s="168">
        <v>-20039.599999999999</v>
      </c>
      <c r="AF14" s="168">
        <v>-7135.05</v>
      </c>
      <c r="AG14" s="168">
        <v>-4974.93</v>
      </c>
      <c r="AH14" s="168">
        <v>-2774.77</v>
      </c>
      <c r="AI14" s="168">
        <v>-5464.25368033</v>
      </c>
      <c r="AJ14" s="168">
        <v>13381.105650899999</v>
      </c>
      <c r="AK14" s="168">
        <v>5957</v>
      </c>
      <c r="AL14">
        <v>17583</v>
      </c>
      <c r="AM14">
        <v>-56331</v>
      </c>
      <c r="AN14">
        <v>-30108</v>
      </c>
      <c r="AO14">
        <v>-24338</v>
      </c>
      <c r="AP14">
        <v>-14114</v>
      </c>
    </row>
    <row r="15" spans="1:42" ht="15" x14ac:dyDescent="0.25">
      <c r="A15" s="179" t="s">
        <v>39</v>
      </c>
      <c r="B15" s="168">
        <v>-13081</v>
      </c>
      <c r="C15" s="168">
        <v>-31750</v>
      </c>
      <c r="D15" s="168">
        <v>-93247</v>
      </c>
      <c r="E15" s="168">
        <v>-29281</v>
      </c>
      <c r="F15" s="168">
        <v>-52757</v>
      </c>
      <c r="G15" s="168">
        <v>-68425</v>
      </c>
      <c r="H15" s="168">
        <v>-26193</v>
      </c>
      <c r="I15" s="168">
        <v>-1996</v>
      </c>
      <c r="J15" s="168">
        <v>1087</v>
      </c>
      <c r="K15" s="168">
        <v>7093</v>
      </c>
      <c r="L15" s="168">
        <v>18335</v>
      </c>
      <c r="M15" s="168">
        <v>4658</v>
      </c>
      <c r="N15" s="168">
        <v>11409</v>
      </c>
      <c r="O15" s="168">
        <v>18884</v>
      </c>
      <c r="P15" s="168">
        <v>6481</v>
      </c>
      <c r="Q15" s="168">
        <v>-1689</v>
      </c>
      <c r="R15" s="168">
        <v>-26622</v>
      </c>
      <c r="S15" s="168">
        <v>-69312</v>
      </c>
      <c r="T15" s="168">
        <v>30471</v>
      </c>
      <c r="U15" s="168">
        <v>12734</v>
      </c>
      <c r="V15" s="168">
        <v>16880</v>
      </c>
      <c r="W15" s="168">
        <v>5860</v>
      </c>
      <c r="X15" s="168">
        <v>7444</v>
      </c>
      <c r="Y15" s="168">
        <v>33224</v>
      </c>
      <c r="Z15" s="168">
        <v>12480</v>
      </c>
      <c r="AA15" s="168">
        <v>17551</v>
      </c>
      <c r="AB15" s="168">
        <v>6271</v>
      </c>
      <c r="AC15" s="168">
        <v>38815</v>
      </c>
      <c r="AD15" s="168">
        <v>9569</v>
      </c>
      <c r="AE15" s="168">
        <v>34180.550000000003</v>
      </c>
      <c r="AF15" s="168">
        <v>4381.12</v>
      </c>
      <c r="AG15" s="168">
        <v>12845.77</v>
      </c>
      <c r="AH15" s="168">
        <v>-9616.99</v>
      </c>
      <c r="AI15" s="168">
        <v>8367.2790060799998</v>
      </c>
      <c r="AJ15" s="168">
        <v>22543.574502899999</v>
      </c>
      <c r="AK15" s="168">
        <v>-13081</v>
      </c>
      <c r="AL15">
        <v>-31750</v>
      </c>
      <c r="AM15">
        <v>-93247</v>
      </c>
      <c r="AN15">
        <v>-29281</v>
      </c>
      <c r="AO15">
        <v>-52757</v>
      </c>
      <c r="AP15">
        <v>-68425</v>
      </c>
    </row>
  </sheetData>
  <mergeCells count="1">
    <mergeCell ref="B1:AE1"/>
  </mergeCell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6"/>
  <dimension ref="A1:BC15"/>
  <sheetViews>
    <sheetView topLeftCell="AB1" workbookViewId="0">
      <selection activeCell="AI2" sqref="AI2:AP2"/>
    </sheetView>
  </sheetViews>
  <sheetFormatPr defaultColWidth="18.7109375" defaultRowHeight="12.75" customHeight="1" x14ac:dyDescent="0.25"/>
  <cols>
    <col min="1" max="36" width="9.140625" customWidth="1"/>
    <col min="37" max="42" width="16.7109375" customWidth="1"/>
    <col min="43" max="55" width="9.140625" customWidth="1"/>
  </cols>
  <sheetData>
    <row r="1" spans="1:55"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176">
        <v>32</v>
      </c>
      <c r="AG1" s="176">
        <v>33</v>
      </c>
      <c r="AH1" s="176">
        <v>34</v>
      </c>
      <c r="AI1" s="176">
        <v>35</v>
      </c>
      <c r="AJ1" s="176">
        <v>36</v>
      </c>
      <c r="AK1" s="176" t="s">
        <v>238</v>
      </c>
      <c r="AL1" s="176" t="s">
        <v>239</v>
      </c>
      <c r="AM1" s="176" t="s">
        <v>240</v>
      </c>
      <c r="AN1" s="176" t="s">
        <v>241</v>
      </c>
      <c r="AO1" s="176" t="s">
        <v>242</v>
      </c>
      <c r="AP1" s="176" t="s">
        <v>243</v>
      </c>
      <c r="AQ1" s="163">
        <v>43</v>
      </c>
      <c r="AR1" s="163">
        <v>44</v>
      </c>
      <c r="AS1" s="163">
        <v>45</v>
      </c>
      <c r="AT1" s="163">
        <v>46</v>
      </c>
      <c r="AU1" s="163">
        <v>47</v>
      </c>
      <c r="AV1" s="163">
        <v>48</v>
      </c>
      <c r="AW1" s="163">
        <v>49</v>
      </c>
      <c r="AX1" s="163">
        <v>50</v>
      </c>
      <c r="AY1" s="163">
        <v>51</v>
      </c>
      <c r="AZ1" s="163">
        <v>52</v>
      </c>
      <c r="BA1" s="163">
        <v>53</v>
      </c>
      <c r="BB1" s="163">
        <v>54</v>
      </c>
      <c r="BC1" s="163">
        <v>55</v>
      </c>
    </row>
    <row r="2" spans="1:55"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55" ht="15" x14ac:dyDescent="0.25">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c r="AF3" s="183" t="s">
        <v>163</v>
      </c>
      <c r="AG3" s="183" t="s">
        <v>168</v>
      </c>
      <c r="AH3" s="183" t="s">
        <v>169</v>
      </c>
      <c r="AI3" s="183" t="s">
        <v>170</v>
      </c>
      <c r="AJ3" s="183" t="s">
        <v>171</v>
      </c>
      <c r="AK3" s="183"/>
      <c r="AL3" s="183"/>
      <c r="AM3" s="183"/>
      <c r="AN3" s="183"/>
      <c r="AO3" s="183"/>
      <c r="AP3" s="183"/>
    </row>
    <row r="4" spans="1:55" ht="15" x14ac:dyDescent="0.25">
      <c r="A4" s="179" t="s">
        <v>28</v>
      </c>
      <c r="B4" s="168">
        <v>18143</v>
      </c>
      <c r="C4" s="168">
        <v>20104</v>
      </c>
      <c r="D4" s="168">
        <v>1060</v>
      </c>
      <c r="E4" s="168">
        <v>-6705</v>
      </c>
      <c r="F4" s="168">
        <v>5380</v>
      </c>
      <c r="G4" s="168">
        <v>6513</v>
      </c>
      <c r="H4" s="168">
        <v>-4432</v>
      </c>
      <c r="I4" s="168">
        <v>5085</v>
      </c>
      <c r="J4" s="168">
        <v>4398</v>
      </c>
      <c r="K4" s="168">
        <v>1542</v>
      </c>
      <c r="L4" s="168">
        <v>7465</v>
      </c>
      <c r="M4" s="168">
        <v>6991</v>
      </c>
      <c r="N4" s="168">
        <v>-30037</v>
      </c>
      <c r="O4" s="168">
        <v>348</v>
      </c>
      <c r="P4" s="168">
        <v>8107</v>
      </c>
      <c r="Q4" s="168">
        <v>-4017</v>
      </c>
      <c r="R4" s="168">
        <v>-425</v>
      </c>
      <c r="S4" s="168">
        <v>-9225</v>
      </c>
      <c r="T4" s="168">
        <v>16908</v>
      </c>
      <c r="U4" s="168">
        <v>1482</v>
      </c>
      <c r="V4" s="168">
        <v>-11156</v>
      </c>
      <c r="W4" s="168">
        <v>-10213</v>
      </c>
      <c r="X4" s="168">
        <v>-20743</v>
      </c>
      <c r="Y4" s="168">
        <v>-9275</v>
      </c>
      <c r="Z4" s="168">
        <v>-13998</v>
      </c>
      <c r="AA4" s="168">
        <v>-478</v>
      </c>
      <c r="AB4" s="168">
        <v>-2403</v>
      </c>
      <c r="AC4" s="168">
        <v>3412</v>
      </c>
      <c r="AD4" s="168">
        <v>-10265</v>
      </c>
      <c r="AE4" s="168">
        <v>17932.82</v>
      </c>
      <c r="AF4" s="168">
        <v>-2554.36</v>
      </c>
      <c r="AG4" s="168">
        <v>-2743.38</v>
      </c>
      <c r="AH4" s="168">
        <v>-21323.439999999999</v>
      </c>
      <c r="AI4" s="168">
        <v>2622.7190070699999</v>
      </c>
      <c r="AJ4" s="168">
        <v>1460.19008364</v>
      </c>
      <c r="AK4" s="168">
        <v>18143</v>
      </c>
      <c r="AL4">
        <v>20104</v>
      </c>
      <c r="AM4">
        <v>1060</v>
      </c>
      <c r="AN4">
        <v>-6705</v>
      </c>
      <c r="AO4">
        <v>5380</v>
      </c>
      <c r="AP4">
        <v>6513</v>
      </c>
    </row>
    <row r="5" spans="1:55" ht="15" x14ac:dyDescent="0.25">
      <c r="A5" s="179" t="s">
        <v>29</v>
      </c>
      <c r="B5" s="168">
        <v>14496</v>
      </c>
      <c r="C5" s="168">
        <v>17046</v>
      </c>
      <c r="D5" s="168">
        <v>28591</v>
      </c>
      <c r="E5" s="168">
        <v>33414</v>
      </c>
      <c r="F5" s="168">
        <v>22410</v>
      </c>
      <c r="G5" s="168">
        <v>32200</v>
      </c>
      <c r="H5" s="168">
        <v>-3087</v>
      </c>
      <c r="I5" s="168">
        <v>5883</v>
      </c>
      <c r="J5" s="168">
        <v>-337</v>
      </c>
      <c r="K5" s="168">
        <v>5573</v>
      </c>
      <c r="L5" s="168">
        <v>9954</v>
      </c>
      <c r="M5" s="168">
        <v>4106</v>
      </c>
      <c r="N5" s="168">
        <v>-45491</v>
      </c>
      <c r="O5" s="168">
        <v>-8939</v>
      </c>
      <c r="P5" s="168">
        <v>14935</v>
      </c>
      <c r="Q5" s="168">
        <v>-2717</v>
      </c>
      <c r="R5" s="168">
        <v>1121</v>
      </c>
      <c r="S5" s="168">
        <v>-12965</v>
      </c>
      <c r="T5" s="168">
        <v>918</v>
      </c>
      <c r="U5" s="168">
        <v>1914</v>
      </c>
      <c r="V5" s="168">
        <v>-9204</v>
      </c>
      <c r="W5" s="168">
        <v>-8660</v>
      </c>
      <c r="X5" s="168">
        <v>-7713</v>
      </c>
      <c r="Y5" s="168">
        <v>-7845</v>
      </c>
      <c r="Z5" s="168">
        <v>-18252</v>
      </c>
      <c r="AA5" s="168">
        <v>-3117</v>
      </c>
      <c r="AB5" s="168">
        <v>-7328</v>
      </c>
      <c r="AC5" s="168">
        <v>1020</v>
      </c>
      <c r="AD5" s="168">
        <v>-14303</v>
      </c>
      <c r="AE5" s="168">
        <v>-13954.96</v>
      </c>
      <c r="AF5" s="168">
        <v>-11963.2</v>
      </c>
      <c r="AG5" s="168">
        <v>-5200.6099999999997</v>
      </c>
      <c r="AH5" s="168">
        <v>-1840.41</v>
      </c>
      <c r="AI5" s="168">
        <v>4187.9586768899999</v>
      </c>
      <c r="AJ5" s="168">
        <v>8478.4876017200004</v>
      </c>
      <c r="AK5" s="168">
        <v>14496</v>
      </c>
      <c r="AL5">
        <v>17046</v>
      </c>
      <c r="AM5">
        <v>28591</v>
      </c>
      <c r="AN5">
        <v>33414</v>
      </c>
      <c r="AO5">
        <v>22410</v>
      </c>
      <c r="AP5">
        <v>32200</v>
      </c>
    </row>
    <row r="6" spans="1:55" ht="15" x14ac:dyDescent="0.25">
      <c r="A6" s="179" t="s">
        <v>30</v>
      </c>
      <c r="B6" s="168">
        <v>8013</v>
      </c>
      <c r="C6" s="168">
        <v>6171</v>
      </c>
      <c r="D6" s="168">
        <v>11652</v>
      </c>
      <c r="E6" s="168">
        <v>31146</v>
      </c>
      <c r="F6" s="168">
        <v>5413</v>
      </c>
      <c r="G6" s="168">
        <v>22428</v>
      </c>
      <c r="H6" s="168">
        <v>-10953</v>
      </c>
      <c r="I6" s="168">
        <v>-3719</v>
      </c>
      <c r="J6" s="168">
        <v>-8387</v>
      </c>
      <c r="K6" s="168">
        <v>14402</v>
      </c>
      <c r="L6" s="168">
        <v>2515</v>
      </c>
      <c r="M6" s="168">
        <v>-1482</v>
      </c>
      <c r="N6" s="168">
        <v>-85617</v>
      </c>
      <c r="O6" s="168">
        <v>-18977</v>
      </c>
      <c r="P6" s="168">
        <v>-3075</v>
      </c>
      <c r="Q6" s="168">
        <v>33226</v>
      </c>
      <c r="R6" s="168">
        <v>11038</v>
      </c>
      <c r="S6" s="168">
        <v>4673</v>
      </c>
      <c r="T6" s="168">
        <v>41</v>
      </c>
      <c r="U6" s="168">
        <v>8197</v>
      </c>
      <c r="V6" s="168">
        <v>5577</v>
      </c>
      <c r="W6" s="168">
        <v>-5020</v>
      </c>
      <c r="X6" s="168">
        <v>-3680</v>
      </c>
      <c r="Y6" s="168">
        <v>-25690</v>
      </c>
      <c r="Z6" s="168">
        <v>16046</v>
      </c>
      <c r="AA6" s="168">
        <v>-10304</v>
      </c>
      <c r="AB6" s="168">
        <v>-11892</v>
      </c>
      <c r="AC6" s="168">
        <v>318</v>
      </c>
      <c r="AD6" s="168">
        <v>-9743</v>
      </c>
      <c r="AE6" s="168">
        <v>-12145.2</v>
      </c>
      <c r="AF6" s="168">
        <v>-6374.1</v>
      </c>
      <c r="AG6" s="168">
        <v>-11246.98</v>
      </c>
      <c r="AH6" s="168">
        <v>-5824.41</v>
      </c>
      <c r="AI6" s="168">
        <v>-14067.4628127</v>
      </c>
      <c r="AJ6" s="168">
        <v>-285.71900964999998</v>
      </c>
      <c r="AK6" s="168">
        <v>8013</v>
      </c>
      <c r="AL6">
        <v>6171</v>
      </c>
      <c r="AM6">
        <v>11652</v>
      </c>
      <c r="AN6">
        <v>31146</v>
      </c>
      <c r="AO6">
        <v>5413</v>
      </c>
      <c r="AP6">
        <v>22428</v>
      </c>
    </row>
    <row r="7" spans="1:55" ht="15" x14ac:dyDescent="0.25">
      <c r="A7" s="179" t="s">
        <v>31</v>
      </c>
      <c r="B7" s="168">
        <v>13149</v>
      </c>
      <c r="C7" s="168">
        <v>7520</v>
      </c>
      <c r="D7" s="168">
        <v>-11246</v>
      </c>
      <c r="E7" s="168">
        <v>4525</v>
      </c>
      <c r="F7" s="168">
        <v>-15333</v>
      </c>
      <c r="G7" s="168">
        <v>18954</v>
      </c>
      <c r="H7" s="168">
        <v>-3287</v>
      </c>
      <c r="I7" s="168">
        <v>-15096</v>
      </c>
      <c r="J7" s="168">
        <v>370</v>
      </c>
      <c r="K7" s="168">
        <v>14292</v>
      </c>
      <c r="L7" s="168">
        <v>5764</v>
      </c>
      <c r="M7" s="168">
        <v>12844</v>
      </c>
      <c r="N7" s="168">
        <v>-51062</v>
      </c>
      <c r="O7" s="168">
        <v>-15113</v>
      </c>
      <c r="P7" s="168">
        <v>-4243</v>
      </c>
      <c r="Q7" s="168">
        <v>-7576</v>
      </c>
      <c r="R7" s="168">
        <v>15396</v>
      </c>
      <c r="S7" s="168">
        <v>39174</v>
      </c>
      <c r="T7" s="168">
        <v>-417</v>
      </c>
      <c r="U7" s="168">
        <v>-3938</v>
      </c>
      <c r="V7" s="168">
        <v>931</v>
      </c>
      <c r="W7" s="168">
        <v>-11873</v>
      </c>
      <c r="X7" s="168">
        <v>-13384</v>
      </c>
      <c r="Y7" s="168">
        <v>-6909</v>
      </c>
      <c r="Z7" s="168">
        <v>4298</v>
      </c>
      <c r="AA7" s="168">
        <v>-1605</v>
      </c>
      <c r="AB7" s="168">
        <v>-3388</v>
      </c>
      <c r="AC7" s="168">
        <v>-8262</v>
      </c>
      <c r="AD7" s="168">
        <v>-14076</v>
      </c>
      <c r="AE7" s="168">
        <v>-15644.38</v>
      </c>
      <c r="AF7" s="168">
        <v>-20393.439999999999</v>
      </c>
      <c r="AG7" s="168">
        <v>-12259.07</v>
      </c>
      <c r="AH7" s="168">
        <v>-6039.87</v>
      </c>
      <c r="AI7" s="168">
        <v>14186.4628099</v>
      </c>
      <c r="AJ7" s="168">
        <v>-8445.3140515699997</v>
      </c>
      <c r="AK7" s="168">
        <v>13149</v>
      </c>
      <c r="AL7">
        <v>7520</v>
      </c>
      <c r="AM7">
        <v>-11246</v>
      </c>
      <c r="AN7">
        <v>4525</v>
      </c>
      <c r="AO7">
        <v>-15333</v>
      </c>
      <c r="AP7">
        <v>18954</v>
      </c>
    </row>
    <row r="8" spans="1:55" ht="15" x14ac:dyDescent="0.25">
      <c r="A8" s="179" t="s">
        <v>32</v>
      </c>
      <c r="B8" s="168">
        <v>15768</v>
      </c>
      <c r="C8" s="168">
        <v>12454</v>
      </c>
      <c r="D8" s="168">
        <v>4819</v>
      </c>
      <c r="E8" s="168">
        <v>26467</v>
      </c>
      <c r="F8" s="168">
        <v>-2013</v>
      </c>
      <c r="G8" s="168">
        <v>-11660</v>
      </c>
      <c r="H8" s="168">
        <v>278</v>
      </c>
      <c r="I8" s="168">
        <v>-5244</v>
      </c>
      <c r="J8" s="168">
        <v>-3922</v>
      </c>
      <c r="K8" s="168">
        <v>17000</v>
      </c>
      <c r="L8" s="168">
        <v>7599</v>
      </c>
      <c r="M8" s="168">
        <v>4703</v>
      </c>
      <c r="N8" s="168">
        <v>-61749</v>
      </c>
      <c r="O8" s="168">
        <v>-4796</v>
      </c>
      <c r="P8" s="168">
        <v>-13974</v>
      </c>
      <c r="Q8" s="168">
        <v>-8209</v>
      </c>
      <c r="R8" s="168">
        <v>11730</v>
      </c>
      <c r="S8" s="168">
        <v>21999</v>
      </c>
      <c r="T8" s="168">
        <v>111</v>
      </c>
      <c r="U8" s="168">
        <v>-14868</v>
      </c>
      <c r="V8" s="168">
        <v>-7181</v>
      </c>
      <c r="W8" s="168">
        <v>-5670</v>
      </c>
      <c r="X8" s="168">
        <v>-33700</v>
      </c>
      <c r="Y8" s="168">
        <v>-4722</v>
      </c>
      <c r="Z8" s="168">
        <v>-17382</v>
      </c>
      <c r="AA8" s="168">
        <v>-33279</v>
      </c>
      <c r="AB8" s="168">
        <v>-5421</v>
      </c>
      <c r="AC8" s="168">
        <v>-5246</v>
      </c>
      <c r="AD8" s="168">
        <v>3149</v>
      </c>
      <c r="AE8" s="168">
        <v>-9556.93</v>
      </c>
      <c r="AF8" s="168">
        <v>4538.1899999999996</v>
      </c>
      <c r="AG8" s="168">
        <v>2745.45</v>
      </c>
      <c r="AH8" s="168">
        <v>4565.1899999999996</v>
      </c>
      <c r="AI8" s="168">
        <v>109.54545355400001</v>
      </c>
      <c r="AJ8" s="168">
        <v>8584.0991759299995</v>
      </c>
      <c r="AK8" s="168">
        <v>15768</v>
      </c>
      <c r="AL8">
        <v>12454</v>
      </c>
      <c r="AM8">
        <v>4819</v>
      </c>
      <c r="AN8">
        <v>26467</v>
      </c>
      <c r="AO8">
        <v>-2013</v>
      </c>
      <c r="AP8">
        <v>-11660</v>
      </c>
    </row>
    <row r="9" spans="1:55" ht="15" x14ac:dyDescent="0.25">
      <c r="A9" s="179" t="s">
        <v>33</v>
      </c>
      <c r="B9" s="168">
        <v>10185</v>
      </c>
      <c r="C9" s="168">
        <v>8973</v>
      </c>
      <c r="D9" s="168">
        <v>-56872</v>
      </c>
      <c r="E9" s="168">
        <v>29183</v>
      </c>
      <c r="F9" s="168">
        <v>-2262</v>
      </c>
      <c r="G9" s="168">
        <v>-2279</v>
      </c>
      <c r="H9" s="168">
        <v>1631</v>
      </c>
      <c r="I9" s="168">
        <v>-6152</v>
      </c>
      <c r="J9" s="168">
        <v>-8476</v>
      </c>
      <c r="K9" s="168">
        <v>24516</v>
      </c>
      <c r="L9" s="168">
        <v>4598</v>
      </c>
      <c r="M9" s="168">
        <v>13498</v>
      </c>
      <c r="N9" s="168">
        <v>-26187</v>
      </c>
      <c r="O9" s="168">
        <v>-3349</v>
      </c>
      <c r="P9" s="168">
        <v>4084</v>
      </c>
      <c r="Q9" s="168">
        <v>-11676</v>
      </c>
      <c r="R9" s="168">
        <v>-41</v>
      </c>
      <c r="S9" s="168">
        <v>5609</v>
      </c>
      <c r="T9" s="168">
        <v>-3698</v>
      </c>
      <c r="U9" s="168">
        <v>-11834</v>
      </c>
      <c r="V9" s="168">
        <v>-9229</v>
      </c>
      <c r="W9" s="168">
        <v>-8518</v>
      </c>
      <c r="X9" s="168">
        <v>-26906</v>
      </c>
      <c r="Y9" s="168">
        <v>-30081</v>
      </c>
      <c r="Z9" s="168">
        <v>1856</v>
      </c>
      <c r="AA9" s="168">
        <v>-14717</v>
      </c>
      <c r="AB9" s="168">
        <v>-14012</v>
      </c>
      <c r="AC9" s="168">
        <v>-1520</v>
      </c>
      <c r="AD9" s="168">
        <v>-16566</v>
      </c>
      <c r="AE9" s="168">
        <v>-17778.87</v>
      </c>
      <c r="AF9" s="168">
        <v>-8334.8700000000008</v>
      </c>
      <c r="AG9" s="168">
        <v>-5418.53</v>
      </c>
      <c r="AH9" s="168">
        <v>-7200.7</v>
      </c>
      <c r="AI9" s="168">
        <v>-738.51239867699996</v>
      </c>
      <c r="AJ9" s="168">
        <v>3312.1652872700001</v>
      </c>
      <c r="AK9" s="168">
        <v>10185</v>
      </c>
      <c r="AL9">
        <v>8973</v>
      </c>
      <c r="AM9">
        <v>-56872</v>
      </c>
      <c r="AN9">
        <v>29183</v>
      </c>
      <c r="AO9">
        <v>-2262</v>
      </c>
      <c r="AP9">
        <v>-2279</v>
      </c>
    </row>
    <row r="10" spans="1:55" ht="15" x14ac:dyDescent="0.25">
      <c r="A10" s="179" t="s">
        <v>34</v>
      </c>
      <c r="B10" s="168">
        <v>9446</v>
      </c>
      <c r="C10" s="168">
        <v>7963</v>
      </c>
      <c r="D10" s="168">
        <v>79977</v>
      </c>
      <c r="E10" s="168">
        <v>-11765</v>
      </c>
      <c r="F10" s="168">
        <v>-10845</v>
      </c>
      <c r="G10" s="168">
        <v>-46</v>
      </c>
      <c r="H10" s="168">
        <v>-5772</v>
      </c>
      <c r="I10" s="168">
        <v>-9950</v>
      </c>
      <c r="J10" s="168">
        <v>-11751</v>
      </c>
      <c r="K10" s="168">
        <v>20866</v>
      </c>
      <c r="L10" s="168">
        <v>1850</v>
      </c>
      <c r="M10" s="168">
        <v>3096</v>
      </c>
      <c r="N10" s="168">
        <v>-10608</v>
      </c>
      <c r="O10" s="168">
        <v>-7644</v>
      </c>
      <c r="P10" s="168">
        <v>8127</v>
      </c>
      <c r="Q10" s="168">
        <v>-11493</v>
      </c>
      <c r="R10" s="168">
        <v>10728</v>
      </c>
      <c r="S10" s="168">
        <v>8720</v>
      </c>
      <c r="T10" s="168">
        <v>-1267</v>
      </c>
      <c r="U10" s="168">
        <v>-11347</v>
      </c>
      <c r="V10" s="168">
        <v>-18336</v>
      </c>
      <c r="W10" s="168">
        <v>-2943</v>
      </c>
      <c r="X10" s="168">
        <v>-31490</v>
      </c>
      <c r="Y10" s="168">
        <v>-20471</v>
      </c>
      <c r="Z10" s="168">
        <v>-11896</v>
      </c>
      <c r="AA10" s="168">
        <v>-5896</v>
      </c>
      <c r="AB10" s="168">
        <v>-9419</v>
      </c>
      <c r="AC10" s="168">
        <v>-9650</v>
      </c>
      <c r="AD10" s="168">
        <v>-13497</v>
      </c>
      <c r="AE10" s="168">
        <v>-20782.05</v>
      </c>
      <c r="AF10" s="168">
        <v>-5393.57</v>
      </c>
      <c r="AG10" s="168">
        <v>-16034.39</v>
      </c>
      <c r="AH10" s="168">
        <v>-7250.56</v>
      </c>
      <c r="AI10" s="168">
        <v>-12224.7933908</v>
      </c>
      <c r="AJ10" s="168">
        <v>-1118.6446296900001</v>
      </c>
      <c r="AK10" s="168">
        <v>9446</v>
      </c>
      <c r="AL10">
        <v>7963</v>
      </c>
      <c r="AM10">
        <v>79977</v>
      </c>
      <c r="AN10">
        <v>-11765</v>
      </c>
      <c r="AO10">
        <v>-10845</v>
      </c>
      <c r="AP10">
        <v>-46</v>
      </c>
    </row>
    <row r="11" spans="1:55" ht="15" x14ac:dyDescent="0.25">
      <c r="A11" s="179" t="s">
        <v>35</v>
      </c>
      <c r="B11" s="168">
        <v>5112</v>
      </c>
      <c r="C11" s="168">
        <v>10665</v>
      </c>
      <c r="D11" s="168">
        <v>5972</v>
      </c>
      <c r="E11" s="168">
        <v>-4889</v>
      </c>
      <c r="F11" s="168">
        <v>-3102</v>
      </c>
      <c r="G11" s="168">
        <v>12828</v>
      </c>
      <c r="H11" s="168">
        <v>-4125</v>
      </c>
      <c r="I11" s="168">
        <v>-664</v>
      </c>
      <c r="J11" s="168">
        <v>-1918</v>
      </c>
      <c r="K11" s="168">
        <v>27554</v>
      </c>
      <c r="L11" s="168">
        <v>4326</v>
      </c>
      <c r="M11" s="168">
        <v>3787</v>
      </c>
      <c r="N11" s="168">
        <v>-3950</v>
      </c>
      <c r="O11" s="168">
        <v>-946</v>
      </c>
      <c r="P11" s="168">
        <v>2197</v>
      </c>
      <c r="Q11" s="168">
        <v>-4326</v>
      </c>
      <c r="R11" s="168">
        <v>-10675</v>
      </c>
      <c r="S11" s="168">
        <v>1804</v>
      </c>
      <c r="T11" s="168">
        <v>4279</v>
      </c>
      <c r="U11" s="168">
        <v>-12226</v>
      </c>
      <c r="V11" s="168">
        <v>-3813</v>
      </c>
      <c r="W11" s="168">
        <v>-785</v>
      </c>
      <c r="X11" s="168">
        <v>-7604</v>
      </c>
      <c r="Y11" s="168">
        <v>-5412</v>
      </c>
      <c r="Z11" s="168">
        <v>-13860</v>
      </c>
      <c r="AA11" s="168">
        <v>-14737</v>
      </c>
      <c r="AB11" s="168">
        <v>-6257</v>
      </c>
      <c r="AC11" s="168">
        <v>-22554</v>
      </c>
      <c r="AD11" s="168">
        <v>-2449</v>
      </c>
      <c r="AE11" s="168">
        <v>-15135.45</v>
      </c>
      <c r="AF11" s="168">
        <v>2976.84</v>
      </c>
      <c r="AG11" s="168">
        <v>5917.78</v>
      </c>
      <c r="AH11" s="168">
        <v>3330.5</v>
      </c>
      <c r="AI11" s="168">
        <v>10576.9677696</v>
      </c>
      <c r="AJ11" s="168">
        <v>-6320.5289276000003</v>
      </c>
      <c r="AK11" s="168">
        <v>5112</v>
      </c>
      <c r="AL11">
        <v>10665</v>
      </c>
      <c r="AM11">
        <v>5972</v>
      </c>
      <c r="AN11">
        <v>-4889</v>
      </c>
      <c r="AO11">
        <v>-3102</v>
      </c>
      <c r="AP11">
        <v>12828</v>
      </c>
    </row>
    <row r="12" spans="1:55" ht="15" x14ac:dyDescent="0.25">
      <c r="A12" s="179" t="s">
        <v>36</v>
      </c>
      <c r="B12" s="168">
        <v>12665</v>
      </c>
      <c r="C12" s="168">
        <v>7843</v>
      </c>
      <c r="D12" s="168">
        <v>21111</v>
      </c>
      <c r="E12" s="168">
        <v>-9837</v>
      </c>
      <c r="F12" s="168">
        <v>10524</v>
      </c>
      <c r="G12" s="168">
        <v>-8448</v>
      </c>
      <c r="H12" s="168">
        <v>-5992</v>
      </c>
      <c r="I12" s="168">
        <v>7331</v>
      </c>
      <c r="J12" s="168">
        <v>-4689</v>
      </c>
      <c r="K12" s="168">
        <v>14713</v>
      </c>
      <c r="L12" s="168">
        <v>2484</v>
      </c>
      <c r="M12" s="168">
        <v>5241</v>
      </c>
      <c r="N12" s="168">
        <v>-12904</v>
      </c>
      <c r="O12" s="168">
        <v>8578</v>
      </c>
      <c r="P12" s="168">
        <v>15861</v>
      </c>
      <c r="Q12" s="168">
        <v>4218</v>
      </c>
      <c r="R12" s="168">
        <v>2150</v>
      </c>
      <c r="S12" s="168">
        <v>-6896</v>
      </c>
      <c r="T12" s="168">
        <v>-12975</v>
      </c>
      <c r="U12" s="168">
        <v>-7119</v>
      </c>
      <c r="V12" s="168">
        <v>-2288</v>
      </c>
      <c r="W12" s="168">
        <v>-15519</v>
      </c>
      <c r="X12" s="168">
        <v>-21178</v>
      </c>
      <c r="Y12" s="168">
        <v>-6074</v>
      </c>
      <c r="Z12" s="168">
        <v>-3696</v>
      </c>
      <c r="AA12" s="168">
        <v>230</v>
      </c>
      <c r="AB12" s="168">
        <v>-2047</v>
      </c>
      <c r="AC12" s="168">
        <v>-1550</v>
      </c>
      <c r="AD12" s="168">
        <v>8773</v>
      </c>
      <c r="AE12" s="168">
        <v>-8495.7199999999993</v>
      </c>
      <c r="AF12" s="168">
        <v>10460.27</v>
      </c>
      <c r="AG12" s="168">
        <v>-5761.76</v>
      </c>
      <c r="AH12" s="168">
        <v>-2950.71</v>
      </c>
      <c r="AI12" s="168">
        <v>5573.2644647899997</v>
      </c>
      <c r="AJ12" s="168">
        <v>7373.7107418200003</v>
      </c>
      <c r="AK12" s="168">
        <v>12665</v>
      </c>
      <c r="AL12">
        <v>7843</v>
      </c>
      <c r="AM12">
        <v>21111</v>
      </c>
      <c r="AN12">
        <v>-9837</v>
      </c>
      <c r="AO12">
        <v>10524</v>
      </c>
      <c r="AP12">
        <v>-8448</v>
      </c>
    </row>
    <row r="13" spans="1:55" ht="15" x14ac:dyDescent="0.25">
      <c r="A13" s="179" t="s">
        <v>37</v>
      </c>
      <c r="B13" s="168">
        <v>14252</v>
      </c>
      <c r="C13" s="168">
        <v>9371</v>
      </c>
      <c r="D13" s="168">
        <v>15488</v>
      </c>
      <c r="E13" s="168">
        <v>-6158</v>
      </c>
      <c r="F13" s="168">
        <v>3975</v>
      </c>
      <c r="G13" s="168">
        <v>-1390</v>
      </c>
      <c r="H13" s="168">
        <v>1205</v>
      </c>
      <c r="I13" s="168">
        <v>5649</v>
      </c>
      <c r="J13" s="168">
        <v>-523</v>
      </c>
      <c r="K13" s="168">
        <v>14474</v>
      </c>
      <c r="L13" s="168">
        <v>4573</v>
      </c>
      <c r="M13" s="168">
        <v>16068</v>
      </c>
      <c r="N13" s="168">
        <v>-167</v>
      </c>
      <c r="O13" s="168">
        <v>3934</v>
      </c>
      <c r="P13" s="168">
        <v>-8195</v>
      </c>
      <c r="Q13" s="168">
        <v>1153</v>
      </c>
      <c r="R13" s="168">
        <v>4855</v>
      </c>
      <c r="S13" s="168">
        <v>-2772</v>
      </c>
      <c r="T13" s="168">
        <v>10111</v>
      </c>
      <c r="U13" s="168">
        <v>-7880</v>
      </c>
      <c r="V13" s="168">
        <v>4261</v>
      </c>
      <c r="W13" s="168">
        <v>-9030</v>
      </c>
      <c r="X13" s="168">
        <v>-19219</v>
      </c>
      <c r="Y13" s="168">
        <v>-22152</v>
      </c>
      <c r="Z13" s="168">
        <v>1009</v>
      </c>
      <c r="AA13" s="168">
        <v>-7547</v>
      </c>
      <c r="AB13" s="168">
        <v>3054</v>
      </c>
      <c r="AC13" s="168">
        <v>-553</v>
      </c>
      <c r="AD13" s="168">
        <v>-10613</v>
      </c>
      <c r="AE13" s="168">
        <v>-11085.85</v>
      </c>
      <c r="AF13" s="168">
        <v>5779.02</v>
      </c>
      <c r="AG13" s="168">
        <v>-2579.91</v>
      </c>
      <c r="AH13" s="168">
        <v>11360.07</v>
      </c>
      <c r="AI13" s="168">
        <v>13284.388432100001</v>
      </c>
      <c r="AJ13" s="168">
        <v>-7739.9921552699998</v>
      </c>
      <c r="AK13" s="168">
        <v>14252</v>
      </c>
      <c r="AL13">
        <v>9371</v>
      </c>
      <c r="AM13">
        <v>15488</v>
      </c>
      <c r="AN13">
        <v>-6158</v>
      </c>
      <c r="AO13">
        <v>3975</v>
      </c>
      <c r="AP13">
        <v>-1390</v>
      </c>
    </row>
    <row r="14" spans="1:55" ht="15" x14ac:dyDescent="0.25">
      <c r="A14" s="179" t="s">
        <v>38</v>
      </c>
      <c r="B14" s="168">
        <v>10364</v>
      </c>
      <c r="C14" s="168">
        <v>11958</v>
      </c>
      <c r="D14" s="168">
        <v>26683</v>
      </c>
      <c r="E14" s="168">
        <v>-13926</v>
      </c>
      <c r="F14" s="168">
        <v>-7468</v>
      </c>
      <c r="G14" s="168">
        <v>-28899</v>
      </c>
      <c r="H14" s="168">
        <v>2085</v>
      </c>
      <c r="I14" s="168">
        <v>8407</v>
      </c>
      <c r="J14" s="168">
        <v>-589</v>
      </c>
      <c r="K14" s="168">
        <v>22444</v>
      </c>
      <c r="L14" s="168">
        <v>6783</v>
      </c>
      <c r="M14" s="168">
        <v>12221</v>
      </c>
      <c r="N14" s="168">
        <v>-13338</v>
      </c>
      <c r="O14" s="168">
        <v>4803</v>
      </c>
      <c r="P14" s="168">
        <v>7514</v>
      </c>
      <c r="Q14" s="168">
        <v>2735</v>
      </c>
      <c r="R14" s="168">
        <v>6601</v>
      </c>
      <c r="S14" s="168">
        <v>977</v>
      </c>
      <c r="T14" s="168">
        <v>8363</v>
      </c>
      <c r="U14" s="168">
        <v>1911</v>
      </c>
      <c r="V14" s="168">
        <v>-3241</v>
      </c>
      <c r="W14" s="168">
        <v>2935</v>
      </c>
      <c r="X14" s="168">
        <v>-7637</v>
      </c>
      <c r="Y14" s="168">
        <v>3433</v>
      </c>
      <c r="Z14" s="168">
        <v>5068</v>
      </c>
      <c r="AA14" s="168">
        <v>-2447</v>
      </c>
      <c r="AB14" s="168">
        <v>9431</v>
      </c>
      <c r="AC14" s="168">
        <v>-7289</v>
      </c>
      <c r="AD14" s="168">
        <v>-3639</v>
      </c>
      <c r="AE14" s="168">
        <v>894.04</v>
      </c>
      <c r="AF14" s="168">
        <v>10068.27</v>
      </c>
      <c r="AG14" s="168">
        <v>6318.23</v>
      </c>
      <c r="AH14" s="168">
        <v>14429.11</v>
      </c>
      <c r="AI14" s="168">
        <v>13142.818181799999</v>
      </c>
      <c r="AJ14" s="168">
        <v>-3733.7908998399998</v>
      </c>
      <c r="AK14" s="168">
        <v>10364</v>
      </c>
      <c r="AL14">
        <v>11958</v>
      </c>
      <c r="AM14">
        <v>26683</v>
      </c>
      <c r="AN14">
        <v>-13926</v>
      </c>
      <c r="AO14">
        <v>-7468</v>
      </c>
      <c r="AP14">
        <v>-28899</v>
      </c>
    </row>
    <row r="15" spans="1:55" ht="15" x14ac:dyDescent="0.25">
      <c r="A15" s="179" t="s">
        <v>39</v>
      </c>
      <c r="B15" s="168">
        <v>17004</v>
      </c>
      <c r="C15" s="168">
        <v>9587</v>
      </c>
      <c r="D15" s="168">
        <v>304</v>
      </c>
      <c r="E15" s="168">
        <v>-3339</v>
      </c>
      <c r="F15" s="168">
        <v>-11508</v>
      </c>
      <c r="G15" s="168">
        <v>-10381</v>
      </c>
      <c r="H15" s="168">
        <v>5130</v>
      </c>
      <c r="I15" s="168">
        <v>6286</v>
      </c>
      <c r="J15" s="168">
        <v>3511</v>
      </c>
      <c r="K15" s="168">
        <v>17720</v>
      </c>
      <c r="L15" s="168">
        <v>8370</v>
      </c>
      <c r="M15" s="168">
        <v>26240</v>
      </c>
      <c r="N15" s="168">
        <v>9706</v>
      </c>
      <c r="O15" s="168">
        <v>15848</v>
      </c>
      <c r="P15" s="168">
        <v>94941</v>
      </c>
      <c r="Q15" s="168">
        <v>-1668</v>
      </c>
      <c r="R15" s="168">
        <v>27110</v>
      </c>
      <c r="S15" s="168">
        <v>15473</v>
      </c>
      <c r="T15" s="168">
        <v>23397</v>
      </c>
      <c r="U15" s="168">
        <v>-21467</v>
      </c>
      <c r="V15" s="168">
        <v>-1969</v>
      </c>
      <c r="W15" s="168">
        <v>6169</v>
      </c>
      <c r="X15" s="168">
        <v>-8734</v>
      </c>
      <c r="Y15" s="168">
        <v>2189</v>
      </c>
      <c r="Z15" s="168">
        <v>6220</v>
      </c>
      <c r="AA15" s="168">
        <v>-1919</v>
      </c>
      <c r="AB15" s="168">
        <v>-401</v>
      </c>
      <c r="AC15" s="168">
        <v>-10759</v>
      </c>
      <c r="AD15" s="168">
        <v>-7331</v>
      </c>
      <c r="AE15" s="168">
        <v>7578.2</v>
      </c>
      <c r="AF15" s="168">
        <v>10297.67</v>
      </c>
      <c r="AG15" s="168">
        <v>-5869.97</v>
      </c>
      <c r="AH15" s="168">
        <v>24633.08</v>
      </c>
      <c r="AI15" s="168">
        <v>23363.1900828</v>
      </c>
      <c r="AJ15" s="168">
        <v>-4430.5979113900003</v>
      </c>
      <c r="AK15" s="168">
        <v>17004</v>
      </c>
      <c r="AL15">
        <v>9587</v>
      </c>
      <c r="AM15">
        <v>304</v>
      </c>
      <c r="AN15">
        <v>-3339</v>
      </c>
      <c r="AO15">
        <v>-11508</v>
      </c>
      <c r="AP15">
        <v>-10381</v>
      </c>
    </row>
  </sheetData>
  <mergeCells count="1">
    <mergeCell ref="B1:AE1"/>
  </mergeCell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3"/>
  <dimension ref="A1:AE15"/>
  <sheetViews>
    <sheetView topLeftCell="G1" workbookViewId="0">
      <selection activeCell="AE15" sqref="AE15"/>
    </sheetView>
  </sheetViews>
  <sheetFormatPr defaultColWidth="18.7109375" defaultRowHeight="12.75" customHeight="1" x14ac:dyDescent="0.25"/>
  <cols>
    <col min="1" max="31" width="9.140625" customWidth="1"/>
  </cols>
  <sheetData>
    <row r="1" spans="1:31"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row>
    <row r="2" spans="1:31"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row>
    <row r="3" spans="1:31" ht="15" x14ac:dyDescent="0.25">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row>
    <row r="4" spans="1:31" ht="15" x14ac:dyDescent="0.25">
      <c r="A4" s="179" t="s">
        <v>28</v>
      </c>
      <c r="B4" s="168"/>
      <c r="C4" s="168"/>
      <c r="D4" s="168"/>
      <c r="E4" s="168"/>
      <c r="F4" s="168"/>
      <c r="G4" s="168"/>
      <c r="H4" s="168"/>
      <c r="I4" s="168"/>
      <c r="J4" s="168"/>
      <c r="K4" s="168"/>
      <c r="L4" s="168"/>
      <c r="M4" s="168"/>
      <c r="N4" s="168"/>
      <c r="O4" s="168"/>
      <c r="P4" s="168"/>
      <c r="Q4" s="168"/>
      <c r="R4" s="168"/>
      <c r="S4" s="168"/>
      <c r="T4" s="168"/>
      <c r="U4" s="168"/>
      <c r="V4" s="168"/>
      <c r="W4" s="168"/>
      <c r="X4" s="168"/>
      <c r="Y4" s="168"/>
      <c r="Z4" s="168"/>
      <c r="AA4" s="168"/>
      <c r="AB4" s="168"/>
      <c r="AC4" s="168"/>
      <c r="AD4" s="168"/>
      <c r="AE4" s="168"/>
    </row>
    <row r="5" spans="1:31" ht="15" x14ac:dyDescent="0.25">
      <c r="A5" s="179" t="s">
        <v>29</v>
      </c>
      <c r="B5" s="168"/>
      <c r="C5" s="168"/>
      <c r="D5" s="168"/>
      <c r="E5" s="168"/>
      <c r="F5" s="168"/>
      <c r="G5" s="168"/>
      <c r="H5" s="168"/>
      <c r="I5" s="168"/>
      <c r="J5" s="168"/>
      <c r="K5" s="168"/>
      <c r="L5" s="168"/>
      <c r="M5" s="168"/>
      <c r="N5" s="168"/>
      <c r="O5" s="168"/>
      <c r="P5" s="168"/>
      <c r="Q5" s="168"/>
      <c r="R5" s="168"/>
      <c r="S5" s="168"/>
      <c r="T5" s="168"/>
      <c r="U5" s="168"/>
      <c r="V5" s="168"/>
      <c r="W5" s="168"/>
      <c r="X5" s="168"/>
      <c r="Y5" s="168"/>
      <c r="Z5" s="168"/>
      <c r="AA5" s="168"/>
      <c r="AB5" s="168"/>
      <c r="AC5" s="168"/>
      <c r="AD5" s="168"/>
      <c r="AE5" s="168"/>
    </row>
    <row r="6" spans="1:31" ht="15" x14ac:dyDescent="0.25">
      <c r="A6" s="179" t="s">
        <v>30</v>
      </c>
      <c r="B6" s="168"/>
      <c r="C6" s="168"/>
      <c r="D6" s="168"/>
      <c r="E6" s="168"/>
      <c r="F6" s="168"/>
      <c r="G6" s="168"/>
      <c r="H6" s="168"/>
      <c r="I6" s="168"/>
      <c r="J6" s="168"/>
      <c r="K6" s="168"/>
      <c r="L6" s="168"/>
      <c r="M6" s="168"/>
      <c r="N6" s="168"/>
      <c r="O6" s="168"/>
      <c r="P6" s="168"/>
      <c r="Q6" s="168"/>
      <c r="R6" s="168"/>
      <c r="S6" s="168"/>
      <c r="T6" s="168"/>
      <c r="U6" s="168"/>
      <c r="V6" s="168"/>
      <c r="W6" s="168"/>
      <c r="X6" s="168"/>
      <c r="Y6" s="168"/>
      <c r="Z6" s="168"/>
      <c r="AA6" s="168"/>
      <c r="AB6" s="168"/>
      <c r="AC6" s="168"/>
      <c r="AD6" s="168"/>
      <c r="AE6" s="168"/>
    </row>
    <row r="7" spans="1:31" ht="15" x14ac:dyDescent="0.25">
      <c r="A7" s="179" t="s">
        <v>31</v>
      </c>
      <c r="B7" s="168"/>
      <c r="C7" s="168"/>
      <c r="D7" s="168"/>
      <c r="E7" s="168"/>
      <c r="F7" s="168"/>
      <c r="G7" s="168"/>
      <c r="H7" s="168"/>
      <c r="I7" s="168"/>
      <c r="J7" s="168"/>
      <c r="K7" s="168"/>
      <c r="L7" s="168"/>
      <c r="M7" s="168"/>
      <c r="N7" s="168"/>
      <c r="O7" s="168"/>
      <c r="P7" s="168"/>
      <c r="Q7" s="168"/>
      <c r="R7" s="168"/>
      <c r="S7" s="168"/>
      <c r="T7" s="168"/>
      <c r="U7" s="168"/>
      <c r="V7" s="168"/>
      <c r="W7" s="168"/>
      <c r="X7" s="168"/>
      <c r="Y7" s="168"/>
      <c r="Z7" s="168"/>
      <c r="AA7" s="168"/>
      <c r="AB7" s="168"/>
      <c r="AC7" s="168"/>
      <c r="AD7" s="168"/>
      <c r="AE7" s="168"/>
    </row>
    <row r="8" spans="1:31" ht="15" x14ac:dyDescent="0.25">
      <c r="A8" s="179" t="s">
        <v>32</v>
      </c>
      <c r="B8" s="168"/>
      <c r="C8" s="168"/>
      <c r="D8" s="168"/>
      <c r="E8" s="168"/>
      <c r="F8" s="168"/>
      <c r="G8" s="168"/>
      <c r="H8" s="168"/>
      <c r="I8" s="168"/>
      <c r="J8" s="168"/>
      <c r="K8" s="168"/>
      <c r="L8" s="168"/>
      <c r="M8" s="168"/>
      <c r="N8" s="168"/>
      <c r="O8" s="168"/>
      <c r="P8" s="168"/>
      <c r="Q8" s="168"/>
      <c r="R8" s="168"/>
      <c r="S8" s="168"/>
      <c r="T8" s="168"/>
      <c r="U8" s="168"/>
      <c r="V8" s="168"/>
      <c r="W8" s="168"/>
      <c r="X8" s="168"/>
      <c r="Y8" s="168"/>
      <c r="Z8" s="168"/>
      <c r="AA8" s="168"/>
      <c r="AB8" s="168"/>
      <c r="AC8" s="168"/>
      <c r="AD8" s="168"/>
      <c r="AE8" s="168"/>
    </row>
    <row r="9" spans="1:31" ht="15" x14ac:dyDescent="0.25">
      <c r="A9" s="179" t="s">
        <v>33</v>
      </c>
      <c r="B9" s="168"/>
      <c r="C9" s="168"/>
      <c r="D9" s="168"/>
      <c r="E9" s="168"/>
      <c r="F9" s="168"/>
      <c r="G9" s="168"/>
      <c r="H9" s="168"/>
      <c r="I9" s="168"/>
      <c r="J9" s="168"/>
      <c r="K9" s="168"/>
      <c r="L9" s="168"/>
      <c r="M9" s="168"/>
      <c r="N9" s="168"/>
      <c r="O9" s="168"/>
      <c r="P9" s="168"/>
      <c r="Q9" s="168"/>
      <c r="R9" s="168"/>
      <c r="S9" s="168"/>
      <c r="T9" s="168"/>
      <c r="U9" s="168"/>
      <c r="V9" s="168"/>
      <c r="W9" s="168"/>
      <c r="X9" s="168"/>
      <c r="Y9" s="168"/>
      <c r="Z9" s="168"/>
      <c r="AA9" s="168"/>
      <c r="AB9" s="168"/>
      <c r="AC9" s="168"/>
      <c r="AD9" s="168"/>
      <c r="AE9" s="168"/>
    </row>
    <row r="10" spans="1:31" ht="15" x14ac:dyDescent="0.25">
      <c r="A10" s="179" t="s">
        <v>34</v>
      </c>
      <c r="B10" s="168"/>
      <c r="C10" s="168"/>
      <c r="D10" s="168"/>
      <c r="E10" s="168"/>
      <c r="F10" s="168"/>
      <c r="G10" s="168"/>
      <c r="H10" s="168"/>
      <c r="I10" s="168"/>
      <c r="J10" s="168"/>
      <c r="K10" s="168"/>
      <c r="L10" s="168"/>
      <c r="M10" s="168"/>
      <c r="N10" s="168"/>
      <c r="O10" s="168"/>
      <c r="P10" s="168"/>
      <c r="Q10" s="168"/>
      <c r="R10" s="168"/>
      <c r="S10" s="168"/>
      <c r="T10" s="168"/>
      <c r="U10" s="168"/>
      <c r="V10" s="168"/>
      <c r="W10" s="168"/>
      <c r="X10" s="168"/>
      <c r="Y10" s="168"/>
      <c r="Z10" s="168"/>
      <c r="AA10" s="168"/>
      <c r="AB10" s="168"/>
      <c r="AC10" s="168"/>
      <c r="AD10" s="168"/>
      <c r="AE10" s="168"/>
    </row>
    <row r="11" spans="1:31" ht="15" x14ac:dyDescent="0.25">
      <c r="A11" s="179" t="s">
        <v>35</v>
      </c>
      <c r="B11" s="168"/>
      <c r="C11" s="168"/>
      <c r="D11" s="168"/>
      <c r="E11" s="168"/>
      <c r="F11" s="168"/>
      <c r="G11" s="168"/>
      <c r="H11" s="168"/>
      <c r="I11" s="168"/>
      <c r="J11" s="168"/>
      <c r="K11" s="168"/>
      <c r="L11" s="168"/>
      <c r="M11" s="168"/>
      <c r="N11" s="168"/>
      <c r="O11" s="168"/>
      <c r="P11" s="168"/>
      <c r="Q11" s="168"/>
      <c r="R11" s="168"/>
      <c r="S11" s="168"/>
      <c r="T11" s="168"/>
      <c r="U11" s="168"/>
      <c r="V11" s="168"/>
      <c r="W11" s="168"/>
      <c r="X11" s="168"/>
      <c r="Y11" s="168"/>
      <c r="Z11" s="168"/>
      <c r="AA11" s="168"/>
      <c r="AB11" s="168"/>
      <c r="AC11" s="168"/>
      <c r="AD11" s="168"/>
      <c r="AE11" s="168"/>
    </row>
    <row r="12" spans="1:31" ht="15" x14ac:dyDescent="0.25">
      <c r="A12" s="179" t="s">
        <v>36</v>
      </c>
      <c r="B12" s="168"/>
      <c r="C12" s="168"/>
      <c r="D12" s="168"/>
      <c r="E12" s="168"/>
      <c r="F12" s="168"/>
      <c r="G12" s="168"/>
      <c r="H12" s="168"/>
      <c r="I12" s="168"/>
      <c r="J12" s="168"/>
      <c r="K12" s="168"/>
      <c r="L12" s="168"/>
      <c r="M12" s="168"/>
      <c r="N12" s="168"/>
      <c r="O12" s="168"/>
      <c r="P12" s="168"/>
      <c r="Q12" s="168"/>
      <c r="R12" s="168"/>
      <c r="S12" s="168"/>
      <c r="T12" s="168"/>
      <c r="U12" s="168"/>
      <c r="V12" s="168"/>
      <c r="W12" s="168"/>
      <c r="X12" s="168"/>
      <c r="Y12" s="168"/>
      <c r="Z12" s="168"/>
      <c r="AA12" s="168"/>
      <c r="AB12" s="168"/>
      <c r="AC12" s="168"/>
      <c r="AD12" s="168"/>
      <c r="AE12" s="168"/>
    </row>
    <row r="13" spans="1:31" ht="15" x14ac:dyDescent="0.25">
      <c r="A13" s="179" t="s">
        <v>37</v>
      </c>
      <c r="B13" s="168"/>
      <c r="C13" s="168"/>
      <c r="D13" s="168"/>
      <c r="E13" s="168"/>
      <c r="F13" s="168"/>
      <c r="G13" s="168"/>
      <c r="H13" s="168"/>
      <c r="I13" s="168"/>
      <c r="J13" s="168"/>
      <c r="K13" s="168"/>
      <c r="L13" s="168"/>
      <c r="M13" s="168"/>
      <c r="N13" s="168"/>
      <c r="O13" s="168"/>
      <c r="P13" s="168"/>
      <c r="Q13" s="168"/>
      <c r="R13" s="168"/>
      <c r="S13" s="168"/>
      <c r="T13" s="168"/>
      <c r="U13" s="168"/>
      <c r="V13" s="168"/>
      <c r="W13" s="168"/>
      <c r="X13" s="168"/>
      <c r="Y13" s="168"/>
      <c r="Z13" s="168"/>
      <c r="AA13" s="168"/>
      <c r="AB13" s="168"/>
      <c r="AC13" s="168"/>
      <c r="AD13" s="168"/>
      <c r="AE13" s="168"/>
    </row>
    <row r="14" spans="1:31" ht="15" x14ac:dyDescent="0.25">
      <c r="A14" s="179" t="s">
        <v>38</v>
      </c>
      <c r="B14" s="168"/>
      <c r="C14" s="168"/>
      <c r="D14" s="168"/>
      <c r="E14" s="168"/>
      <c r="F14" s="168"/>
      <c r="G14" s="168"/>
      <c r="H14" s="168"/>
      <c r="I14" s="168"/>
      <c r="J14" s="168"/>
      <c r="K14" s="168"/>
      <c r="L14" s="168"/>
      <c r="M14" s="168"/>
      <c r="N14" s="168"/>
      <c r="O14" s="168"/>
      <c r="P14" s="168"/>
      <c r="Q14" s="168"/>
      <c r="R14" s="168"/>
      <c r="S14" s="168"/>
      <c r="T14" s="168"/>
      <c r="U14" s="168"/>
      <c r="V14" s="168"/>
      <c r="W14" s="168"/>
      <c r="X14" s="168"/>
      <c r="Y14" s="168"/>
      <c r="Z14" s="168"/>
      <c r="AA14" s="168"/>
      <c r="AB14" s="168"/>
      <c r="AC14" s="168"/>
      <c r="AD14" s="168"/>
      <c r="AE14" s="168"/>
    </row>
    <row r="15" spans="1:31" ht="15" x14ac:dyDescent="0.25">
      <c r="A15" s="179" t="s">
        <v>39</v>
      </c>
      <c r="B15" s="168"/>
      <c r="C15" s="168"/>
      <c r="D15" s="168"/>
      <c r="E15" s="168"/>
      <c r="F15" s="168"/>
      <c r="G15" s="168"/>
      <c r="H15" s="168"/>
      <c r="I15" s="168"/>
      <c r="J15" s="168"/>
      <c r="K15" s="168"/>
      <c r="L15" s="168"/>
      <c r="M15" s="168"/>
      <c r="N15" s="168"/>
      <c r="O15" s="168"/>
      <c r="P15" s="168"/>
      <c r="Q15" s="168"/>
      <c r="R15" s="168"/>
      <c r="S15" s="168"/>
      <c r="T15" s="168"/>
      <c r="U15" s="168"/>
      <c r="V15" s="168"/>
      <c r="W15" s="168"/>
      <c r="X15" s="168"/>
      <c r="Y15" s="168"/>
      <c r="Z15" s="168"/>
      <c r="AA15" s="168"/>
      <c r="AB15" s="168"/>
      <c r="AC15" s="168"/>
      <c r="AD15" s="168"/>
      <c r="AE15" s="168"/>
    </row>
  </sheetData>
  <mergeCells count="1">
    <mergeCell ref="B1:AE1"/>
  </mergeCell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4"/>
  <dimension ref="C5:E100"/>
  <sheetViews>
    <sheetView workbookViewId="0">
      <selection activeCell="M19" sqref="M19"/>
    </sheetView>
  </sheetViews>
  <sheetFormatPr defaultRowHeight="15" x14ac:dyDescent="0.25"/>
  <cols>
    <col min="3" max="5" width="10.7109375" customWidth="1"/>
  </cols>
  <sheetData>
    <row r="5" spans="3:5" ht="15" customHeight="1" x14ac:dyDescent="0.25">
      <c r="C5" t="str">
        <f>IF(GainsImpToNIB!B4="","",GainsImpToNIB!B4/1000)</f>
        <v/>
      </c>
      <c r="D5" t="str">
        <f>IF(GainsImpToNIB!C4="","",GainsImpToNIB!C4/1000)</f>
        <v/>
      </c>
      <c r="E5">
        <f>IF(GainsImpToNIB!D4="","",GainsImpToNIB!D4/1000)</f>
        <v>5.669999999999999E-4</v>
      </c>
    </row>
    <row r="6" spans="3:5" ht="15" customHeight="1" x14ac:dyDescent="0.25">
      <c r="C6" t="str">
        <f>IF(GainsImpToNIB!B5="","",GainsImpToNIB!B5/1000)</f>
        <v/>
      </c>
      <c r="D6" t="str">
        <f>IF(GainsImpToNIB!C5="","",GainsImpToNIB!C5/1000)</f>
        <v/>
      </c>
      <c r="E6">
        <f>IF(GainsImpToNIB!D5="","",GainsImpToNIB!D5/1000)</f>
        <v>-5.6969999999999998E-3</v>
      </c>
    </row>
    <row r="7" spans="3:5" ht="15" customHeight="1" x14ac:dyDescent="0.25">
      <c r="C7" t="str">
        <f>IF(GainsImpToNIB!B6="","",GainsImpToNIB!B6/1000)</f>
        <v/>
      </c>
      <c r="D7" t="str">
        <f>IF(GainsImpToNIB!C6="","",GainsImpToNIB!C6/1000)</f>
        <v/>
      </c>
      <c r="E7">
        <f>IF(GainsImpToNIB!D6="","",GainsImpToNIB!D6/1000)</f>
        <v>-2.0230000000000001E-3</v>
      </c>
    </row>
    <row r="8" spans="3:5" ht="15" customHeight="1" x14ac:dyDescent="0.25">
      <c r="C8" t="str">
        <f>IF(GainsImpToNIB!B7="","",GainsImpToNIB!B7/1000)</f>
        <v/>
      </c>
      <c r="D8" t="str">
        <f>IF(GainsImpToNIB!C7="","",GainsImpToNIB!C7/1000)</f>
        <v/>
      </c>
      <c r="E8">
        <f>IF(GainsImpToNIB!D7="","",GainsImpToNIB!D7/1000)</f>
        <v>-8.9700000000000001E-4</v>
      </c>
    </row>
    <row r="9" spans="3:5" ht="15" customHeight="1" x14ac:dyDescent="0.25">
      <c r="C9" t="str">
        <f>IF(GainsImpToNIB!B8="","",GainsImpToNIB!B8/1000)</f>
        <v/>
      </c>
      <c r="D9" t="str">
        <f>IF(GainsImpToNIB!C8="","",GainsImpToNIB!C8/1000)</f>
        <v/>
      </c>
      <c r="E9">
        <f>IF(GainsImpToNIB!D8="","",GainsImpToNIB!D8/1000)</f>
        <v>-3.77E-4</v>
      </c>
    </row>
    <row r="10" spans="3:5" ht="15" customHeight="1" x14ac:dyDescent="0.25">
      <c r="C10" t="str">
        <f>IF(GainsImpToNIB!B9="","",GainsImpToNIB!B9/1000)</f>
        <v/>
      </c>
      <c r="D10" t="str">
        <f>IF(GainsImpToNIB!C9="","",GainsImpToNIB!C9/1000)</f>
        <v/>
      </c>
      <c r="E10">
        <f>IF(GainsImpToNIB!D9="","",GainsImpToNIB!D9/1000)</f>
        <v>2.4840000000000001E-3</v>
      </c>
    </row>
    <row r="11" spans="3:5" ht="15" customHeight="1" x14ac:dyDescent="0.25">
      <c r="C11" t="str">
        <f>IF(GainsImpToNIB!B10="","",GainsImpToNIB!B10/1000)</f>
        <v/>
      </c>
      <c r="D11" t="str">
        <f>IF(GainsImpToNIB!C10="","",GainsImpToNIB!C10/1000)</f>
        <v/>
      </c>
      <c r="E11">
        <f>IF(GainsImpToNIB!D10="","",GainsImpToNIB!D10/1000)</f>
        <v>3.509E-3</v>
      </c>
    </row>
    <row r="12" spans="3:5" ht="15" customHeight="1" x14ac:dyDescent="0.25">
      <c r="C12" t="str">
        <f>IF(GainsImpToNIB!B11="","",GainsImpToNIB!B11/1000)</f>
        <v/>
      </c>
      <c r="D12" t="str">
        <f>IF(GainsImpToNIB!C11="","",GainsImpToNIB!C11/1000)</f>
        <v/>
      </c>
      <c r="E12">
        <f>IF(GainsImpToNIB!D11="","",GainsImpToNIB!D11/1000)</f>
        <v>1.1791000000000001E-2</v>
      </c>
    </row>
    <row r="13" spans="3:5" ht="15" customHeight="1" x14ac:dyDescent="0.25">
      <c r="C13" t="str">
        <f>IF(GainsImpToNIB!B12="","",GainsImpToNIB!B12/1000)</f>
        <v/>
      </c>
      <c r="D13" t="str">
        <f>IF(GainsImpToNIB!C12="","",GainsImpToNIB!C12/1000)</f>
        <v/>
      </c>
      <c r="E13">
        <f>IF(GainsImpToNIB!D12="","",GainsImpToNIB!D12/1000)</f>
        <v>1.0227999999999999E-2</v>
      </c>
    </row>
    <row r="14" spans="3:5" ht="15" customHeight="1" x14ac:dyDescent="0.25">
      <c r="C14" t="str">
        <f>IF(GainsImpToNIB!B13="","",GainsImpToNIB!B13/1000)</f>
        <v/>
      </c>
      <c r="D14" t="str">
        <f>IF(GainsImpToNIB!C13="","",GainsImpToNIB!C13/1000)</f>
        <v/>
      </c>
      <c r="E14">
        <f>IF(GainsImpToNIB!D13="","",GainsImpToNIB!D13/1000)</f>
        <v>-1.0319999999999999E-3</v>
      </c>
    </row>
    <row r="15" spans="3:5" ht="15" customHeight="1" x14ac:dyDescent="0.25">
      <c r="C15" t="str">
        <f>IF(GainsImpToNIB!B14="","",GainsImpToNIB!B14/1000)</f>
        <v/>
      </c>
      <c r="D15" t="str">
        <f>IF(GainsImpToNIB!C14="","",GainsImpToNIB!C14/1000)</f>
        <v/>
      </c>
      <c r="E15">
        <f>IF(GainsImpToNIB!D14="","",GainsImpToNIB!D14/1000)</f>
        <v>-3.0490000000000001E-3</v>
      </c>
    </row>
    <row r="16" spans="3:5" ht="15" customHeight="1" x14ac:dyDescent="0.25">
      <c r="C16" t="str">
        <f>IF(GainsImpToNIB!B15="","",GainsImpToNIB!B15/1000)</f>
        <v/>
      </c>
      <c r="D16" t="str">
        <f>IF(GainsImpToNIB!C15="","",GainsImpToNIB!C15/1000)</f>
        <v/>
      </c>
      <c r="E16">
        <f>IF(GainsImpToNIB!D15="","",GainsImpToNIB!D15/1000)</f>
        <v>-7.1549999999999999E-3</v>
      </c>
    </row>
    <row r="17" spans="3:5" ht="15" customHeight="1" x14ac:dyDescent="0.25">
      <c r="C17" t="str">
        <f>IF(GainsImpToNIB!B16="","",GainsImpToNIB!B16/1000)</f>
        <v/>
      </c>
      <c r="D17" t="str">
        <f>IF(GainsImpToNIB!C16="","",GainsImpToNIB!C16/1000)</f>
        <v/>
      </c>
      <c r="E17">
        <f>IF(GainsImpToNIB!D16="","",GainsImpToNIB!D16/1000)</f>
        <v>5.669999999999999E-4</v>
      </c>
    </row>
    <row r="18" spans="3:5" ht="15" customHeight="1" x14ac:dyDescent="0.25">
      <c r="C18" t="str">
        <f>IF(GainsImpToNIB!B17="","",GainsImpToNIB!B17/1000)</f>
        <v/>
      </c>
      <c r="D18" t="str">
        <f>IF(GainsImpToNIB!C17="","",GainsImpToNIB!C17/1000)</f>
        <v/>
      </c>
      <c r="E18">
        <f>IF(GainsImpToNIB!D17="","",GainsImpToNIB!D17/1000)</f>
        <v>-5.6969999999999998E-3</v>
      </c>
    </row>
    <row r="19" spans="3:5" ht="15" customHeight="1" x14ac:dyDescent="0.25">
      <c r="C19" t="str">
        <f>IF(GainsImpToNIB!B18="","",GainsImpToNIB!B18/1000)</f>
        <v/>
      </c>
      <c r="D19" t="str">
        <f>IF(GainsImpToNIB!C18="","",GainsImpToNIB!C18/1000)</f>
        <v/>
      </c>
      <c r="E19">
        <f>IF(GainsImpToNIB!D18="","",GainsImpToNIB!D18/1000)</f>
        <v>-2.0230000000000001E-3</v>
      </c>
    </row>
    <row r="20" spans="3:5" ht="15" customHeight="1" x14ac:dyDescent="0.25">
      <c r="C20" t="str">
        <f>IF(GainsImpToNIB!B19="","",GainsImpToNIB!B19/1000)</f>
        <v/>
      </c>
      <c r="D20" t="str">
        <f>IF(GainsImpToNIB!C19="","",GainsImpToNIB!C19/1000)</f>
        <v/>
      </c>
      <c r="E20">
        <f>IF(GainsImpToNIB!D19="","",GainsImpToNIB!D19/1000)</f>
        <v>-8.9700000000000001E-4</v>
      </c>
    </row>
    <row r="21" spans="3:5" ht="15" customHeight="1" x14ac:dyDescent="0.25">
      <c r="C21" t="str">
        <f>IF(GainsImpToNIB!B20="","",GainsImpToNIB!B20/1000)</f>
        <v/>
      </c>
      <c r="D21" t="str">
        <f>IF(GainsImpToNIB!C20="","",GainsImpToNIB!C20/1000)</f>
        <v/>
      </c>
      <c r="E21">
        <f>IF(GainsImpToNIB!D20="","",GainsImpToNIB!D20/1000)</f>
        <v>-3.77E-4</v>
      </c>
    </row>
    <row r="22" spans="3:5" ht="15" customHeight="1" x14ac:dyDescent="0.25">
      <c r="C22" t="str">
        <f>IF(GainsImpToNIB!B21="","",GainsImpToNIB!B21/1000)</f>
        <v/>
      </c>
      <c r="D22" t="str">
        <f>IF(GainsImpToNIB!C21="","",GainsImpToNIB!C21/1000)</f>
        <v/>
      </c>
      <c r="E22">
        <f>IF(GainsImpToNIB!D21="","",GainsImpToNIB!D21/1000)</f>
        <v>2.4840000000000001E-3</v>
      </c>
    </row>
    <row r="23" spans="3:5" ht="15" customHeight="1" x14ac:dyDescent="0.25">
      <c r="C23" t="str">
        <f>IF(GainsImpToNIB!B22="","",GainsImpToNIB!B22/1000)</f>
        <v/>
      </c>
      <c r="D23" t="str">
        <f>IF(GainsImpToNIB!C22="","",GainsImpToNIB!C22/1000)</f>
        <v/>
      </c>
      <c r="E23">
        <f>IF(GainsImpToNIB!D22="","",GainsImpToNIB!D22/1000)</f>
        <v>3.509E-3</v>
      </c>
    </row>
    <row r="24" spans="3:5" ht="15" customHeight="1" x14ac:dyDescent="0.25">
      <c r="C24" t="str">
        <f>IF(GainsImpToNIB!B23="","",GainsImpToNIB!B23/1000)</f>
        <v/>
      </c>
      <c r="D24" t="str">
        <f>IF(GainsImpToNIB!C23="","",GainsImpToNIB!C23/1000)</f>
        <v/>
      </c>
      <c r="E24">
        <f>IF(GainsImpToNIB!D23="","",GainsImpToNIB!D23/1000)</f>
        <v>1.1791000000000001E-2</v>
      </c>
    </row>
    <row r="25" spans="3:5" ht="15" customHeight="1" x14ac:dyDescent="0.25">
      <c r="C25" t="str">
        <f>IF(GainsImpToNIB!B24="","",GainsImpToNIB!B24/1000)</f>
        <v/>
      </c>
      <c r="D25" t="str">
        <f>IF(GainsImpToNIB!C24="","",GainsImpToNIB!C24/1000)</f>
        <v/>
      </c>
      <c r="E25">
        <f>IF(GainsImpToNIB!D24="","",GainsImpToNIB!D24/1000)</f>
        <v>1.0227999999999999E-2</v>
      </c>
    </row>
    <row r="26" spans="3:5" ht="15" customHeight="1" x14ac:dyDescent="0.25">
      <c r="C26" t="str">
        <f>IF(GainsImpToNIB!B25="","",GainsImpToNIB!B25/1000)</f>
        <v/>
      </c>
      <c r="D26" t="str">
        <f>IF(GainsImpToNIB!C25="","",GainsImpToNIB!C25/1000)</f>
        <v/>
      </c>
      <c r="E26">
        <f>IF(GainsImpToNIB!D25="","",GainsImpToNIB!D25/1000)</f>
        <v>-1.0319999999999999E-3</v>
      </c>
    </row>
    <row r="27" spans="3:5" ht="15" customHeight="1" x14ac:dyDescent="0.25">
      <c r="C27" t="str">
        <f>IF(GainsImpToNIB!B26="","",GainsImpToNIB!B26/1000)</f>
        <v/>
      </c>
      <c r="D27" t="str">
        <f>IF(GainsImpToNIB!C26="","",GainsImpToNIB!C26/1000)</f>
        <v/>
      </c>
      <c r="E27">
        <f>IF(GainsImpToNIB!D26="","",GainsImpToNIB!D26/1000)</f>
        <v>-3.0490000000000001E-3</v>
      </c>
    </row>
    <row r="28" spans="3:5" ht="15" customHeight="1" x14ac:dyDescent="0.25">
      <c r="C28" t="str">
        <f>IF(GainsImpToNIB!B27="","",GainsImpToNIB!B27/1000)</f>
        <v/>
      </c>
      <c r="D28" t="str">
        <f>IF(GainsImpToNIB!C27="","",GainsImpToNIB!C27/1000)</f>
        <v/>
      </c>
      <c r="E28">
        <f>IF(GainsImpToNIB!D27="","",GainsImpToNIB!D27/1000)</f>
        <v>-7.1549999999999999E-3</v>
      </c>
    </row>
    <row r="29" spans="3:5" ht="15" customHeight="1" x14ac:dyDescent="0.25">
      <c r="C29" t="str">
        <f>IF(GainsImpToNIB!B28="","",GainsImpToNIB!B28/1000)</f>
        <v/>
      </c>
      <c r="D29" t="str">
        <f>IF(GainsImpToNIB!C28="","",GainsImpToNIB!C28/1000)</f>
        <v/>
      </c>
      <c r="E29">
        <f>IF(GainsImpToNIB!D28="","",GainsImpToNIB!D28/1000)</f>
        <v>5.669999999999999E-4</v>
      </c>
    </row>
    <row r="30" spans="3:5" ht="15" customHeight="1" x14ac:dyDescent="0.25">
      <c r="C30" t="str">
        <f>IF(GainsImpToNIB!B29="","",GainsImpToNIB!B29/1000)</f>
        <v/>
      </c>
      <c r="D30" t="str">
        <f>IF(GainsImpToNIB!C29="","",GainsImpToNIB!C29/1000)</f>
        <v/>
      </c>
      <c r="E30">
        <f>IF(GainsImpToNIB!D29="","",GainsImpToNIB!D29/1000)</f>
        <v>-5.6969999999999998E-3</v>
      </c>
    </row>
    <row r="31" spans="3:5" ht="15" customHeight="1" x14ac:dyDescent="0.25">
      <c r="C31" t="str">
        <f>IF(GainsImpToNIB!B30="","",GainsImpToNIB!B30/1000)</f>
        <v/>
      </c>
      <c r="D31" t="str">
        <f>IF(GainsImpToNIB!C30="","",GainsImpToNIB!C30/1000)</f>
        <v/>
      </c>
      <c r="E31">
        <f>IF(GainsImpToNIB!D30="","",GainsImpToNIB!D30/1000)</f>
        <v>-2.0230000000000001E-3</v>
      </c>
    </row>
    <row r="32" spans="3:5" ht="15" customHeight="1" x14ac:dyDescent="0.25">
      <c r="C32" t="str">
        <f>IF(GainsImpToNIB!B31="","",GainsImpToNIB!B31/1000)</f>
        <v/>
      </c>
      <c r="D32" t="str">
        <f>IF(GainsImpToNIB!C31="","",GainsImpToNIB!C31/1000)</f>
        <v/>
      </c>
      <c r="E32">
        <f>IF(GainsImpToNIB!D31="","",GainsImpToNIB!D31/1000)</f>
        <v>-8.9700000000000001E-4</v>
      </c>
    </row>
    <row r="33" spans="3:5" ht="15" customHeight="1" x14ac:dyDescent="0.25">
      <c r="C33" t="str">
        <f>IF(GainsImpToNIB!B32="","",GainsImpToNIB!B32/1000)</f>
        <v/>
      </c>
      <c r="D33" t="str">
        <f>IF(GainsImpToNIB!C32="","",GainsImpToNIB!C32/1000)</f>
        <v/>
      </c>
      <c r="E33">
        <f>IF(GainsImpToNIB!D32="","",GainsImpToNIB!D32/1000)</f>
        <v>-3.77E-4</v>
      </c>
    </row>
    <row r="34" spans="3:5" ht="15" customHeight="1" x14ac:dyDescent="0.25">
      <c r="C34" t="str">
        <f>IF(GainsImpToNIB!B33="","",GainsImpToNIB!B33/1000)</f>
        <v/>
      </c>
      <c r="D34" t="str">
        <f>IF(GainsImpToNIB!C33="","",GainsImpToNIB!C33/1000)</f>
        <v/>
      </c>
      <c r="E34">
        <f>IF(GainsImpToNIB!D33="","",GainsImpToNIB!D33/1000)</f>
        <v>2.4840000000000001E-3</v>
      </c>
    </row>
    <row r="35" spans="3:5" ht="15" customHeight="1" x14ac:dyDescent="0.25">
      <c r="C35" t="str">
        <f>IF(GainsImpToNIB!B34="","",GainsImpToNIB!B34/1000)</f>
        <v/>
      </c>
      <c r="D35" t="str">
        <f>IF(GainsImpToNIB!C34="","",GainsImpToNIB!C34/1000)</f>
        <v/>
      </c>
      <c r="E35">
        <f>IF(GainsImpToNIB!D34="","",GainsImpToNIB!D34/1000)</f>
        <v>3.509E-3</v>
      </c>
    </row>
    <row r="36" spans="3:5" ht="15" customHeight="1" x14ac:dyDescent="0.25">
      <c r="C36" t="str">
        <f>IF(GainsImpToNIB!B35="","",GainsImpToNIB!B35/1000)</f>
        <v/>
      </c>
      <c r="D36" t="str">
        <f>IF(GainsImpToNIB!C35="","",GainsImpToNIB!C35/1000)</f>
        <v/>
      </c>
      <c r="E36">
        <f>IF(GainsImpToNIB!D35="","",GainsImpToNIB!D35/1000)</f>
        <v>1.1791000000000001E-2</v>
      </c>
    </row>
    <row r="37" spans="3:5" ht="15" customHeight="1" x14ac:dyDescent="0.25">
      <c r="C37" t="str">
        <f>IF(GainsImpToNIB!B36="","",GainsImpToNIB!B36/1000)</f>
        <v/>
      </c>
      <c r="D37" t="str">
        <f>IF(GainsImpToNIB!C36="","",GainsImpToNIB!C36/1000)</f>
        <v/>
      </c>
      <c r="E37">
        <f>IF(GainsImpToNIB!D36="","",GainsImpToNIB!D36/1000)</f>
        <v>1.0227999999999999E-2</v>
      </c>
    </row>
    <row r="38" spans="3:5" ht="15" customHeight="1" x14ac:dyDescent="0.25">
      <c r="C38" t="str">
        <f>IF(GainsImpToNIB!B37="","",GainsImpToNIB!B37/1000)</f>
        <v/>
      </c>
      <c r="D38" t="str">
        <f>IF(GainsImpToNIB!C37="","",GainsImpToNIB!C37/1000)</f>
        <v/>
      </c>
      <c r="E38">
        <f>IF(GainsImpToNIB!D37="","",GainsImpToNIB!D37/1000)</f>
        <v>-1.0319999999999999E-3</v>
      </c>
    </row>
    <row r="39" spans="3:5" ht="15" customHeight="1" x14ac:dyDescent="0.25">
      <c r="C39" t="str">
        <f>IF(GainsImpToNIB!B38="","",GainsImpToNIB!B38/1000)</f>
        <v/>
      </c>
      <c r="D39" t="str">
        <f>IF(GainsImpToNIB!C38="","",GainsImpToNIB!C38/1000)</f>
        <v/>
      </c>
      <c r="E39">
        <f>IF(GainsImpToNIB!D38="","",GainsImpToNIB!D38/1000)</f>
        <v>-3.0490000000000001E-3</v>
      </c>
    </row>
    <row r="40" spans="3:5" ht="15" customHeight="1" x14ac:dyDescent="0.25">
      <c r="C40" t="str">
        <f>IF(GainsImpToNIB!B39="","",GainsImpToNIB!B39/1000)</f>
        <v/>
      </c>
      <c r="D40" t="str">
        <f>IF(GainsImpToNIB!C39="","",GainsImpToNIB!C39/1000)</f>
        <v/>
      </c>
      <c r="E40">
        <f>IF(GainsImpToNIB!D39="","",GainsImpToNIB!D39/1000)</f>
        <v>-7.1549999999999999E-3</v>
      </c>
    </row>
    <row r="41" spans="3:5" ht="15" customHeight="1" x14ac:dyDescent="0.25">
      <c r="C41" t="str">
        <f>IF(GainsImpToNIB!B40="","",GainsImpToNIB!B40/1000)</f>
        <v/>
      </c>
      <c r="D41" t="str">
        <f>IF(GainsImpToNIB!C40="","",GainsImpToNIB!C40/1000)</f>
        <v/>
      </c>
      <c r="E41">
        <f>IF(GainsImpToNIB!D40="","",GainsImpToNIB!D40/1000)</f>
        <v>5.669999999999999E-4</v>
      </c>
    </row>
    <row r="42" spans="3:5" ht="15" customHeight="1" x14ac:dyDescent="0.25">
      <c r="C42" t="str">
        <f>IF(GainsImpToNIB!B41="","",GainsImpToNIB!B41/1000)</f>
        <v/>
      </c>
      <c r="D42" t="str">
        <f>IF(GainsImpToNIB!C41="","",GainsImpToNIB!C41/1000)</f>
        <v/>
      </c>
      <c r="E42">
        <f>IF(GainsImpToNIB!D41="","",GainsImpToNIB!D41/1000)</f>
        <v>-5.6969999999999998E-3</v>
      </c>
    </row>
    <row r="43" spans="3:5" ht="15" customHeight="1" x14ac:dyDescent="0.25">
      <c r="C43" t="str">
        <f>IF(GainsImpToNIB!B42="","",GainsImpToNIB!B42/1000)</f>
        <v/>
      </c>
      <c r="D43" t="str">
        <f>IF(GainsImpToNIB!C42="","",GainsImpToNIB!C42/1000)</f>
        <v/>
      </c>
      <c r="E43">
        <f>IF(GainsImpToNIB!D42="","",GainsImpToNIB!D42/1000)</f>
        <v>-2.0230000000000001E-3</v>
      </c>
    </row>
    <row r="44" spans="3:5" x14ac:dyDescent="0.25">
      <c r="C44" t="str">
        <f>IF(GainsImpToNIB!B43="","",GainsImpToNIB!B43/1000)</f>
        <v/>
      </c>
      <c r="D44" t="str">
        <f>IF(GainsImpToNIB!C43="","",GainsImpToNIB!C43/1000)</f>
        <v/>
      </c>
      <c r="E44">
        <f>IF(GainsImpToNIB!D43="","",GainsImpToNIB!D43/1000)</f>
        <v>-8.9700000000000001E-4</v>
      </c>
    </row>
    <row r="45" spans="3:5" x14ac:dyDescent="0.25">
      <c r="C45" t="str">
        <f>IF(GainsImpToNIB!B44="","",GainsImpToNIB!B44/1000)</f>
        <v/>
      </c>
      <c r="D45" t="str">
        <f>IF(GainsImpToNIB!C44="","",GainsImpToNIB!C44/1000)</f>
        <v/>
      </c>
      <c r="E45">
        <f>IF(GainsImpToNIB!D44="","",GainsImpToNIB!D44/1000)</f>
        <v>-3.77E-4</v>
      </c>
    </row>
    <row r="46" spans="3:5" x14ac:dyDescent="0.25">
      <c r="C46" t="str">
        <f>IF(GainsImpToNIB!B45="","",GainsImpToNIB!B45/1000)</f>
        <v/>
      </c>
      <c r="D46" t="str">
        <f>IF(GainsImpToNIB!C45="","",GainsImpToNIB!C45/1000)</f>
        <v/>
      </c>
      <c r="E46">
        <f>IF(GainsImpToNIB!D45="","",GainsImpToNIB!D45/1000)</f>
        <v>2.4840000000000001E-3</v>
      </c>
    </row>
    <row r="47" spans="3:5" x14ac:dyDescent="0.25">
      <c r="C47" t="str">
        <f>IF(GainsImpToNIB!B46="","",GainsImpToNIB!B46/1000)</f>
        <v/>
      </c>
      <c r="D47" t="str">
        <f>IF(GainsImpToNIB!C46="","",GainsImpToNIB!C46/1000)</f>
        <v/>
      </c>
      <c r="E47">
        <f>IF(GainsImpToNIB!D46="","",GainsImpToNIB!D46/1000)</f>
        <v>3.509E-3</v>
      </c>
    </row>
    <row r="48" spans="3:5" x14ac:dyDescent="0.25">
      <c r="C48" t="str">
        <f>IF(GainsImpToNIB!B47="","",GainsImpToNIB!B47/1000)</f>
        <v/>
      </c>
      <c r="D48" t="str">
        <f>IF(GainsImpToNIB!C47="","",GainsImpToNIB!C47/1000)</f>
        <v/>
      </c>
      <c r="E48">
        <f>IF(GainsImpToNIB!D47="","",GainsImpToNIB!D47/1000)</f>
        <v>1.1791000000000001E-2</v>
      </c>
    </row>
    <row r="49" spans="3:5" x14ac:dyDescent="0.25">
      <c r="C49" t="str">
        <f>IF(GainsImpToNIB!B48="","",GainsImpToNIB!B48/1000)</f>
        <v/>
      </c>
      <c r="D49" t="str">
        <f>IF(GainsImpToNIB!C48="","",GainsImpToNIB!C48/1000)</f>
        <v/>
      </c>
      <c r="E49">
        <f>IF(GainsImpToNIB!D48="","",GainsImpToNIB!D48/1000)</f>
        <v>1.0227999999999999E-2</v>
      </c>
    </row>
    <row r="50" spans="3:5" x14ac:dyDescent="0.25">
      <c r="C50" t="str">
        <f>IF(GainsImpToNIB!B49="","",GainsImpToNIB!B49/1000)</f>
        <v/>
      </c>
      <c r="D50" t="str">
        <f>IF(GainsImpToNIB!C49="","",GainsImpToNIB!C49/1000)</f>
        <v/>
      </c>
      <c r="E50">
        <f>IF(GainsImpToNIB!D49="","",GainsImpToNIB!D49/1000)</f>
        <v>-1.0319999999999999E-3</v>
      </c>
    </row>
    <row r="51" spans="3:5" x14ac:dyDescent="0.25">
      <c r="C51" t="str">
        <f>IF(GainsImpToNIB!B50="","",GainsImpToNIB!B50/1000)</f>
        <v/>
      </c>
      <c r="D51" t="str">
        <f>IF(GainsImpToNIB!C50="","",GainsImpToNIB!C50/1000)</f>
        <v/>
      </c>
      <c r="E51">
        <f>IF(GainsImpToNIB!D50="","",GainsImpToNIB!D50/1000)</f>
        <v>-3.0490000000000001E-3</v>
      </c>
    </row>
    <row r="52" spans="3:5" x14ac:dyDescent="0.25">
      <c r="C52" t="str">
        <f>IF(GainsImpToNIB!B51="","",GainsImpToNIB!B51/1000)</f>
        <v/>
      </c>
      <c r="D52" t="str">
        <f>IF(GainsImpToNIB!C51="","",GainsImpToNIB!C51/1000)</f>
        <v/>
      </c>
      <c r="E52">
        <f>IF(GainsImpToNIB!D51="","",GainsImpToNIB!D51/1000)</f>
        <v>-7.1549999999999999E-3</v>
      </c>
    </row>
    <row r="53" spans="3:5" x14ac:dyDescent="0.25">
      <c r="C53" t="str">
        <f>IF(GainsImpToNIB!B52="","",GainsImpToNIB!B52/1000)</f>
        <v/>
      </c>
      <c r="D53" t="str">
        <f>IF(GainsImpToNIB!C52="","",GainsImpToNIB!C52/1000)</f>
        <v/>
      </c>
      <c r="E53">
        <f>IF(GainsImpToNIB!D52="","",GainsImpToNIB!D52/1000)</f>
        <v>5.669999999999999E-4</v>
      </c>
    </row>
    <row r="54" spans="3:5" x14ac:dyDescent="0.25">
      <c r="C54" t="str">
        <f>IF(GainsImpToNIB!B53="","",GainsImpToNIB!B53/1000)</f>
        <v/>
      </c>
      <c r="D54" t="str">
        <f>IF(GainsImpToNIB!C53="","",GainsImpToNIB!C53/1000)</f>
        <v/>
      </c>
      <c r="E54">
        <f>IF(GainsImpToNIB!D53="","",GainsImpToNIB!D53/1000)</f>
        <v>-5.6969999999999998E-3</v>
      </c>
    </row>
    <row r="55" spans="3:5" x14ac:dyDescent="0.25">
      <c r="C55" t="str">
        <f>IF(GainsImpToNIB!B54="","",GainsImpToNIB!B54/1000)</f>
        <v/>
      </c>
      <c r="D55" t="str">
        <f>IF(GainsImpToNIB!C54="","",GainsImpToNIB!C54/1000)</f>
        <v/>
      </c>
      <c r="E55">
        <f>IF(GainsImpToNIB!D54="","",GainsImpToNIB!D54/1000)</f>
        <v>-2.0230000000000001E-3</v>
      </c>
    </row>
    <row r="56" spans="3:5" x14ac:dyDescent="0.25">
      <c r="C56" t="str">
        <f>IF(GainsImpToNIB!B55="","",GainsImpToNIB!B55/1000)</f>
        <v/>
      </c>
      <c r="D56" t="str">
        <f>IF(GainsImpToNIB!C55="","",GainsImpToNIB!C55/1000)</f>
        <v/>
      </c>
      <c r="E56">
        <f>IF(GainsImpToNIB!D55="","",GainsImpToNIB!D55/1000)</f>
        <v>-8.9700000000000001E-4</v>
      </c>
    </row>
    <row r="57" spans="3:5" x14ac:dyDescent="0.25">
      <c r="C57" t="str">
        <f>IF(GainsImpToNIB!B56="","",GainsImpToNIB!B56/1000)</f>
        <v/>
      </c>
      <c r="D57" t="str">
        <f>IF(GainsImpToNIB!C56="","",GainsImpToNIB!C56/1000)</f>
        <v/>
      </c>
      <c r="E57">
        <f>IF(GainsImpToNIB!D56="","",GainsImpToNIB!D56/1000)</f>
        <v>-3.77E-4</v>
      </c>
    </row>
    <row r="58" spans="3:5" x14ac:dyDescent="0.25">
      <c r="C58" t="str">
        <f>IF(GainsImpToNIB!B57="","",GainsImpToNIB!B57/1000)</f>
        <v/>
      </c>
      <c r="D58" t="str">
        <f>IF(GainsImpToNIB!C57="","",GainsImpToNIB!C57/1000)</f>
        <v/>
      </c>
      <c r="E58">
        <f>IF(GainsImpToNIB!D57="","",GainsImpToNIB!D57/1000)</f>
        <v>2.4840000000000001E-3</v>
      </c>
    </row>
    <row r="59" spans="3:5" x14ac:dyDescent="0.25">
      <c r="C59" t="str">
        <f>IF(GainsImpToNIB!B58="","",GainsImpToNIB!B58/1000)</f>
        <v/>
      </c>
      <c r="D59" t="str">
        <f>IF(GainsImpToNIB!C58="","",GainsImpToNIB!C58/1000)</f>
        <v/>
      </c>
      <c r="E59">
        <f>IF(GainsImpToNIB!D58="","",GainsImpToNIB!D58/1000)</f>
        <v>3.509E-3</v>
      </c>
    </row>
    <row r="60" spans="3:5" x14ac:dyDescent="0.25">
      <c r="C60" t="str">
        <f>IF(GainsImpToNIB!B59="","",GainsImpToNIB!B59/1000)</f>
        <v/>
      </c>
      <c r="D60" t="str">
        <f>IF(GainsImpToNIB!C59="","",GainsImpToNIB!C59/1000)</f>
        <v/>
      </c>
      <c r="E60">
        <f>IF(GainsImpToNIB!D59="","",GainsImpToNIB!D59/1000)</f>
        <v>1.1791000000000001E-2</v>
      </c>
    </row>
    <row r="61" spans="3:5" x14ac:dyDescent="0.25">
      <c r="C61" t="str">
        <f>IF(GainsImpToNIB!B60="","",GainsImpToNIB!B60/1000)</f>
        <v/>
      </c>
      <c r="D61" t="str">
        <f>IF(GainsImpToNIB!C60="","",GainsImpToNIB!C60/1000)</f>
        <v/>
      </c>
      <c r="E61">
        <f>IF(GainsImpToNIB!D60="","",GainsImpToNIB!D60/1000)</f>
        <v>1.0227999999999999E-2</v>
      </c>
    </row>
    <row r="62" spans="3:5" x14ac:dyDescent="0.25">
      <c r="C62" t="str">
        <f>IF(GainsImpToNIB!B61="","",GainsImpToNIB!B61/1000)</f>
        <v/>
      </c>
      <c r="D62" t="str">
        <f>IF(GainsImpToNIB!C61="","",GainsImpToNIB!C61/1000)</f>
        <v/>
      </c>
      <c r="E62">
        <f>IF(GainsImpToNIB!D61="","",GainsImpToNIB!D61/1000)</f>
        <v>-1.0319999999999999E-3</v>
      </c>
    </row>
    <row r="63" spans="3:5" x14ac:dyDescent="0.25">
      <c r="C63" t="str">
        <f>IF(GainsImpToNIB!B62="","",GainsImpToNIB!B62/1000)</f>
        <v/>
      </c>
      <c r="D63" t="str">
        <f>IF(GainsImpToNIB!C62="","",GainsImpToNIB!C62/1000)</f>
        <v/>
      </c>
      <c r="E63">
        <f>IF(GainsImpToNIB!D62="","",GainsImpToNIB!D62/1000)</f>
        <v>-3.0490000000000001E-3</v>
      </c>
    </row>
    <row r="64" spans="3:5" x14ac:dyDescent="0.25">
      <c r="C64" t="str">
        <f>IF(GainsImpToNIB!B63="","",GainsImpToNIB!B63/1000)</f>
        <v/>
      </c>
      <c r="D64" t="str">
        <f>IF(GainsImpToNIB!C63="","",GainsImpToNIB!C63/1000)</f>
        <v/>
      </c>
      <c r="E64">
        <f>IF(GainsImpToNIB!D63="","",GainsImpToNIB!D63/1000)</f>
        <v>-7.1549999999999999E-3</v>
      </c>
    </row>
    <row r="65" spans="3:5" x14ac:dyDescent="0.25">
      <c r="C65" t="str">
        <f>IF(GainsImpToNIB!B64="","",GainsImpToNIB!B64/1000)</f>
        <v/>
      </c>
      <c r="D65" t="str">
        <f>IF(GainsImpToNIB!C64="","",GainsImpToNIB!C64/1000)</f>
        <v/>
      </c>
      <c r="E65">
        <f>IF(GainsImpToNIB!D64="","",GainsImpToNIB!D64/1000)</f>
        <v>5.669999999999999E-4</v>
      </c>
    </row>
    <row r="66" spans="3:5" x14ac:dyDescent="0.25">
      <c r="C66" t="str">
        <f>IF(GainsImpToNIB!B65="","",GainsImpToNIB!B65/1000)</f>
        <v/>
      </c>
      <c r="D66" t="str">
        <f>IF(GainsImpToNIB!C65="","",GainsImpToNIB!C65/1000)</f>
        <v/>
      </c>
      <c r="E66">
        <f>IF(GainsImpToNIB!D65="","",GainsImpToNIB!D65/1000)</f>
        <v>-5.6969999999999998E-3</v>
      </c>
    </row>
    <row r="67" spans="3:5" x14ac:dyDescent="0.25">
      <c r="C67" t="str">
        <f>IF(GainsImpToNIB!B66="","",GainsImpToNIB!B66/1000)</f>
        <v/>
      </c>
      <c r="D67" t="str">
        <f>IF(GainsImpToNIB!C66="","",GainsImpToNIB!C66/1000)</f>
        <v/>
      </c>
      <c r="E67">
        <f>IF(GainsImpToNIB!D66="","",GainsImpToNIB!D66/1000)</f>
        <v>-2.0230000000000001E-3</v>
      </c>
    </row>
    <row r="68" spans="3:5" x14ac:dyDescent="0.25">
      <c r="C68" t="str">
        <f>IF(GainsImpToNIB!B67="","",GainsImpToNIB!B67/1000)</f>
        <v/>
      </c>
      <c r="D68" t="str">
        <f>IF(GainsImpToNIB!C67="","",GainsImpToNIB!C67/1000)</f>
        <v/>
      </c>
      <c r="E68">
        <f>IF(GainsImpToNIB!D67="","",GainsImpToNIB!D67/1000)</f>
        <v>-8.9700000000000001E-4</v>
      </c>
    </row>
    <row r="69" spans="3:5" x14ac:dyDescent="0.25">
      <c r="C69" t="str">
        <f>IF(GainsImpToNIB!B68="","",GainsImpToNIB!B68/1000)</f>
        <v/>
      </c>
      <c r="D69" t="str">
        <f>IF(GainsImpToNIB!C68="","",GainsImpToNIB!C68/1000)</f>
        <v/>
      </c>
      <c r="E69">
        <f>IF(GainsImpToNIB!D68="","",GainsImpToNIB!D68/1000)</f>
        <v>-3.77E-4</v>
      </c>
    </row>
    <row r="70" spans="3:5" x14ac:dyDescent="0.25">
      <c r="C70" t="str">
        <f>IF(GainsImpToNIB!B69="","",GainsImpToNIB!B69/1000)</f>
        <v/>
      </c>
      <c r="D70" t="str">
        <f>IF(GainsImpToNIB!C69="","",GainsImpToNIB!C69/1000)</f>
        <v/>
      </c>
      <c r="E70" t="str">
        <f>IF(GainsImpToNIB!D69="","",GainsImpToNIB!D69/1000)</f>
        <v/>
      </c>
    </row>
    <row r="71" spans="3:5" x14ac:dyDescent="0.25">
      <c r="C71" t="str">
        <f>IF(GainsImpToNIB!B70="","",GainsImpToNIB!B70/1000)</f>
        <v/>
      </c>
      <c r="D71" t="str">
        <f>IF(GainsImpToNIB!C70="","",GainsImpToNIB!C70/1000)</f>
        <v/>
      </c>
      <c r="E71" t="str">
        <f>IF(GainsImpToNIB!D70="","",GainsImpToNIB!D70/1000)</f>
        <v/>
      </c>
    </row>
    <row r="72" spans="3:5" x14ac:dyDescent="0.25">
      <c r="C72" t="str">
        <f>IF(GainsImpToNIB!B71="","",GainsImpToNIB!B71/1000)</f>
        <v/>
      </c>
      <c r="D72" t="str">
        <f>IF(GainsImpToNIB!C71="","",GainsImpToNIB!C71/1000)</f>
        <v/>
      </c>
      <c r="E72" t="str">
        <f>IF(GainsImpToNIB!D71="","",GainsImpToNIB!D71/1000)</f>
        <v/>
      </c>
    </row>
    <row r="73" spans="3:5" x14ac:dyDescent="0.25">
      <c r="C73" t="str">
        <f>IF(GainsImpToNIB!B72="","",GainsImpToNIB!B72/1000)</f>
        <v/>
      </c>
      <c r="D73" t="str">
        <f>IF(GainsImpToNIB!C72="","",GainsImpToNIB!C72/1000)</f>
        <v/>
      </c>
      <c r="E73" t="str">
        <f>IF(GainsImpToNIB!D72="","",GainsImpToNIB!D72/1000)</f>
        <v/>
      </c>
    </row>
    <row r="74" spans="3:5" x14ac:dyDescent="0.25">
      <c r="C74" t="str">
        <f>IF(GainsImpToNIB!B73="","",GainsImpToNIB!B73/1000)</f>
        <v/>
      </c>
      <c r="D74" t="str">
        <f>IF(GainsImpToNIB!C73="","",GainsImpToNIB!C73/1000)</f>
        <v/>
      </c>
      <c r="E74" t="str">
        <f>IF(GainsImpToNIB!D73="","",GainsImpToNIB!D73/1000)</f>
        <v/>
      </c>
    </row>
    <row r="75" spans="3:5" x14ac:dyDescent="0.25">
      <c r="C75" t="str">
        <f>IF(GainsImpToNIB!B74="","",GainsImpToNIB!B74/1000)</f>
        <v/>
      </c>
      <c r="D75" t="str">
        <f>IF(GainsImpToNIB!C74="","",GainsImpToNIB!C74/1000)</f>
        <v/>
      </c>
      <c r="E75" t="str">
        <f>IF(GainsImpToNIB!D74="","",GainsImpToNIB!D74/1000)</f>
        <v/>
      </c>
    </row>
    <row r="76" spans="3:5" x14ac:dyDescent="0.25">
      <c r="C76" t="str">
        <f>IF(GainsImpToNIB!B75="","",GainsImpToNIB!B75/1000)</f>
        <v/>
      </c>
      <c r="D76" t="str">
        <f>IF(GainsImpToNIB!C75="","",GainsImpToNIB!C75/1000)</f>
        <v/>
      </c>
      <c r="E76" t="str">
        <f>IF(GainsImpToNIB!D75="","",GainsImpToNIB!D75/1000)</f>
        <v/>
      </c>
    </row>
    <row r="77" spans="3:5" x14ac:dyDescent="0.25">
      <c r="C77" t="str">
        <f>IF(GainsImpToNIB!B76="","",GainsImpToNIB!B76/1000)</f>
        <v/>
      </c>
      <c r="D77" t="str">
        <f>IF(GainsImpToNIB!C76="","",GainsImpToNIB!C76/1000)</f>
        <v/>
      </c>
      <c r="E77" t="str">
        <f>IF(GainsImpToNIB!D76="","",GainsImpToNIB!D76/1000)</f>
        <v/>
      </c>
    </row>
    <row r="78" spans="3:5" x14ac:dyDescent="0.25">
      <c r="C78" t="str">
        <f>IF(GainsImpToNIB!B77="","",GainsImpToNIB!B77/1000)</f>
        <v/>
      </c>
      <c r="D78" t="str">
        <f>IF(GainsImpToNIB!C77="","",GainsImpToNIB!C77/1000)</f>
        <v/>
      </c>
      <c r="E78" t="str">
        <f>IF(GainsImpToNIB!D77="","",GainsImpToNIB!D77/1000)</f>
        <v/>
      </c>
    </row>
    <row r="79" spans="3:5" x14ac:dyDescent="0.25">
      <c r="C79" t="str">
        <f>IF(GainsImpToNIB!B78="","",GainsImpToNIB!B78/1000)</f>
        <v/>
      </c>
      <c r="D79" t="str">
        <f>IF(GainsImpToNIB!C78="","",GainsImpToNIB!C78/1000)</f>
        <v/>
      </c>
      <c r="E79" t="str">
        <f>IF(GainsImpToNIB!D78="","",GainsImpToNIB!D78/1000)</f>
        <v/>
      </c>
    </row>
    <row r="80" spans="3:5" x14ac:dyDescent="0.25">
      <c r="C80" t="str">
        <f>IF(GainsImpToNIB!B79="","",GainsImpToNIB!B79/1000)</f>
        <v/>
      </c>
      <c r="D80" t="str">
        <f>IF(GainsImpToNIB!C79="","",GainsImpToNIB!C79/1000)</f>
        <v/>
      </c>
      <c r="E80" t="str">
        <f>IF(GainsImpToNIB!D79="","",GainsImpToNIB!D79/1000)</f>
        <v/>
      </c>
    </row>
    <row r="81" spans="3:5" x14ac:dyDescent="0.25">
      <c r="C81" t="str">
        <f>IF(GainsImpToNIB!B80="","",GainsImpToNIB!B80/1000)</f>
        <v/>
      </c>
      <c r="D81" t="str">
        <f>IF(GainsImpToNIB!C80="","",GainsImpToNIB!C80/1000)</f>
        <v/>
      </c>
      <c r="E81" t="str">
        <f>IF(GainsImpToNIB!D80="","",GainsImpToNIB!D80/1000)</f>
        <v/>
      </c>
    </row>
    <row r="82" spans="3:5" x14ac:dyDescent="0.25">
      <c r="C82" t="str">
        <f>IF(GainsImpToNIB!B81="","",GainsImpToNIB!B81/1000)</f>
        <v/>
      </c>
      <c r="D82" t="str">
        <f>IF(GainsImpToNIB!C81="","",GainsImpToNIB!C81/1000)</f>
        <v/>
      </c>
      <c r="E82" t="str">
        <f>IF(GainsImpToNIB!D81="","",GainsImpToNIB!D81/1000)</f>
        <v/>
      </c>
    </row>
    <row r="83" spans="3:5" x14ac:dyDescent="0.25">
      <c r="C83" t="str">
        <f>IF(GainsImpToNIB!B82="","",GainsImpToNIB!B82/1000)</f>
        <v/>
      </c>
      <c r="D83" t="str">
        <f>IF(GainsImpToNIB!C82="","",GainsImpToNIB!C82/1000)</f>
        <v/>
      </c>
      <c r="E83" t="str">
        <f>IF(GainsImpToNIB!D82="","",GainsImpToNIB!D82/1000)</f>
        <v/>
      </c>
    </row>
    <row r="84" spans="3:5" x14ac:dyDescent="0.25">
      <c r="C84" t="str">
        <f>IF(GainsImpToNIB!B83="","",GainsImpToNIB!B83/1000)</f>
        <v/>
      </c>
      <c r="D84" t="str">
        <f>IF(GainsImpToNIB!C83="","",GainsImpToNIB!C83/1000)</f>
        <v/>
      </c>
      <c r="E84" t="str">
        <f>IF(GainsImpToNIB!D83="","",GainsImpToNIB!D83/1000)</f>
        <v/>
      </c>
    </row>
    <row r="85" spans="3:5" x14ac:dyDescent="0.25">
      <c r="C85" t="str">
        <f>IF(GainsImpToNIB!B84="","",GainsImpToNIB!B84/1000)</f>
        <v/>
      </c>
      <c r="D85" t="str">
        <f>IF(GainsImpToNIB!C84="","",GainsImpToNIB!C84/1000)</f>
        <v/>
      </c>
      <c r="E85" t="str">
        <f>IF(GainsImpToNIB!D84="","",GainsImpToNIB!D84/1000)</f>
        <v/>
      </c>
    </row>
    <row r="86" spans="3:5" x14ac:dyDescent="0.25">
      <c r="C86" t="str">
        <f>IF(GainsImpToNIB!B85="","",GainsImpToNIB!B85/1000)</f>
        <v/>
      </c>
      <c r="D86" t="str">
        <f>IF(GainsImpToNIB!C85="","",GainsImpToNIB!C85/1000)</f>
        <v/>
      </c>
      <c r="E86" t="str">
        <f>IF(GainsImpToNIB!D85="","",GainsImpToNIB!D85/1000)</f>
        <v/>
      </c>
    </row>
    <row r="87" spans="3:5" x14ac:dyDescent="0.25">
      <c r="C87" t="str">
        <f>IF(GainsImpToNIB!B86="","",GainsImpToNIB!B86/1000)</f>
        <v/>
      </c>
      <c r="D87" t="str">
        <f>IF(GainsImpToNIB!C86="","",GainsImpToNIB!C86/1000)</f>
        <v/>
      </c>
      <c r="E87" t="str">
        <f>IF(GainsImpToNIB!D86="","",GainsImpToNIB!D86/1000)</f>
        <v/>
      </c>
    </row>
    <row r="88" spans="3:5" x14ac:dyDescent="0.25">
      <c r="C88" t="str">
        <f>IF(GainsImpToNIB!B87="","",GainsImpToNIB!B87/1000)</f>
        <v/>
      </c>
      <c r="D88" t="str">
        <f>IF(GainsImpToNIB!C87="","",GainsImpToNIB!C87/1000)</f>
        <v/>
      </c>
      <c r="E88" t="str">
        <f>IF(GainsImpToNIB!D87="","",GainsImpToNIB!D87/1000)</f>
        <v/>
      </c>
    </row>
    <row r="89" spans="3:5" x14ac:dyDescent="0.25">
      <c r="C89" t="str">
        <f>IF(GainsImpToNIB!B88="","",GainsImpToNIB!B88/1000)</f>
        <v/>
      </c>
      <c r="D89" t="str">
        <f>IF(GainsImpToNIB!C88="","",GainsImpToNIB!C88/1000)</f>
        <v/>
      </c>
      <c r="E89" t="str">
        <f>IF(GainsImpToNIB!D88="","",GainsImpToNIB!D88/1000)</f>
        <v/>
      </c>
    </row>
    <row r="90" spans="3:5" x14ac:dyDescent="0.25">
      <c r="C90" t="str">
        <f>IF(GainsImpToNIB!B89="","",GainsImpToNIB!B89/1000)</f>
        <v/>
      </c>
      <c r="D90" t="str">
        <f>IF(GainsImpToNIB!C89="","",GainsImpToNIB!C89/1000)</f>
        <v/>
      </c>
      <c r="E90" t="str">
        <f>IF(GainsImpToNIB!D89="","",GainsImpToNIB!D89/1000)</f>
        <v/>
      </c>
    </row>
    <row r="91" spans="3:5" x14ac:dyDescent="0.25">
      <c r="C91" t="str">
        <f>IF(GainsImpToNIB!B90="","",GainsImpToNIB!B90/1000)</f>
        <v/>
      </c>
      <c r="D91" t="str">
        <f>IF(GainsImpToNIB!C90="","",GainsImpToNIB!C90/1000)</f>
        <v/>
      </c>
      <c r="E91" t="str">
        <f>IF(GainsImpToNIB!D90="","",GainsImpToNIB!D90/1000)</f>
        <v/>
      </c>
    </row>
    <row r="92" spans="3:5" x14ac:dyDescent="0.25">
      <c r="C92" t="str">
        <f>IF(GainsImpToNIB!B91="","",GainsImpToNIB!B91/1000)</f>
        <v/>
      </c>
      <c r="D92" t="str">
        <f>IF(GainsImpToNIB!C91="","",GainsImpToNIB!C91/1000)</f>
        <v/>
      </c>
      <c r="E92" t="str">
        <f>IF(GainsImpToNIB!D91="","",GainsImpToNIB!D91/1000)</f>
        <v/>
      </c>
    </row>
    <row r="93" spans="3:5" x14ac:dyDescent="0.25">
      <c r="C93" t="str">
        <f>IF(GainsImpToNIB!B92="","",GainsImpToNIB!B92/1000)</f>
        <v/>
      </c>
      <c r="D93" t="str">
        <f>IF(GainsImpToNIB!C92="","",GainsImpToNIB!C92/1000)</f>
        <v/>
      </c>
      <c r="E93" t="str">
        <f>IF(GainsImpToNIB!D92="","",GainsImpToNIB!D92/1000)</f>
        <v/>
      </c>
    </row>
    <row r="94" spans="3:5" x14ac:dyDescent="0.25">
      <c r="C94" t="str">
        <f>IF(GainsImpToNIB!B93="","",GainsImpToNIB!B93/1000)</f>
        <v/>
      </c>
      <c r="D94" t="str">
        <f>IF(GainsImpToNIB!C93="","",GainsImpToNIB!C93/1000)</f>
        <v/>
      </c>
      <c r="E94" t="str">
        <f>IF(GainsImpToNIB!D93="","",GainsImpToNIB!D93/1000)</f>
        <v/>
      </c>
    </row>
    <row r="95" spans="3:5" x14ac:dyDescent="0.25">
      <c r="C95" t="str">
        <f>IF(GainsImpToNIB!B94="","",GainsImpToNIB!B94/1000)</f>
        <v/>
      </c>
      <c r="D95" t="str">
        <f>IF(GainsImpToNIB!C94="","",GainsImpToNIB!C94/1000)</f>
        <v/>
      </c>
      <c r="E95" t="str">
        <f>IF(GainsImpToNIB!D94="","",GainsImpToNIB!D94/1000)</f>
        <v/>
      </c>
    </row>
    <row r="96" spans="3:5" x14ac:dyDescent="0.25">
      <c r="C96" t="str">
        <f>IF(GainsImpToNIB!B95="","",GainsImpToNIB!B95/1000)</f>
        <v/>
      </c>
      <c r="D96" t="str">
        <f>IF(GainsImpToNIB!C95="","",GainsImpToNIB!C95/1000)</f>
        <v/>
      </c>
      <c r="E96" t="str">
        <f>IF(GainsImpToNIB!D95="","",GainsImpToNIB!D95/1000)</f>
        <v/>
      </c>
    </row>
    <row r="97" spans="3:5" x14ac:dyDescent="0.25">
      <c r="C97" t="str">
        <f>IF(GainsImpToNIB!B96="","",GainsImpToNIB!B96/1000)</f>
        <v/>
      </c>
      <c r="D97" t="str">
        <f>IF(GainsImpToNIB!C96="","",GainsImpToNIB!C96/1000)</f>
        <v/>
      </c>
      <c r="E97" t="str">
        <f>IF(GainsImpToNIB!D96="","",GainsImpToNIB!D96/1000)</f>
        <v/>
      </c>
    </row>
    <row r="98" spans="3:5" x14ac:dyDescent="0.25">
      <c r="C98" t="str">
        <f>IF(GainsImpToNIB!B97="","",GainsImpToNIB!B97/1000)</f>
        <v/>
      </c>
      <c r="D98" t="str">
        <f>IF(GainsImpToNIB!C97="","",GainsImpToNIB!C97/1000)</f>
        <v/>
      </c>
      <c r="E98" t="str">
        <f>IF(GainsImpToNIB!D97="","",GainsImpToNIB!D97/1000)</f>
        <v/>
      </c>
    </row>
    <row r="99" spans="3:5" x14ac:dyDescent="0.25">
      <c r="C99" t="str">
        <f>IF(GainsImpToNIB!B98="","",GainsImpToNIB!B98/1000)</f>
        <v/>
      </c>
      <c r="D99" t="str">
        <f>IF(GainsImpToNIB!C98="","",GainsImpToNIB!C98/1000)</f>
        <v/>
      </c>
      <c r="E99" t="str">
        <f>IF(GainsImpToNIB!D98="","",GainsImpToNIB!D98/1000)</f>
        <v/>
      </c>
    </row>
    <row r="100" spans="3:5" x14ac:dyDescent="0.25">
      <c r="C100" t="str">
        <f>IF(GainsImpToNIB!B99="","",GainsImpToNIB!B99/1000)</f>
        <v/>
      </c>
      <c r="D100" t="str">
        <f>IF(GainsImpToNIB!C99="","",GainsImpToNIB!C99/1000)</f>
        <v/>
      </c>
      <c r="E100" t="str">
        <f>IF(GainsImpToNIB!D99="","",GainsImpToNIB!D99/1000)</f>
        <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2022</vt:i4>
      </vt:variant>
    </vt:vector>
  </HeadingPairs>
  <TitlesOfParts>
    <vt:vector size="2057" baseType="lpstr">
      <vt:lpstr>Comparison</vt:lpstr>
      <vt:lpstr>BlueMesaInflow.Unregulated</vt:lpstr>
      <vt:lpstr>CrystalInflow.Unregulated</vt:lpstr>
      <vt:lpstr>Fontenelle.Inflow</vt:lpstr>
      <vt:lpstr>PowellInflow.Unregulated</vt:lpstr>
      <vt:lpstr>FlamingGorgeInflow.Unregulated</vt:lpstr>
      <vt:lpstr>MorrowPointInflow.Unregulated</vt:lpstr>
      <vt:lpstr>NavajoInflow.ModUnregulated</vt:lpstr>
      <vt:lpstr>TaylorPark.Inflow</vt:lpstr>
      <vt:lpstr>Vallecito.Inflow</vt:lpstr>
      <vt:lpstr>YampaRiverInflow.TotalOutflow</vt:lpstr>
      <vt:lpstr>AnimasRiverTotalOutflow</vt:lpstr>
      <vt:lpstr>GainsCrystalToGJ</vt:lpstr>
      <vt:lpstr>PowellToMeadGainsGrandCanyon</vt:lpstr>
      <vt:lpstr>PowellToMeadGainsAboveHoover</vt:lpstr>
      <vt:lpstr>PowellToMeadGainsAbvLeesFerry</vt:lpstr>
      <vt:lpstr>GainsImpToNIB</vt:lpstr>
      <vt:lpstr>GainsAboveDavis</vt:lpstr>
      <vt:lpstr>GainsPkrToImp</vt:lpstr>
      <vt:lpstr>GainsAboveParker</vt:lpstr>
      <vt:lpstr>RunInformation</vt:lpstr>
      <vt:lpstr>TempForecast</vt:lpstr>
      <vt:lpstr>HDBQueries</vt:lpstr>
      <vt:lpstr>DONOTCHANGE</vt:lpstr>
      <vt:lpstr>SacWYTypeDes</vt:lpstr>
      <vt:lpstr>24MSInflowForecasts</vt:lpstr>
      <vt:lpstr>AboveLeesFerryLocal</vt:lpstr>
      <vt:lpstr>PowelltoMeadGainsGC</vt:lpstr>
      <vt:lpstr>PowelltoMeadGainsAH</vt:lpstr>
      <vt:lpstr>HvrToDvs</vt:lpstr>
      <vt:lpstr>DvsToPkr</vt:lpstr>
      <vt:lpstr>PkrToImp</vt:lpstr>
      <vt:lpstr>ImpToMex</vt:lpstr>
      <vt:lpstr>AllBlwPkr</vt:lpstr>
      <vt:lpstr>TempSheet</vt:lpstr>
      <vt:lpstr>AboveLeesFerryLocal_1981</vt:lpstr>
      <vt:lpstr>AboveLeesFerryLocal_1982</vt:lpstr>
      <vt:lpstr>AboveLeesFerryLocal_1983</vt:lpstr>
      <vt:lpstr>AboveLeesFerryLocal_1984</vt:lpstr>
      <vt:lpstr>AboveLeesFerryLocal_1985</vt:lpstr>
      <vt:lpstr>AboveLeesFerryLocal_1986</vt:lpstr>
      <vt:lpstr>AboveLeesFerryLocal_1987</vt:lpstr>
      <vt:lpstr>AboveLeesFerryLocal_1988</vt:lpstr>
      <vt:lpstr>AboveLeesFerryLocal_1989</vt:lpstr>
      <vt:lpstr>AboveLeesFerryLocal_1990</vt:lpstr>
      <vt:lpstr>AboveLeesFerryLocal_1991</vt:lpstr>
      <vt:lpstr>AboveLeesFerryLocal_1992</vt:lpstr>
      <vt:lpstr>AboveLeesFerryLocal_1993</vt:lpstr>
      <vt:lpstr>AboveLeesFerryLocal_1994</vt:lpstr>
      <vt:lpstr>AboveLeesFerryLocal_1995</vt:lpstr>
      <vt:lpstr>AboveLeesFerryLocal_1996</vt:lpstr>
      <vt:lpstr>AboveLeesFerryLocal_1997</vt:lpstr>
      <vt:lpstr>AboveLeesFerryLocal_1998</vt:lpstr>
      <vt:lpstr>AboveLeesFerryLocal_1999</vt:lpstr>
      <vt:lpstr>AboveLeesFerryLocal_2000</vt:lpstr>
      <vt:lpstr>AboveLeesFerryLocal_2001</vt:lpstr>
      <vt:lpstr>AboveLeesFerryLocal_2002</vt:lpstr>
      <vt:lpstr>AboveLeesFerryLocal_2003</vt:lpstr>
      <vt:lpstr>AboveLeesFerryLocal_2004</vt:lpstr>
      <vt:lpstr>AboveLeesFerryLocal_2005</vt:lpstr>
      <vt:lpstr>AboveLeesFerryLocal_2006</vt:lpstr>
      <vt:lpstr>AboveLeesFerryLocal_2007</vt:lpstr>
      <vt:lpstr>AboveLeesFerryLocal_2008</vt:lpstr>
      <vt:lpstr>AboveLeesFerryLocal_2009</vt:lpstr>
      <vt:lpstr>AboveLeesFerryLocal_2010</vt:lpstr>
      <vt:lpstr>AboveLeesFerryLocal_2011</vt:lpstr>
      <vt:lpstr>AboveLeesFerryLocal_2012</vt:lpstr>
      <vt:lpstr>AboveLeesFerryLocal_2013</vt:lpstr>
      <vt:lpstr>AboveLeesFerryLocal_2014</vt:lpstr>
      <vt:lpstr>AboveLeesFerryLocal_2015</vt:lpstr>
      <vt:lpstr>AboveLeesFerryLocal_2016</vt:lpstr>
      <vt:lpstr>AboveLeesFerryLocal_2017</vt:lpstr>
      <vt:lpstr>AboveLeesFerryLocal_2018</vt:lpstr>
      <vt:lpstr>AboveLeesFerryLocal_2019</vt:lpstr>
      <vt:lpstr>AboveLeesFerryLocal_2020</vt:lpstr>
      <vt:lpstr>AboveLeesFerryLocal_2021</vt:lpstr>
      <vt:lpstr>AboveLeesFerryLocal_Month</vt:lpstr>
      <vt:lpstr>AboveMeadLocal_1981</vt:lpstr>
      <vt:lpstr>AboveMeadLocal_1982</vt:lpstr>
      <vt:lpstr>AboveMeadLocal_1983</vt:lpstr>
      <vt:lpstr>AboveMeadLocal_1984</vt:lpstr>
      <vt:lpstr>AboveMeadLocal_1985</vt:lpstr>
      <vt:lpstr>AboveMeadLocal_1986</vt:lpstr>
      <vt:lpstr>AboveMeadLocal_1987</vt:lpstr>
      <vt:lpstr>AboveMeadLocal_1988</vt:lpstr>
      <vt:lpstr>AboveMeadLocal_1989</vt:lpstr>
      <vt:lpstr>AboveMeadLocal_1990</vt:lpstr>
      <vt:lpstr>AboveMeadLocal_1991</vt:lpstr>
      <vt:lpstr>AboveMeadLocal_1992</vt:lpstr>
      <vt:lpstr>AboveMeadLocal_1993</vt:lpstr>
      <vt:lpstr>AboveMeadLocal_1994</vt:lpstr>
      <vt:lpstr>AboveMeadLocal_1995</vt:lpstr>
      <vt:lpstr>AboveMeadLocal_1996</vt:lpstr>
      <vt:lpstr>AboveMeadLocal_1997</vt:lpstr>
      <vt:lpstr>AboveMeadLocal_1998</vt:lpstr>
      <vt:lpstr>AboveMeadLocal_1999</vt:lpstr>
      <vt:lpstr>AboveMeadLocal_2000</vt:lpstr>
      <vt:lpstr>AboveMeadLocal_2001</vt:lpstr>
      <vt:lpstr>AboveMeadLocal_2002</vt:lpstr>
      <vt:lpstr>AboveMeadLocal_2003</vt:lpstr>
      <vt:lpstr>AboveMeadLocal_2004</vt:lpstr>
      <vt:lpstr>AboveMeadLocal_2005</vt:lpstr>
      <vt:lpstr>AboveMeadLocal_2006</vt:lpstr>
      <vt:lpstr>AboveMeadLocal_2007</vt:lpstr>
      <vt:lpstr>AboveMeadLocal_2008</vt:lpstr>
      <vt:lpstr>AboveMeadLocal_2009</vt:lpstr>
      <vt:lpstr>AboveMeadLocal_2010</vt:lpstr>
      <vt:lpstr>AboveMeadLocal_2011</vt:lpstr>
      <vt:lpstr>AboveMeadLocal_2012</vt:lpstr>
      <vt:lpstr>AboveMeadLocal_2013</vt:lpstr>
      <vt:lpstr>AboveMeadLocal_2014</vt:lpstr>
      <vt:lpstr>AboveMeadLocal_2015</vt:lpstr>
      <vt:lpstr>AboveMeadLocal_2016</vt:lpstr>
      <vt:lpstr>AboveMeadLocal_2017</vt:lpstr>
      <vt:lpstr>AboveMeadLocal_2018</vt:lpstr>
      <vt:lpstr>AboveMeadLocal_2019</vt:lpstr>
      <vt:lpstr>AboveMeadLocal_2020</vt:lpstr>
      <vt:lpstr>AboveMeadLocal_2021</vt:lpstr>
      <vt:lpstr>AnimasMax</vt:lpstr>
      <vt:lpstr>AnimasMin</vt:lpstr>
      <vt:lpstr>AnimasMost</vt:lpstr>
      <vt:lpstr>ARFN5_IN_1981</vt:lpstr>
      <vt:lpstr>ARFN5_IN_1982</vt:lpstr>
      <vt:lpstr>ARFN5_IN_1983</vt:lpstr>
      <vt:lpstr>ARFN5_IN_1984</vt:lpstr>
      <vt:lpstr>ARFN5_IN_1985</vt:lpstr>
      <vt:lpstr>ARFN5_IN_1986</vt:lpstr>
      <vt:lpstr>ARFN5_IN_1987</vt:lpstr>
      <vt:lpstr>ARFN5_IN_1988</vt:lpstr>
      <vt:lpstr>ARFN5_IN_1989</vt:lpstr>
      <vt:lpstr>ARFN5_IN_1990</vt:lpstr>
      <vt:lpstr>ARFN5_IN_1991</vt:lpstr>
      <vt:lpstr>ARFN5_IN_1992</vt:lpstr>
      <vt:lpstr>ARFN5_IN_1993</vt:lpstr>
      <vt:lpstr>ARFN5_IN_1994</vt:lpstr>
      <vt:lpstr>ARFN5_IN_1995</vt:lpstr>
      <vt:lpstr>ARFN5_IN_1996</vt:lpstr>
      <vt:lpstr>ARFN5_IN_1997</vt:lpstr>
      <vt:lpstr>ARFN5_IN_1998</vt:lpstr>
      <vt:lpstr>ARFN5_IN_1999</vt:lpstr>
      <vt:lpstr>ARFN5_IN_2000</vt:lpstr>
      <vt:lpstr>ARFN5_IN_2001</vt:lpstr>
      <vt:lpstr>ARFN5_IN_2002</vt:lpstr>
      <vt:lpstr>ARFN5_IN_2003</vt:lpstr>
      <vt:lpstr>ARFN5_IN_2004</vt:lpstr>
      <vt:lpstr>ARFN5_IN_2005</vt:lpstr>
      <vt:lpstr>ARFN5_IN_2006</vt:lpstr>
      <vt:lpstr>ARFN5_IN_2007</vt:lpstr>
      <vt:lpstr>ARFN5_IN_2008</vt:lpstr>
      <vt:lpstr>ARFN5_IN_2009</vt:lpstr>
      <vt:lpstr>ARFN5_IN_2010</vt:lpstr>
      <vt:lpstr>ARFN5_IN_2011</vt:lpstr>
      <vt:lpstr>ARFN5_IN_2012</vt:lpstr>
      <vt:lpstr>ARFN5_IN_2013</vt:lpstr>
      <vt:lpstr>ARFN5_IN_2014</vt:lpstr>
      <vt:lpstr>ARFN5_IN_2015</vt:lpstr>
      <vt:lpstr>ARFN5_IN_2016</vt:lpstr>
      <vt:lpstr>ARFN5_IN_2017</vt:lpstr>
      <vt:lpstr>ARFN5_IN_2018</vt:lpstr>
      <vt:lpstr>ARFN5_IN_2019</vt:lpstr>
      <vt:lpstr>ARFN5_IN_2020</vt:lpstr>
      <vt:lpstr>ARFN5_IN_2021</vt:lpstr>
      <vt:lpstr>ARFN5_IN_2022</vt:lpstr>
      <vt:lpstr>ARFN5_IN_2023</vt:lpstr>
      <vt:lpstr>ARFN5_IN_2024</vt:lpstr>
      <vt:lpstr>ARFN5_IN_2025</vt:lpstr>
      <vt:lpstr>ARFN5_IN_2026</vt:lpstr>
      <vt:lpstr>ARFN5_IN_2027</vt:lpstr>
      <vt:lpstr>ARFN5_IN_2028</vt:lpstr>
      <vt:lpstr>ARFN5_IN_2029</vt:lpstr>
      <vt:lpstr>ARFN5_IN_Max</vt:lpstr>
      <vt:lpstr>ARFN5_IN_Min</vt:lpstr>
      <vt:lpstr>ARFN5_IN_Most</vt:lpstr>
      <vt:lpstr>ARFN5_IN_TIME</vt:lpstr>
      <vt:lpstr>BlueMesaMax</vt:lpstr>
      <vt:lpstr>BlueMesaMin</vt:lpstr>
      <vt:lpstr>BlueMesaMost</vt:lpstr>
      <vt:lpstr>BlwImpGainsAbvDavis</vt:lpstr>
      <vt:lpstr>TempForecast!BMDC2.espmvol</vt:lpstr>
      <vt:lpstr>TempForecast!BMDC2.espmvol_10</vt:lpstr>
      <vt:lpstr>TempForecast!BMDC2.espmvol_11</vt:lpstr>
      <vt:lpstr>TempForecast!BMDC2.espmvol_12</vt:lpstr>
      <vt:lpstr>TempForecast!BMDC2.espmvol_13</vt:lpstr>
      <vt:lpstr>TempForecast!BMDC2.espmvol_14</vt:lpstr>
      <vt:lpstr>TempForecast!BMDC2.espmvol_15</vt:lpstr>
      <vt:lpstr>TempForecast!BMDC2.espmvol_16</vt:lpstr>
      <vt:lpstr>TempForecast!BMDC2.espmvol_17</vt:lpstr>
      <vt:lpstr>TempForecast!BMDC2.espmvol_18</vt:lpstr>
      <vt:lpstr>TempForecast!BMDC2.espmvol_19</vt:lpstr>
      <vt:lpstr>TempForecast!BMDC2.espmvol_2</vt:lpstr>
      <vt:lpstr>TempForecast!BMDC2.espmvol_20</vt:lpstr>
      <vt:lpstr>TempForecast!BMDC2.espmvol_21</vt:lpstr>
      <vt:lpstr>TempForecast!BMDC2.espmvol_22</vt:lpstr>
      <vt:lpstr>TempForecast!BMDC2.espmvol_23</vt:lpstr>
      <vt:lpstr>TempForecast!BMDC2.espmvol_24</vt:lpstr>
      <vt:lpstr>TempForecast!BMDC2.espmvol_25</vt:lpstr>
      <vt:lpstr>TempForecast!BMDC2.espmvol_26</vt:lpstr>
      <vt:lpstr>TempForecast!BMDC2.espmvol_27</vt:lpstr>
      <vt:lpstr>TempForecast!BMDC2.espmvol_28</vt:lpstr>
      <vt:lpstr>TempForecast!BMDC2.espmvol_29</vt:lpstr>
      <vt:lpstr>TempForecast!BMDC2.espmvol_3</vt:lpstr>
      <vt:lpstr>TempForecast!BMDC2.espmvol_30</vt:lpstr>
      <vt:lpstr>TempForecast!BMDC2.espmvol_31</vt:lpstr>
      <vt:lpstr>TempForecast!BMDC2.espmvol_32</vt:lpstr>
      <vt:lpstr>TempForecast!BMDC2.espmvol_33</vt:lpstr>
      <vt:lpstr>TempForecast!BMDC2.espmvol_34</vt:lpstr>
      <vt:lpstr>TempForecast!BMDC2.espmvol_35</vt:lpstr>
      <vt:lpstr>TempForecast!BMDC2.espmvol_36</vt:lpstr>
      <vt:lpstr>TempForecast!BMDC2.espmvol_37</vt:lpstr>
      <vt:lpstr>TempForecast!BMDC2.espmvol_38</vt:lpstr>
      <vt:lpstr>TempForecast!BMDC2.espmvol_39</vt:lpstr>
      <vt:lpstr>TempForecast!BMDC2.espmvol_4</vt:lpstr>
      <vt:lpstr>TempForecast!BMDC2.espmvol_40</vt:lpstr>
      <vt:lpstr>TempForecast!BMDC2.espmvol_41</vt:lpstr>
      <vt:lpstr>TempForecast!BMDC2.espmvol_42</vt:lpstr>
      <vt:lpstr>TempForecast!BMDC2.espmvol_43</vt:lpstr>
      <vt:lpstr>TempForecast!BMDC2.espmvol_44</vt:lpstr>
      <vt:lpstr>TempForecast!BMDC2.espmvol_45</vt:lpstr>
      <vt:lpstr>TempForecast!BMDC2.espmvol_46</vt:lpstr>
      <vt:lpstr>TempForecast!BMDC2.espmvol_47</vt:lpstr>
      <vt:lpstr>TempForecast!BMDC2.espmvol_48</vt:lpstr>
      <vt:lpstr>TempForecast!BMDC2.espmvol_49</vt:lpstr>
      <vt:lpstr>TempForecast!BMDC2.espmvol_5</vt:lpstr>
      <vt:lpstr>TempForecast!BMDC2.espmvol_50</vt:lpstr>
      <vt:lpstr>TempForecast!BMDC2.espmvol_51</vt:lpstr>
      <vt:lpstr>TempForecast!BMDC2.espmvol_52</vt:lpstr>
      <vt:lpstr>TempForecast!BMDC2.espmvol_53</vt:lpstr>
      <vt:lpstr>TempForecast!BMDC2.espmvol_54</vt:lpstr>
      <vt:lpstr>TempForecast!BMDC2.espmvol_55</vt:lpstr>
      <vt:lpstr>TempForecast!BMDC2.espmvol_56</vt:lpstr>
      <vt:lpstr>TempForecast!BMDC2.espmvol_57</vt:lpstr>
      <vt:lpstr>TempForecast!BMDC2.espmvol_6</vt:lpstr>
      <vt:lpstr>TempForecast!BMDC2.espmvol_7</vt:lpstr>
      <vt:lpstr>TempForecast!BMDC2.espmvol_8</vt:lpstr>
      <vt:lpstr>TempForecast!BMDC2.espmvol_9</vt:lpstr>
      <vt:lpstr>BMESA_1981</vt:lpstr>
      <vt:lpstr>BMESA_IN_1981</vt:lpstr>
      <vt:lpstr>BMESA_IN_1982</vt:lpstr>
      <vt:lpstr>BMESA_IN_1983</vt:lpstr>
      <vt:lpstr>BMESA_IN_1984</vt:lpstr>
      <vt:lpstr>BMESA_IN_1985</vt:lpstr>
      <vt:lpstr>BMESA_IN_1986</vt:lpstr>
      <vt:lpstr>BMESA_IN_1987</vt:lpstr>
      <vt:lpstr>BMESA_IN_1988</vt:lpstr>
      <vt:lpstr>BMESA_IN_1989</vt:lpstr>
      <vt:lpstr>BMESA_IN_1990</vt:lpstr>
      <vt:lpstr>BMESA_IN_1991</vt:lpstr>
      <vt:lpstr>BMESA_IN_1992</vt:lpstr>
      <vt:lpstr>BMESA_IN_1993</vt:lpstr>
      <vt:lpstr>BMESA_IN_1994</vt:lpstr>
      <vt:lpstr>BMESA_IN_1995</vt:lpstr>
      <vt:lpstr>BMESA_IN_1996</vt:lpstr>
      <vt:lpstr>BMESA_IN_1997</vt:lpstr>
      <vt:lpstr>BMESA_IN_1998</vt:lpstr>
      <vt:lpstr>BMESA_IN_1999</vt:lpstr>
      <vt:lpstr>BMESA_IN_2000</vt:lpstr>
      <vt:lpstr>BMESA_IN_2001</vt:lpstr>
      <vt:lpstr>BMESA_IN_2002</vt:lpstr>
      <vt:lpstr>BMESA_IN_2003</vt:lpstr>
      <vt:lpstr>BMESA_IN_2004</vt:lpstr>
      <vt:lpstr>BMESA_IN_2005</vt:lpstr>
      <vt:lpstr>BMESA_IN_2006</vt:lpstr>
      <vt:lpstr>BMESA_IN_2007</vt:lpstr>
      <vt:lpstr>BMESA_IN_2008</vt:lpstr>
      <vt:lpstr>BMESA_IN_2009</vt:lpstr>
      <vt:lpstr>BMESA_IN_2010</vt:lpstr>
      <vt:lpstr>BMESA_IN_2011</vt:lpstr>
      <vt:lpstr>BMESA_IN_2012</vt:lpstr>
      <vt:lpstr>BMESA_IN_2013</vt:lpstr>
      <vt:lpstr>BMESA_IN_2014</vt:lpstr>
      <vt:lpstr>BMESA_IN_2015</vt:lpstr>
      <vt:lpstr>BMESA_IN_2016</vt:lpstr>
      <vt:lpstr>BMESA_IN_2017</vt:lpstr>
      <vt:lpstr>BMESA_IN_2018</vt:lpstr>
      <vt:lpstr>BMESA_IN_2019</vt:lpstr>
      <vt:lpstr>BMESA_IN_2020</vt:lpstr>
      <vt:lpstr>BMESA_IN_2021</vt:lpstr>
      <vt:lpstr>BMESA_IN_2022</vt:lpstr>
      <vt:lpstr>BMESA_IN_2023</vt:lpstr>
      <vt:lpstr>BMESA_IN_2024</vt:lpstr>
      <vt:lpstr>BMESA_IN_2025</vt:lpstr>
      <vt:lpstr>BMESA_IN_2026</vt:lpstr>
      <vt:lpstr>BMESA_IN_2027</vt:lpstr>
      <vt:lpstr>BMESA_IN_2028</vt:lpstr>
      <vt:lpstr>BMESA_IN_2029</vt:lpstr>
      <vt:lpstr>BMESA_IN_Max</vt:lpstr>
      <vt:lpstr>BMESA_IN_Min</vt:lpstr>
      <vt:lpstr>BMESA_IN_Most</vt:lpstr>
      <vt:lpstr>BMESA_IN_TIME</vt:lpstr>
      <vt:lpstr>TempForecast!CLSC2.espmvol</vt:lpstr>
      <vt:lpstr>TempForecast!CLSC2.espmvol_10</vt:lpstr>
      <vt:lpstr>TempForecast!CLSC2.espmvol_11</vt:lpstr>
      <vt:lpstr>TempForecast!CLSC2.espmvol_12</vt:lpstr>
      <vt:lpstr>TempForecast!CLSC2.espmvol_13</vt:lpstr>
      <vt:lpstr>TempForecast!CLSC2.espmvol_14</vt:lpstr>
      <vt:lpstr>TempForecast!CLSC2.espmvol_15</vt:lpstr>
      <vt:lpstr>TempForecast!CLSC2.espmvol_16</vt:lpstr>
      <vt:lpstr>TempForecast!CLSC2.espmvol_17</vt:lpstr>
      <vt:lpstr>TempForecast!CLSC2.espmvol_18</vt:lpstr>
      <vt:lpstr>TempForecast!CLSC2.espmvol_19</vt:lpstr>
      <vt:lpstr>TempForecast!CLSC2.espmvol_2</vt:lpstr>
      <vt:lpstr>TempForecast!CLSC2.espmvol_20</vt:lpstr>
      <vt:lpstr>TempForecast!CLSC2.espmvol_21</vt:lpstr>
      <vt:lpstr>TempForecast!CLSC2.espmvol_22</vt:lpstr>
      <vt:lpstr>TempForecast!CLSC2.espmvol_23</vt:lpstr>
      <vt:lpstr>TempForecast!CLSC2.espmvol_24</vt:lpstr>
      <vt:lpstr>TempForecast!CLSC2.espmvol_25</vt:lpstr>
      <vt:lpstr>TempForecast!CLSC2.espmvol_26</vt:lpstr>
      <vt:lpstr>TempForecast!CLSC2.espmvol_27</vt:lpstr>
      <vt:lpstr>TempForecast!CLSC2.espmvol_28</vt:lpstr>
      <vt:lpstr>TempForecast!CLSC2.espmvol_29</vt:lpstr>
      <vt:lpstr>TempForecast!CLSC2.espmvol_3</vt:lpstr>
      <vt:lpstr>TempForecast!CLSC2.espmvol_30</vt:lpstr>
      <vt:lpstr>TempForecast!CLSC2.espmvol_31</vt:lpstr>
      <vt:lpstr>TempForecast!CLSC2.espmvol_32</vt:lpstr>
      <vt:lpstr>TempForecast!CLSC2.espmvol_33</vt:lpstr>
      <vt:lpstr>TempForecast!CLSC2.espmvol_34</vt:lpstr>
      <vt:lpstr>TempForecast!CLSC2.espmvol_35</vt:lpstr>
      <vt:lpstr>TempForecast!CLSC2.espmvol_36</vt:lpstr>
      <vt:lpstr>TempForecast!CLSC2.espmvol_37</vt:lpstr>
      <vt:lpstr>TempForecast!CLSC2.espmvol_38</vt:lpstr>
      <vt:lpstr>TempForecast!CLSC2.espmvol_39</vt:lpstr>
      <vt:lpstr>TempForecast!CLSC2.espmvol_4</vt:lpstr>
      <vt:lpstr>TempForecast!CLSC2.espmvol_40</vt:lpstr>
      <vt:lpstr>TempForecast!CLSC2.espmvol_41</vt:lpstr>
      <vt:lpstr>TempForecast!CLSC2.espmvol_42</vt:lpstr>
      <vt:lpstr>TempForecast!CLSC2.espmvol_43</vt:lpstr>
      <vt:lpstr>TempForecast!CLSC2.espmvol_44</vt:lpstr>
      <vt:lpstr>TempForecast!CLSC2.espmvol_45</vt:lpstr>
      <vt:lpstr>TempForecast!CLSC2.espmvol_46</vt:lpstr>
      <vt:lpstr>TempForecast!CLSC2.espmvol_47</vt:lpstr>
      <vt:lpstr>TempForecast!CLSC2.espmvol_48</vt:lpstr>
      <vt:lpstr>TempForecast!CLSC2.espmvol_49</vt:lpstr>
      <vt:lpstr>TempForecast!CLSC2.espmvol_5</vt:lpstr>
      <vt:lpstr>TempForecast!CLSC2.espmvol_50</vt:lpstr>
      <vt:lpstr>TempForecast!CLSC2.espmvol_51</vt:lpstr>
      <vt:lpstr>TempForecast!CLSC2.espmvol_52</vt:lpstr>
      <vt:lpstr>TempForecast!CLSC2.espmvol_53</vt:lpstr>
      <vt:lpstr>TempForecast!CLSC2.espmvol_54</vt:lpstr>
      <vt:lpstr>TempForecast!CLSC2.espmvol_55</vt:lpstr>
      <vt:lpstr>TempForecast!CLSC2.espmvol_56</vt:lpstr>
      <vt:lpstr>TempForecast!CLSC2.espmvol_57</vt:lpstr>
      <vt:lpstr>TempForecast!CLSC2.espmvol_6</vt:lpstr>
      <vt:lpstr>TempForecast!CLSC2.espmvol_7</vt:lpstr>
      <vt:lpstr>TempForecast!CLSC2.espmvol_8</vt:lpstr>
      <vt:lpstr>TempForecast!CLSC2.espmvol_9</vt:lpstr>
      <vt:lpstr>COMP_1976</vt:lpstr>
      <vt:lpstr>COMP_1977</vt:lpstr>
      <vt:lpstr>COMP_1978</vt:lpstr>
      <vt:lpstr>COMP_1979</vt:lpstr>
      <vt:lpstr>COMP_1980</vt:lpstr>
      <vt:lpstr>COMP_1981</vt:lpstr>
      <vt:lpstr>COMP_1982</vt:lpstr>
      <vt:lpstr>COMP_1983</vt:lpstr>
      <vt:lpstr>COMP_1984</vt:lpstr>
      <vt:lpstr>CRYST_IN_1981</vt:lpstr>
      <vt:lpstr>CRYST_IN_1982</vt:lpstr>
      <vt:lpstr>CRYST_IN_1983</vt:lpstr>
      <vt:lpstr>CRYST_IN_1984</vt:lpstr>
      <vt:lpstr>CRYST_IN_1985</vt:lpstr>
      <vt:lpstr>CRYST_IN_1986</vt:lpstr>
      <vt:lpstr>CRYST_IN_1987</vt:lpstr>
      <vt:lpstr>CRYST_IN_1988</vt:lpstr>
      <vt:lpstr>CRYST_IN_1989</vt:lpstr>
      <vt:lpstr>CRYST_IN_1990</vt:lpstr>
      <vt:lpstr>CRYST_IN_1991</vt:lpstr>
      <vt:lpstr>CRYST_IN_1992</vt:lpstr>
      <vt:lpstr>CRYST_IN_1993</vt:lpstr>
      <vt:lpstr>CRYST_IN_1994</vt:lpstr>
      <vt:lpstr>CRYST_IN_1995</vt:lpstr>
      <vt:lpstr>CRYST_IN_1996</vt:lpstr>
      <vt:lpstr>CRYST_IN_1997</vt:lpstr>
      <vt:lpstr>CRYST_IN_1998</vt:lpstr>
      <vt:lpstr>CRYST_IN_1999</vt:lpstr>
      <vt:lpstr>CRYST_IN_2000</vt:lpstr>
      <vt:lpstr>CRYST_IN_2001</vt:lpstr>
      <vt:lpstr>CRYST_IN_2002</vt:lpstr>
      <vt:lpstr>CRYST_IN_2003</vt:lpstr>
      <vt:lpstr>CRYST_IN_2004</vt:lpstr>
      <vt:lpstr>CRYST_IN_2005</vt:lpstr>
      <vt:lpstr>CRYST_IN_2006</vt:lpstr>
      <vt:lpstr>CRYST_IN_2007</vt:lpstr>
      <vt:lpstr>CRYST_IN_2008</vt:lpstr>
      <vt:lpstr>CRYST_IN_2009</vt:lpstr>
      <vt:lpstr>CRYST_IN_2010</vt:lpstr>
      <vt:lpstr>CRYST_IN_2011</vt:lpstr>
      <vt:lpstr>CRYST_IN_2012</vt:lpstr>
      <vt:lpstr>CRYST_IN_2013</vt:lpstr>
      <vt:lpstr>CRYST_IN_2014</vt:lpstr>
      <vt:lpstr>CRYST_IN_2015</vt:lpstr>
      <vt:lpstr>CRYST_IN_2016</vt:lpstr>
      <vt:lpstr>CRYST_IN_2017</vt:lpstr>
      <vt:lpstr>CRYST_IN_2018</vt:lpstr>
      <vt:lpstr>CRYST_IN_2019</vt:lpstr>
      <vt:lpstr>CRYST_IN_2020</vt:lpstr>
      <vt:lpstr>CRYST_IN_2021</vt:lpstr>
      <vt:lpstr>CRYST_IN_2022</vt:lpstr>
      <vt:lpstr>CRYST_IN_2023</vt:lpstr>
      <vt:lpstr>CRYST_IN_2024</vt:lpstr>
      <vt:lpstr>CRYST_IN_2025</vt:lpstr>
      <vt:lpstr>CRYST_IN_2026</vt:lpstr>
      <vt:lpstr>CRYST_IN_2027</vt:lpstr>
      <vt:lpstr>CRYST_IN_2028</vt:lpstr>
      <vt:lpstr>CRYST_IN_2029</vt:lpstr>
      <vt:lpstr>CRYST_IN_Max</vt:lpstr>
      <vt:lpstr>CRYST_IN_Min</vt:lpstr>
      <vt:lpstr>CRYST_IN_Most</vt:lpstr>
      <vt:lpstr>CRYST_IN_TIME</vt:lpstr>
      <vt:lpstr>CrystalMax</vt:lpstr>
      <vt:lpstr>CrystalMin</vt:lpstr>
      <vt:lpstr>CrystalMost</vt:lpstr>
      <vt:lpstr>DatesMax</vt:lpstr>
      <vt:lpstr>DatesMost</vt:lpstr>
      <vt:lpstr>TempForecast!DRGC2.espmvol</vt:lpstr>
      <vt:lpstr>TempForecast!DRGC2.espmvol_10</vt:lpstr>
      <vt:lpstr>TempForecast!DRGC2.espmvol_11</vt:lpstr>
      <vt:lpstr>TempForecast!DRGC2.espmvol_12</vt:lpstr>
      <vt:lpstr>TempForecast!DRGC2.espmvol_13</vt:lpstr>
      <vt:lpstr>TempForecast!DRGC2.espmvol_14</vt:lpstr>
      <vt:lpstr>TempForecast!DRGC2.espmvol_15</vt:lpstr>
      <vt:lpstr>TempForecast!DRGC2.espmvol_16</vt:lpstr>
      <vt:lpstr>TempForecast!DRGC2.espmvol_17</vt:lpstr>
      <vt:lpstr>TempForecast!DRGC2.espmvol_18</vt:lpstr>
      <vt:lpstr>TempForecast!DRGC2.espmvol_19</vt:lpstr>
      <vt:lpstr>TempForecast!DRGC2.espmvol_2</vt:lpstr>
      <vt:lpstr>TempForecast!DRGC2.espmvol_20</vt:lpstr>
      <vt:lpstr>TempForecast!DRGC2.espmvol_21</vt:lpstr>
      <vt:lpstr>TempForecast!DRGC2.espmvol_22</vt:lpstr>
      <vt:lpstr>TempForecast!DRGC2.espmvol_23</vt:lpstr>
      <vt:lpstr>TempForecast!DRGC2.espmvol_24</vt:lpstr>
      <vt:lpstr>TempForecast!DRGC2.espmvol_25</vt:lpstr>
      <vt:lpstr>TempForecast!DRGC2.espmvol_26</vt:lpstr>
      <vt:lpstr>TempForecast!DRGC2.espmvol_27</vt:lpstr>
      <vt:lpstr>TempForecast!DRGC2.espmvol_28</vt:lpstr>
      <vt:lpstr>TempForecast!DRGC2.espmvol_29</vt:lpstr>
      <vt:lpstr>TempForecast!DRGC2.espmvol_3</vt:lpstr>
      <vt:lpstr>TempForecast!DRGC2.espmvol_30</vt:lpstr>
      <vt:lpstr>TempForecast!DRGC2.espmvol_31</vt:lpstr>
      <vt:lpstr>TempForecast!DRGC2.espmvol_32</vt:lpstr>
      <vt:lpstr>TempForecast!DRGC2.espmvol_33</vt:lpstr>
      <vt:lpstr>TempForecast!DRGC2.espmvol_34</vt:lpstr>
      <vt:lpstr>TempForecast!DRGC2.espmvol_35</vt:lpstr>
      <vt:lpstr>TempForecast!DRGC2.espmvol_36</vt:lpstr>
      <vt:lpstr>TempForecast!DRGC2.espmvol_37</vt:lpstr>
      <vt:lpstr>TempForecast!DRGC2.espmvol_38</vt:lpstr>
      <vt:lpstr>TempForecast!DRGC2.espmvol_39</vt:lpstr>
      <vt:lpstr>TempForecast!DRGC2.espmvol_4</vt:lpstr>
      <vt:lpstr>TempForecast!DRGC2.espmvol_40</vt:lpstr>
      <vt:lpstr>TempForecast!DRGC2.espmvol_41</vt:lpstr>
      <vt:lpstr>TempForecast!DRGC2.espmvol_42</vt:lpstr>
      <vt:lpstr>TempForecast!DRGC2.espmvol_43</vt:lpstr>
      <vt:lpstr>TempForecast!DRGC2.espmvol_44</vt:lpstr>
      <vt:lpstr>TempForecast!DRGC2.espmvol_45</vt:lpstr>
      <vt:lpstr>TempForecast!DRGC2.espmvol_46</vt:lpstr>
      <vt:lpstr>TempForecast!DRGC2.espmvol_47</vt:lpstr>
      <vt:lpstr>TempForecast!DRGC2.espmvol_48</vt:lpstr>
      <vt:lpstr>TempForecast!DRGC2.espmvol_49</vt:lpstr>
      <vt:lpstr>TempForecast!DRGC2.espmvol_5</vt:lpstr>
      <vt:lpstr>TempForecast!DRGC2.espmvol_50</vt:lpstr>
      <vt:lpstr>TempForecast!DRGC2.espmvol_51</vt:lpstr>
      <vt:lpstr>TempForecast!DRGC2.espmvol_52</vt:lpstr>
      <vt:lpstr>TempForecast!DRGC2.espmvol_53</vt:lpstr>
      <vt:lpstr>TempForecast!DRGC2.espmvol_54</vt:lpstr>
      <vt:lpstr>TempForecast!DRGC2.espmvol_55</vt:lpstr>
      <vt:lpstr>TempForecast!DRGC2.espmvol_56</vt:lpstr>
      <vt:lpstr>TempForecast!DRGC2.espmvol_57</vt:lpstr>
      <vt:lpstr>TempForecast!DRGC2.espmvol_6</vt:lpstr>
      <vt:lpstr>TempForecast!DRGC2.espmvol_7</vt:lpstr>
      <vt:lpstr>TempForecast!DRGC2.espmvol_8</vt:lpstr>
      <vt:lpstr>TempForecast!DRGC2.espmvol_9</vt:lpstr>
      <vt:lpstr>Duration</vt:lpstr>
      <vt:lpstr>DvsToPkr_1981</vt:lpstr>
      <vt:lpstr>DvsToPkr_1982</vt:lpstr>
      <vt:lpstr>DvsToPkr_1983</vt:lpstr>
      <vt:lpstr>DvsToPkr_1984</vt:lpstr>
      <vt:lpstr>DvsToPkr_1985</vt:lpstr>
      <vt:lpstr>DvsToPkr_1986</vt:lpstr>
      <vt:lpstr>DvsToPkr_1987</vt:lpstr>
      <vt:lpstr>DvsToPkr_1988</vt:lpstr>
      <vt:lpstr>DvsToPkr_1989</vt:lpstr>
      <vt:lpstr>DvsToPkr_1990</vt:lpstr>
      <vt:lpstr>DvsToPkr_1991</vt:lpstr>
      <vt:lpstr>DvsToPkr_1992</vt:lpstr>
      <vt:lpstr>DvsToPkr_1993</vt:lpstr>
      <vt:lpstr>DvsToPkr_1994</vt:lpstr>
      <vt:lpstr>DvsToPkr_1995</vt:lpstr>
      <vt:lpstr>DvsToPkr_1996</vt:lpstr>
      <vt:lpstr>DvsToPkr_1997</vt:lpstr>
      <vt:lpstr>DvsToPkr_1998</vt:lpstr>
      <vt:lpstr>DvsToPkr_1999</vt:lpstr>
      <vt:lpstr>DvsToPkr_2000</vt:lpstr>
      <vt:lpstr>DvsToPkr_2001</vt:lpstr>
      <vt:lpstr>DvsToPkr_2002</vt:lpstr>
      <vt:lpstr>DvsToPkr_2003</vt:lpstr>
      <vt:lpstr>DvsToPkr_2004</vt:lpstr>
      <vt:lpstr>DvsToPkr_2005</vt:lpstr>
      <vt:lpstr>DvsToPkr_2006</vt:lpstr>
      <vt:lpstr>DvsToPkr_2007</vt:lpstr>
      <vt:lpstr>DvsToPkr_2008</vt:lpstr>
      <vt:lpstr>DvsToPkr_2009</vt:lpstr>
      <vt:lpstr>DvsToPkr_2010</vt:lpstr>
      <vt:lpstr>DvsToPkr_2011</vt:lpstr>
      <vt:lpstr>DvsToPkr_2012</vt:lpstr>
      <vt:lpstr>DvsToPkr_2013</vt:lpstr>
      <vt:lpstr>DvsToPkr_2014</vt:lpstr>
      <vt:lpstr>DvsToPkr_2015</vt:lpstr>
      <vt:lpstr>DvsToPkr_2016</vt:lpstr>
      <vt:lpstr>DvsToPkr_2017</vt:lpstr>
      <vt:lpstr>DvsToPkr_2018</vt:lpstr>
      <vt:lpstr>DvsToPkr_2019</vt:lpstr>
      <vt:lpstr>DvsToPkr_2020</vt:lpstr>
      <vt:lpstr>DvsToPkr_2021</vt:lpstr>
      <vt:lpstr>DvsToPkr_In_1981</vt:lpstr>
      <vt:lpstr>DvsToPkr_In_1982</vt:lpstr>
      <vt:lpstr>DvsToPkr_In_1983</vt:lpstr>
      <vt:lpstr>DvsToPkr_In_1984</vt:lpstr>
      <vt:lpstr>DvsToPkr_In_1985</vt:lpstr>
      <vt:lpstr>DvsToPkr_In_1986</vt:lpstr>
      <vt:lpstr>DvsToPkr_In_1987</vt:lpstr>
      <vt:lpstr>DvsToPkr_In_1988</vt:lpstr>
      <vt:lpstr>DvsToPkr_In_1989</vt:lpstr>
      <vt:lpstr>DvsToPkr_In_1990</vt:lpstr>
      <vt:lpstr>DvsToPkr_In_1991</vt:lpstr>
      <vt:lpstr>DvsToPkr_In_1992</vt:lpstr>
      <vt:lpstr>DvsToPkr_In_1993</vt:lpstr>
      <vt:lpstr>DvsToPkr_In_1994</vt:lpstr>
      <vt:lpstr>DvsToPkr_In_1995</vt:lpstr>
      <vt:lpstr>DvsToPkr_In_1996</vt:lpstr>
      <vt:lpstr>DvsToPkr_In_1997</vt:lpstr>
      <vt:lpstr>DvsToPkr_In_1998</vt:lpstr>
      <vt:lpstr>DvsToPkr_In_1999</vt:lpstr>
      <vt:lpstr>DvsToPkr_In_2000</vt:lpstr>
      <vt:lpstr>DvsToPkr_In_2001</vt:lpstr>
      <vt:lpstr>DvsToPkr_In_2002</vt:lpstr>
      <vt:lpstr>DvsToPkr_In_2003</vt:lpstr>
      <vt:lpstr>DvsToPkr_In_2004</vt:lpstr>
      <vt:lpstr>DvsToPkr_In_2005</vt:lpstr>
      <vt:lpstr>DvsToPkr_In_2006</vt:lpstr>
      <vt:lpstr>DvsToPkr_In_2007</vt:lpstr>
      <vt:lpstr>DvsToPkr_In_2008</vt:lpstr>
      <vt:lpstr>DvsToPkr_In_2009</vt:lpstr>
      <vt:lpstr>DvsToPkr_In_2010</vt:lpstr>
      <vt:lpstr>DvsToPkr_In_Max</vt:lpstr>
      <vt:lpstr>DvsToPkr_In_Min</vt:lpstr>
      <vt:lpstr>DvsToPkr_In_Most</vt:lpstr>
      <vt:lpstr>DvsToPkr_In_Time</vt:lpstr>
      <vt:lpstr>FGORG_IN_1981</vt:lpstr>
      <vt:lpstr>FGORG_IN_1982</vt:lpstr>
      <vt:lpstr>FGORG_IN_1983</vt:lpstr>
      <vt:lpstr>FGORG_IN_1984</vt:lpstr>
      <vt:lpstr>FGORG_IN_1985</vt:lpstr>
      <vt:lpstr>FGORG_IN_1986</vt:lpstr>
      <vt:lpstr>FGORG_IN_1987</vt:lpstr>
      <vt:lpstr>FGORG_IN_1988</vt:lpstr>
      <vt:lpstr>FGORG_IN_1989</vt:lpstr>
      <vt:lpstr>FGORG_IN_1990</vt:lpstr>
      <vt:lpstr>FGORG_IN_1991</vt:lpstr>
      <vt:lpstr>FGORG_IN_1992</vt:lpstr>
      <vt:lpstr>FGORG_IN_1993</vt:lpstr>
      <vt:lpstr>FGORG_IN_1994</vt:lpstr>
      <vt:lpstr>FGORG_IN_1995</vt:lpstr>
      <vt:lpstr>FGORG_IN_1996</vt:lpstr>
      <vt:lpstr>FGORG_IN_1997</vt:lpstr>
      <vt:lpstr>FGORG_IN_1998</vt:lpstr>
      <vt:lpstr>FGORG_IN_1999</vt:lpstr>
      <vt:lpstr>FGORG_IN_2000</vt:lpstr>
      <vt:lpstr>FGORG_IN_2001</vt:lpstr>
      <vt:lpstr>FGORG_IN_2002</vt:lpstr>
      <vt:lpstr>FGORG_IN_2003</vt:lpstr>
      <vt:lpstr>FGORG_IN_2004</vt:lpstr>
      <vt:lpstr>FGORG_IN_2005</vt:lpstr>
      <vt:lpstr>FGORG_IN_2006</vt:lpstr>
      <vt:lpstr>FGORG_IN_2007</vt:lpstr>
      <vt:lpstr>FGORG_IN_2008</vt:lpstr>
      <vt:lpstr>FGORG_IN_2009</vt:lpstr>
      <vt:lpstr>FGORG_IN_2010</vt:lpstr>
      <vt:lpstr>FGORG_IN_2011</vt:lpstr>
      <vt:lpstr>FGORG_IN_2012</vt:lpstr>
      <vt:lpstr>FGORG_IN_2013</vt:lpstr>
      <vt:lpstr>FGORG_IN_2014</vt:lpstr>
      <vt:lpstr>FGORG_IN_2015</vt:lpstr>
      <vt:lpstr>FGORG_IN_2016</vt:lpstr>
      <vt:lpstr>FGORG_IN_2017</vt:lpstr>
      <vt:lpstr>FGORG_IN_2018</vt:lpstr>
      <vt:lpstr>FGORG_IN_2019</vt:lpstr>
      <vt:lpstr>FGORG_IN_2020</vt:lpstr>
      <vt:lpstr>FGORG_IN_2021</vt:lpstr>
      <vt:lpstr>FGORG_IN_2022</vt:lpstr>
      <vt:lpstr>FGORG_IN_2023</vt:lpstr>
      <vt:lpstr>FGORG_IN_2024</vt:lpstr>
      <vt:lpstr>FGORG_IN_2025</vt:lpstr>
      <vt:lpstr>FGORG_IN_2026</vt:lpstr>
      <vt:lpstr>FGORG_IN_2027</vt:lpstr>
      <vt:lpstr>FGORG_IN_2028</vt:lpstr>
      <vt:lpstr>FGORG_IN_2029</vt:lpstr>
      <vt:lpstr>FGORG_IN_Max</vt:lpstr>
      <vt:lpstr>FGORG_IN_Min</vt:lpstr>
      <vt:lpstr>FGORG_IN_Most</vt:lpstr>
      <vt:lpstr>FGORG_IN_TIME</vt:lpstr>
      <vt:lpstr>FlamingGorgeMax</vt:lpstr>
      <vt:lpstr>FlamingGorgeMin</vt:lpstr>
      <vt:lpstr>FlamingGorgeMost</vt:lpstr>
      <vt:lpstr>FONTE_IN_1981</vt:lpstr>
      <vt:lpstr>FONTE_IN_1982</vt:lpstr>
      <vt:lpstr>FONTE_IN_1983</vt:lpstr>
      <vt:lpstr>FONTE_IN_1984</vt:lpstr>
      <vt:lpstr>FONTE_IN_1985</vt:lpstr>
      <vt:lpstr>FONTE_IN_1986</vt:lpstr>
      <vt:lpstr>FONTE_IN_1987</vt:lpstr>
      <vt:lpstr>FONTE_IN_1988</vt:lpstr>
      <vt:lpstr>FONTE_IN_1989</vt:lpstr>
      <vt:lpstr>FONTE_IN_1990</vt:lpstr>
      <vt:lpstr>FONTE_IN_1991</vt:lpstr>
      <vt:lpstr>FONTE_IN_1992</vt:lpstr>
      <vt:lpstr>FONTE_IN_1993</vt:lpstr>
      <vt:lpstr>FONTE_IN_1994</vt:lpstr>
      <vt:lpstr>FONTE_IN_1995</vt:lpstr>
      <vt:lpstr>FONTE_IN_1996</vt:lpstr>
      <vt:lpstr>FONTE_IN_1997</vt:lpstr>
      <vt:lpstr>FONTE_IN_1998</vt:lpstr>
      <vt:lpstr>FONTE_IN_1999</vt:lpstr>
      <vt:lpstr>FONTE_IN_2000</vt:lpstr>
      <vt:lpstr>FONTE_IN_2001</vt:lpstr>
      <vt:lpstr>FONTE_IN_2002</vt:lpstr>
      <vt:lpstr>FONTE_IN_2003</vt:lpstr>
      <vt:lpstr>FONTE_IN_2004</vt:lpstr>
      <vt:lpstr>FONTE_IN_2005</vt:lpstr>
      <vt:lpstr>FONTE_IN_2006</vt:lpstr>
      <vt:lpstr>FONTE_IN_2007</vt:lpstr>
      <vt:lpstr>FONTE_IN_2008</vt:lpstr>
      <vt:lpstr>FONTE_IN_2009</vt:lpstr>
      <vt:lpstr>FONTE_IN_2010</vt:lpstr>
      <vt:lpstr>FONTE_IN_2011</vt:lpstr>
      <vt:lpstr>FONTE_IN_2012</vt:lpstr>
      <vt:lpstr>FONTE_IN_2013</vt:lpstr>
      <vt:lpstr>FONTE_IN_2014</vt:lpstr>
      <vt:lpstr>FONTE_IN_2015</vt:lpstr>
      <vt:lpstr>FONTE_IN_2016</vt:lpstr>
      <vt:lpstr>FONTE_IN_2017</vt:lpstr>
      <vt:lpstr>FONTE_IN_2018</vt:lpstr>
      <vt:lpstr>FONTE_IN_2019</vt:lpstr>
      <vt:lpstr>FONTE_IN_2020</vt:lpstr>
      <vt:lpstr>FONTE_IN_2021</vt:lpstr>
      <vt:lpstr>FONTE_IN_2022</vt:lpstr>
      <vt:lpstr>FONTE_IN_2023</vt:lpstr>
      <vt:lpstr>FONTE_IN_2024</vt:lpstr>
      <vt:lpstr>FONTE_IN_2025</vt:lpstr>
      <vt:lpstr>FONTE_IN_2026</vt:lpstr>
      <vt:lpstr>FONTE_IN_2027</vt:lpstr>
      <vt:lpstr>FONTE_IN_2028</vt:lpstr>
      <vt:lpstr>FONTE_IN_2029</vt:lpstr>
      <vt:lpstr>FONTE_IN_Max</vt:lpstr>
      <vt:lpstr>FONTE_IN_Min</vt:lpstr>
      <vt:lpstr>FONTE_IN_Most</vt:lpstr>
      <vt:lpstr>FONTE_IN_TIME</vt:lpstr>
      <vt:lpstr>FontenelleMax</vt:lpstr>
      <vt:lpstr>FontenelleMin</vt:lpstr>
      <vt:lpstr>FontenelleMost</vt:lpstr>
      <vt:lpstr>GainsAboveHoover1981</vt:lpstr>
      <vt:lpstr>GainsAboveHoover1982</vt:lpstr>
      <vt:lpstr>GainsAboveHoover1983</vt:lpstr>
      <vt:lpstr>GainsAboveHoover1984</vt:lpstr>
      <vt:lpstr>GainsAboveHoover1985</vt:lpstr>
      <vt:lpstr>GainsAboveHoover1986</vt:lpstr>
      <vt:lpstr>GainsAboveHoover1987</vt:lpstr>
      <vt:lpstr>GainsAboveHoover1988</vt:lpstr>
      <vt:lpstr>GainsAboveHoover1989</vt:lpstr>
      <vt:lpstr>GainsAboveHoover1990</vt:lpstr>
      <vt:lpstr>GainsAboveHoover1991</vt:lpstr>
      <vt:lpstr>GainsAboveHoover1992</vt:lpstr>
      <vt:lpstr>GainsAboveHoover1993</vt:lpstr>
      <vt:lpstr>GainsAboveHoover1994</vt:lpstr>
      <vt:lpstr>GainsAboveHoover1995</vt:lpstr>
      <vt:lpstr>GainsAboveHoover1996</vt:lpstr>
      <vt:lpstr>GainsAboveHoover1997</vt:lpstr>
      <vt:lpstr>GainsAboveHoover1998</vt:lpstr>
      <vt:lpstr>GainsAboveHoover1999</vt:lpstr>
      <vt:lpstr>GainsAboveHoover2000</vt:lpstr>
      <vt:lpstr>GainsAboveHoover2001</vt:lpstr>
      <vt:lpstr>GainsAboveHoover2002</vt:lpstr>
      <vt:lpstr>GainsAboveHoover2003</vt:lpstr>
      <vt:lpstr>GainsAboveHoover2004</vt:lpstr>
      <vt:lpstr>GainsAboveHoover2005</vt:lpstr>
      <vt:lpstr>GainsAboveHoover2006</vt:lpstr>
      <vt:lpstr>GainsAboveHoover2007</vt:lpstr>
      <vt:lpstr>GainsAboveHoover2008</vt:lpstr>
      <vt:lpstr>GainsAboveHoover2009</vt:lpstr>
      <vt:lpstr>GainsAboveHoover2010</vt:lpstr>
      <vt:lpstr>GainsAboveHoover2011</vt:lpstr>
      <vt:lpstr>GainsAboveHoover2012</vt:lpstr>
      <vt:lpstr>GainsAboveHoover2013</vt:lpstr>
      <vt:lpstr>GainsAboveHoover2014</vt:lpstr>
      <vt:lpstr>GainsAboveHoover2015</vt:lpstr>
      <vt:lpstr>GainsAboveHoover2016</vt:lpstr>
      <vt:lpstr>GainsAboveHoover2017</vt:lpstr>
      <vt:lpstr>GainsAboveHoover2018</vt:lpstr>
      <vt:lpstr>GainsAboveHoover2019</vt:lpstr>
      <vt:lpstr>GainsAboveHoover2020</vt:lpstr>
      <vt:lpstr>GainsAboveHoover2021</vt:lpstr>
      <vt:lpstr>GainsAboveHooverMax</vt:lpstr>
      <vt:lpstr>GainsAboveHooverMost</vt:lpstr>
      <vt:lpstr>GainsAboveMeadMin</vt:lpstr>
      <vt:lpstr>GainsGrandCanyonMax</vt:lpstr>
      <vt:lpstr>GainsGrandCanyonMin</vt:lpstr>
      <vt:lpstr>GainsGrandCanyonMost</vt:lpstr>
      <vt:lpstr>TempForecast!GBRW4.espmvol</vt:lpstr>
      <vt:lpstr>TempForecast!GBRW4.espmvol_10</vt:lpstr>
      <vt:lpstr>TempForecast!GBRW4.espmvol_11</vt:lpstr>
      <vt:lpstr>TempForecast!GBRW4.espmvol_12</vt:lpstr>
      <vt:lpstr>TempForecast!GBRW4.espmvol_13</vt:lpstr>
      <vt:lpstr>TempForecast!GBRW4.espmvol_14</vt:lpstr>
      <vt:lpstr>TempForecast!GBRW4.espmvol_15</vt:lpstr>
      <vt:lpstr>TempForecast!GBRW4.espmvol_16</vt:lpstr>
      <vt:lpstr>TempForecast!GBRW4.espmvol_17</vt:lpstr>
      <vt:lpstr>TempForecast!GBRW4.espmvol_18</vt:lpstr>
      <vt:lpstr>TempForecast!GBRW4.espmvol_19</vt:lpstr>
      <vt:lpstr>TempForecast!GBRW4.espmvol_2</vt:lpstr>
      <vt:lpstr>TempForecast!GBRW4.espmvol_20</vt:lpstr>
      <vt:lpstr>TempForecast!GBRW4.espmvol_21</vt:lpstr>
      <vt:lpstr>TempForecast!GBRW4.espmvol_22</vt:lpstr>
      <vt:lpstr>TempForecast!GBRW4.espmvol_23</vt:lpstr>
      <vt:lpstr>TempForecast!GBRW4.espmvol_24</vt:lpstr>
      <vt:lpstr>TempForecast!GBRW4.espmvol_25</vt:lpstr>
      <vt:lpstr>TempForecast!GBRW4.espmvol_26</vt:lpstr>
      <vt:lpstr>TempForecast!GBRW4.espmvol_27</vt:lpstr>
      <vt:lpstr>TempForecast!GBRW4.espmvol_28</vt:lpstr>
      <vt:lpstr>TempForecast!GBRW4.espmvol_29</vt:lpstr>
      <vt:lpstr>TempForecast!GBRW4.espmvol_3</vt:lpstr>
      <vt:lpstr>TempForecast!GBRW4.espmvol_30</vt:lpstr>
      <vt:lpstr>TempForecast!GBRW4.espmvol_31</vt:lpstr>
      <vt:lpstr>TempForecast!GBRW4.espmvol_32</vt:lpstr>
      <vt:lpstr>TempForecast!GBRW4.espmvol_33</vt:lpstr>
      <vt:lpstr>TempForecast!GBRW4.espmvol_34</vt:lpstr>
      <vt:lpstr>TempForecast!GBRW4.espmvol_35</vt:lpstr>
      <vt:lpstr>TempForecast!GBRW4.espmvol_36</vt:lpstr>
      <vt:lpstr>TempForecast!GBRW4.espmvol_37</vt:lpstr>
      <vt:lpstr>TempForecast!GBRW4.espmvol_38</vt:lpstr>
      <vt:lpstr>TempForecast!GBRW4.espmvol_39</vt:lpstr>
      <vt:lpstr>TempForecast!GBRW4.espmvol_4</vt:lpstr>
      <vt:lpstr>TempForecast!GBRW4.espmvol_40</vt:lpstr>
      <vt:lpstr>TempForecast!GBRW4.espmvol_41</vt:lpstr>
      <vt:lpstr>TempForecast!GBRW4.espmvol_42</vt:lpstr>
      <vt:lpstr>TempForecast!GBRW4.espmvol_43</vt:lpstr>
      <vt:lpstr>TempForecast!GBRW4.espmvol_44</vt:lpstr>
      <vt:lpstr>TempForecast!GBRW4.espmvol_45</vt:lpstr>
      <vt:lpstr>TempForecast!GBRW4.espmvol_46</vt:lpstr>
      <vt:lpstr>TempForecast!GBRW4.espmvol_47</vt:lpstr>
      <vt:lpstr>TempForecast!GBRW4.espmvol_48</vt:lpstr>
      <vt:lpstr>TempForecast!GBRW4.espmvol_49</vt:lpstr>
      <vt:lpstr>TempForecast!GBRW4.espmvol_5</vt:lpstr>
      <vt:lpstr>TempForecast!GBRW4.espmvol_50</vt:lpstr>
      <vt:lpstr>TempForecast!GBRW4.espmvol_51</vt:lpstr>
      <vt:lpstr>TempForecast!GBRW4.espmvol_52</vt:lpstr>
      <vt:lpstr>TempForecast!GBRW4.espmvol_53</vt:lpstr>
      <vt:lpstr>TempForecast!GBRW4.espmvol_54</vt:lpstr>
      <vt:lpstr>TempForecast!GBRW4.espmvol_55</vt:lpstr>
      <vt:lpstr>TempForecast!GBRW4.espmvol_56</vt:lpstr>
      <vt:lpstr>TempForecast!GBRW4.espmvol_57</vt:lpstr>
      <vt:lpstr>TempForecast!GBRW4.espmvol_6</vt:lpstr>
      <vt:lpstr>TempForecast!GBRW4.espmvol_7</vt:lpstr>
      <vt:lpstr>TempForecast!GBRW4.espmvol_8</vt:lpstr>
      <vt:lpstr>TempForecast!GBRW4.espmvol_9</vt:lpstr>
      <vt:lpstr>TempForecast!GJLOC.espmvol</vt:lpstr>
      <vt:lpstr>TempForecast!GJLOC.espmvol_10</vt:lpstr>
      <vt:lpstr>TempForecast!GJLOC.espmvol_11</vt:lpstr>
      <vt:lpstr>TempForecast!GJLOC.espmvol_12</vt:lpstr>
      <vt:lpstr>TempForecast!GJLOC.espmvol_13</vt:lpstr>
      <vt:lpstr>TempForecast!GJLOC.espmvol_14</vt:lpstr>
      <vt:lpstr>TempForecast!GJLOC.espmvol_15</vt:lpstr>
      <vt:lpstr>TempForecast!GJLOC.espmvol_16</vt:lpstr>
      <vt:lpstr>TempForecast!GJLOC.espmvol_17</vt:lpstr>
      <vt:lpstr>TempForecast!GJLOC.espmvol_18</vt:lpstr>
      <vt:lpstr>TempForecast!GJLOC.espmvol_19</vt:lpstr>
      <vt:lpstr>TempForecast!GJLOC.espmvol_2</vt:lpstr>
      <vt:lpstr>TempForecast!GJLOC.espmvol_20</vt:lpstr>
      <vt:lpstr>TempForecast!GJLOC.espmvol_21</vt:lpstr>
      <vt:lpstr>TempForecast!GJLOC.espmvol_22</vt:lpstr>
      <vt:lpstr>TempForecast!GJLOC.espmvol_23</vt:lpstr>
      <vt:lpstr>TempForecast!GJLOC.espmvol_24</vt:lpstr>
      <vt:lpstr>TempForecast!GJLOC.espmvol_25</vt:lpstr>
      <vt:lpstr>TempForecast!GJLOC.espmvol_26</vt:lpstr>
      <vt:lpstr>TempForecast!GJLOC.espmvol_27</vt:lpstr>
      <vt:lpstr>TempForecast!GJLOC.espmvol_28</vt:lpstr>
      <vt:lpstr>TempForecast!GJLOC.espmvol_29</vt:lpstr>
      <vt:lpstr>TempForecast!GJLOC.espmvol_3</vt:lpstr>
      <vt:lpstr>TempForecast!GJLOC.espmvol_30</vt:lpstr>
      <vt:lpstr>TempForecast!GJLOC.espmvol_31</vt:lpstr>
      <vt:lpstr>TempForecast!GJLOC.espmvol_32</vt:lpstr>
      <vt:lpstr>TempForecast!GJLOC.espmvol_33</vt:lpstr>
      <vt:lpstr>TempForecast!GJLOC.espmvol_34</vt:lpstr>
      <vt:lpstr>TempForecast!GJLOC.espmvol_35</vt:lpstr>
      <vt:lpstr>TempForecast!GJLOC.espmvol_36</vt:lpstr>
      <vt:lpstr>TempForecast!GJLOC.espmvol_37</vt:lpstr>
      <vt:lpstr>TempForecast!GJLOC.espmvol_38</vt:lpstr>
      <vt:lpstr>TempForecast!GJLOC.espmvol_39</vt:lpstr>
      <vt:lpstr>TempForecast!GJLOC.espmvol_4</vt:lpstr>
      <vt:lpstr>TempForecast!GJLOC.espmvol_40</vt:lpstr>
      <vt:lpstr>TempForecast!GJLOC.espmvol_41</vt:lpstr>
      <vt:lpstr>TempForecast!GJLOC.espmvol_42</vt:lpstr>
      <vt:lpstr>TempForecast!GJLOC.espmvol_43</vt:lpstr>
      <vt:lpstr>TempForecast!GJLOC.espmvol_44</vt:lpstr>
      <vt:lpstr>TempForecast!GJLOC.espmvol_45</vt:lpstr>
      <vt:lpstr>TempForecast!GJLOC.espmvol_46</vt:lpstr>
      <vt:lpstr>TempForecast!GJLOC.espmvol_47</vt:lpstr>
      <vt:lpstr>TempForecast!GJLOC.espmvol_48</vt:lpstr>
      <vt:lpstr>TempForecast!GJLOC.espmvol_49</vt:lpstr>
      <vt:lpstr>TempForecast!GJLOC.espmvol_5</vt:lpstr>
      <vt:lpstr>TempForecast!GJLOC.espmvol_50</vt:lpstr>
      <vt:lpstr>TempForecast!GJLOC.espmvol_51</vt:lpstr>
      <vt:lpstr>TempForecast!GJLOC.espmvol_52</vt:lpstr>
      <vt:lpstr>TempForecast!GJLOC.espmvol_53</vt:lpstr>
      <vt:lpstr>TempForecast!GJLOC.espmvol_54</vt:lpstr>
      <vt:lpstr>TempForecast!GJLOC.espmvol_55</vt:lpstr>
      <vt:lpstr>TempForecast!GJLOC.espmvol_56</vt:lpstr>
      <vt:lpstr>TempForecast!GJLOC.espmvol_57</vt:lpstr>
      <vt:lpstr>TempForecast!GJLOC.espmvol_6</vt:lpstr>
      <vt:lpstr>TempForecast!GJLOC.espmvol_7</vt:lpstr>
      <vt:lpstr>TempForecast!GJLOC.espmvol_8</vt:lpstr>
      <vt:lpstr>TempForecast!GJLOC.espmvol_9</vt:lpstr>
      <vt:lpstr>TempForecast!GLDA3.espmvol</vt:lpstr>
      <vt:lpstr>TempForecast!GLDA3.espmvol_10</vt:lpstr>
      <vt:lpstr>TempForecast!GLDA3.espmvol_11</vt:lpstr>
      <vt:lpstr>TempForecast!GLDA3.espmvol_12</vt:lpstr>
      <vt:lpstr>TempForecast!GLDA3.espmvol_13</vt:lpstr>
      <vt:lpstr>TempForecast!GLDA3.espmvol_14</vt:lpstr>
      <vt:lpstr>TempForecast!GLDA3.espmvol_15</vt:lpstr>
      <vt:lpstr>TempForecast!GLDA3.espmvol_16</vt:lpstr>
      <vt:lpstr>TempForecast!GLDA3.espmvol_17</vt:lpstr>
      <vt:lpstr>TempForecast!GLDA3.espmvol_18</vt:lpstr>
      <vt:lpstr>TempForecast!GLDA3.espmvol_19</vt:lpstr>
      <vt:lpstr>TempForecast!GLDA3.espmvol_2</vt:lpstr>
      <vt:lpstr>TempForecast!GLDA3.espmvol_20</vt:lpstr>
      <vt:lpstr>TempForecast!GLDA3.espmvol_21</vt:lpstr>
      <vt:lpstr>TempForecast!GLDA3.espmvol_22</vt:lpstr>
      <vt:lpstr>TempForecast!GLDA3.espmvol_23</vt:lpstr>
      <vt:lpstr>TempForecast!GLDA3.espmvol_24</vt:lpstr>
      <vt:lpstr>TempForecast!GLDA3.espmvol_25</vt:lpstr>
      <vt:lpstr>TempForecast!GLDA3.espmvol_26</vt:lpstr>
      <vt:lpstr>TempForecast!GLDA3.espmvol_27</vt:lpstr>
      <vt:lpstr>TempForecast!GLDA3.espmvol_28</vt:lpstr>
      <vt:lpstr>TempForecast!GLDA3.espmvol_29</vt:lpstr>
      <vt:lpstr>TempForecast!GLDA3.espmvol_3</vt:lpstr>
      <vt:lpstr>TempForecast!GLDA3.espmvol_30</vt:lpstr>
      <vt:lpstr>TempForecast!GLDA3.espmvol_31</vt:lpstr>
      <vt:lpstr>TempForecast!GLDA3.espmvol_32</vt:lpstr>
      <vt:lpstr>TempForecast!GLDA3.espmvol_33</vt:lpstr>
      <vt:lpstr>TempForecast!GLDA3.espmvol_34</vt:lpstr>
      <vt:lpstr>TempForecast!GLDA3.espmvol_35</vt:lpstr>
      <vt:lpstr>TempForecast!GLDA3.espmvol_36</vt:lpstr>
      <vt:lpstr>TempForecast!GLDA3.espmvol_37</vt:lpstr>
      <vt:lpstr>TempForecast!GLDA3.espmvol_38</vt:lpstr>
      <vt:lpstr>TempForecast!GLDA3.espmvol_39</vt:lpstr>
      <vt:lpstr>TempForecast!GLDA3.espmvol_4</vt:lpstr>
      <vt:lpstr>TempForecast!GLDA3.espmvol_40</vt:lpstr>
      <vt:lpstr>TempForecast!GLDA3.espmvol_41</vt:lpstr>
      <vt:lpstr>TempForecast!GLDA3.espmvol_42</vt:lpstr>
      <vt:lpstr>TempForecast!GLDA3.espmvol_43</vt:lpstr>
      <vt:lpstr>TempForecast!GLDA3.espmvol_44</vt:lpstr>
      <vt:lpstr>TempForecast!GLDA3.espmvol_45</vt:lpstr>
      <vt:lpstr>TempForecast!GLDA3.espmvol_46</vt:lpstr>
      <vt:lpstr>TempForecast!GLDA3.espmvol_47</vt:lpstr>
      <vt:lpstr>TempForecast!GLDA3.espmvol_48</vt:lpstr>
      <vt:lpstr>TempForecast!GLDA3.espmvol_49</vt:lpstr>
      <vt:lpstr>TempForecast!GLDA3.espmvol_5</vt:lpstr>
      <vt:lpstr>TempForecast!GLDA3.espmvol_50</vt:lpstr>
      <vt:lpstr>TempForecast!GLDA3.espmvol_51</vt:lpstr>
      <vt:lpstr>TempForecast!GLDA3.espmvol_52</vt:lpstr>
      <vt:lpstr>TempForecast!GLDA3.espmvol_53</vt:lpstr>
      <vt:lpstr>TempForecast!GLDA3.espmvol_54</vt:lpstr>
      <vt:lpstr>TempForecast!GLDA3.espmvol_55</vt:lpstr>
      <vt:lpstr>TempForecast!GLDA3.espmvol_56</vt:lpstr>
      <vt:lpstr>TempForecast!GLDA3.espmvol_57</vt:lpstr>
      <vt:lpstr>TempForecast!GLDA3.espmvol_6</vt:lpstr>
      <vt:lpstr>TempForecast!GLDA3.espmvol_7</vt:lpstr>
      <vt:lpstr>TempForecast!GLDA3.espmvol_8</vt:lpstr>
      <vt:lpstr>TempForecast!GLDA3.espmvol_9</vt:lpstr>
      <vt:lpstr>TempForecast!GRNU1.espmvol</vt:lpstr>
      <vt:lpstr>TempForecast!GRNU1.espmvol_10</vt:lpstr>
      <vt:lpstr>TempForecast!GRNU1.espmvol_11</vt:lpstr>
      <vt:lpstr>TempForecast!GRNU1.espmvol_12</vt:lpstr>
      <vt:lpstr>TempForecast!GRNU1.espmvol_13</vt:lpstr>
      <vt:lpstr>TempForecast!GRNU1.espmvol_14</vt:lpstr>
      <vt:lpstr>TempForecast!GRNU1.espmvol_15</vt:lpstr>
      <vt:lpstr>TempForecast!GRNU1.espmvol_16</vt:lpstr>
      <vt:lpstr>TempForecast!GRNU1.espmvol_17</vt:lpstr>
      <vt:lpstr>TempForecast!GRNU1.espmvol_18</vt:lpstr>
      <vt:lpstr>TempForecast!GRNU1.espmvol_19</vt:lpstr>
      <vt:lpstr>TempForecast!GRNU1.espmvol_2</vt:lpstr>
      <vt:lpstr>TempForecast!GRNU1.espmvol_20</vt:lpstr>
      <vt:lpstr>TempForecast!GRNU1.espmvol_21</vt:lpstr>
      <vt:lpstr>TempForecast!GRNU1.espmvol_22</vt:lpstr>
      <vt:lpstr>TempForecast!GRNU1.espmvol_23</vt:lpstr>
      <vt:lpstr>TempForecast!GRNU1.espmvol_24</vt:lpstr>
      <vt:lpstr>TempForecast!GRNU1.espmvol_25</vt:lpstr>
      <vt:lpstr>TempForecast!GRNU1.espmvol_26</vt:lpstr>
      <vt:lpstr>TempForecast!GRNU1.espmvol_27</vt:lpstr>
      <vt:lpstr>TempForecast!GRNU1.espmvol_28</vt:lpstr>
      <vt:lpstr>TempForecast!GRNU1.espmvol_29</vt:lpstr>
      <vt:lpstr>TempForecast!GRNU1.espmvol_3</vt:lpstr>
      <vt:lpstr>TempForecast!GRNU1.espmvol_30</vt:lpstr>
      <vt:lpstr>TempForecast!GRNU1.espmvol_31</vt:lpstr>
      <vt:lpstr>TempForecast!GRNU1.espmvol_32</vt:lpstr>
      <vt:lpstr>TempForecast!GRNU1.espmvol_33</vt:lpstr>
      <vt:lpstr>TempForecast!GRNU1.espmvol_34</vt:lpstr>
      <vt:lpstr>TempForecast!GRNU1.espmvol_35</vt:lpstr>
      <vt:lpstr>TempForecast!GRNU1.espmvol_36</vt:lpstr>
      <vt:lpstr>TempForecast!GRNU1.espmvol_37</vt:lpstr>
      <vt:lpstr>TempForecast!GRNU1.espmvol_38</vt:lpstr>
      <vt:lpstr>TempForecast!GRNU1.espmvol_39</vt:lpstr>
      <vt:lpstr>TempForecast!GRNU1.espmvol_4</vt:lpstr>
      <vt:lpstr>TempForecast!GRNU1.espmvol_40</vt:lpstr>
      <vt:lpstr>TempForecast!GRNU1.espmvol_41</vt:lpstr>
      <vt:lpstr>TempForecast!GRNU1.espmvol_42</vt:lpstr>
      <vt:lpstr>TempForecast!GRNU1.espmvol_43</vt:lpstr>
      <vt:lpstr>TempForecast!GRNU1.espmvol_44</vt:lpstr>
      <vt:lpstr>TempForecast!GRNU1.espmvol_45</vt:lpstr>
      <vt:lpstr>TempForecast!GRNU1.espmvol_46</vt:lpstr>
      <vt:lpstr>TempForecast!GRNU1.espmvol_47</vt:lpstr>
      <vt:lpstr>TempForecast!GRNU1.espmvol_48</vt:lpstr>
      <vt:lpstr>TempForecast!GRNU1.espmvol_49</vt:lpstr>
      <vt:lpstr>TempForecast!GRNU1.espmvol_5</vt:lpstr>
      <vt:lpstr>TempForecast!GRNU1.espmvol_50</vt:lpstr>
      <vt:lpstr>TempForecast!GRNU1.espmvol_51</vt:lpstr>
      <vt:lpstr>TempForecast!GRNU1.espmvol_52</vt:lpstr>
      <vt:lpstr>TempForecast!GRNU1.espmvol_53</vt:lpstr>
      <vt:lpstr>TempForecast!GRNU1.espmvol_54</vt:lpstr>
      <vt:lpstr>TempForecast!GRNU1.espmvol_55</vt:lpstr>
      <vt:lpstr>TempForecast!GRNU1.espmvol_56</vt:lpstr>
      <vt:lpstr>TempForecast!GRNU1.espmvol_57</vt:lpstr>
      <vt:lpstr>TempForecast!GRNU1.espmvol_6</vt:lpstr>
      <vt:lpstr>TempForecast!GRNU1.espmvol_7</vt:lpstr>
      <vt:lpstr>TempForecast!GRNU1.espmvol_8</vt:lpstr>
      <vt:lpstr>TempForecast!GRNU1.espmvol_9</vt:lpstr>
      <vt:lpstr>HvrToDvs_1981</vt:lpstr>
      <vt:lpstr>HvrToDvs_1982</vt:lpstr>
      <vt:lpstr>HvrToDvs_1983</vt:lpstr>
      <vt:lpstr>HvrToDvs_1984</vt:lpstr>
      <vt:lpstr>HvrToDvs_1985</vt:lpstr>
      <vt:lpstr>HvrToDvs_1986</vt:lpstr>
      <vt:lpstr>HvrToDvs_1987</vt:lpstr>
      <vt:lpstr>HvrToDvs_1988</vt:lpstr>
      <vt:lpstr>HvrToDvs_1989</vt:lpstr>
      <vt:lpstr>HvrToDvs_1990</vt:lpstr>
      <vt:lpstr>HvrToDvs_1991</vt:lpstr>
      <vt:lpstr>HvrToDvs_1992</vt:lpstr>
      <vt:lpstr>HvrToDvs_1993</vt:lpstr>
      <vt:lpstr>HvrToDvs_1994</vt:lpstr>
      <vt:lpstr>HvrToDvs_1995</vt:lpstr>
      <vt:lpstr>HvrToDvs_1996</vt:lpstr>
      <vt:lpstr>HvrToDvs_1997</vt:lpstr>
      <vt:lpstr>HvrToDvs_1998</vt:lpstr>
      <vt:lpstr>HvrToDvs_1999</vt:lpstr>
      <vt:lpstr>HvrToDvs_2000</vt:lpstr>
      <vt:lpstr>HvrToDvs_2001</vt:lpstr>
      <vt:lpstr>HvrToDvs_2002</vt:lpstr>
      <vt:lpstr>HvrToDvs_2003</vt:lpstr>
      <vt:lpstr>HvrToDvs_2004</vt:lpstr>
      <vt:lpstr>HvrToDvs_2005</vt:lpstr>
      <vt:lpstr>HvrToDvs_2006</vt:lpstr>
      <vt:lpstr>HvrToDvs_2007</vt:lpstr>
      <vt:lpstr>HvrToDvs_2008</vt:lpstr>
      <vt:lpstr>HvrToDvs_2009</vt:lpstr>
      <vt:lpstr>HvrToDvs_2010</vt:lpstr>
      <vt:lpstr>HvrToDvs_2011</vt:lpstr>
      <vt:lpstr>HvrToDvs_2012</vt:lpstr>
      <vt:lpstr>HvrToDvs_2013</vt:lpstr>
      <vt:lpstr>HvrToDvs_2014</vt:lpstr>
      <vt:lpstr>HvrToDvs_2015</vt:lpstr>
      <vt:lpstr>HvrToDvs_2016</vt:lpstr>
      <vt:lpstr>HvrToDvs_2017</vt:lpstr>
      <vt:lpstr>HvrToDvs_2018</vt:lpstr>
      <vt:lpstr>HvrToDvs_2019</vt:lpstr>
      <vt:lpstr>HvrToDvs_2020</vt:lpstr>
      <vt:lpstr>HvrToDvs_2021</vt:lpstr>
      <vt:lpstr>HvrToDvs_In_1981</vt:lpstr>
      <vt:lpstr>HvrToDvs_In_1982</vt:lpstr>
      <vt:lpstr>HvrToDvs_In_1983</vt:lpstr>
      <vt:lpstr>HvrToDvs_In_1984</vt:lpstr>
      <vt:lpstr>HvrToDvs_In_1985</vt:lpstr>
      <vt:lpstr>HvrToDvs_In_1986</vt:lpstr>
      <vt:lpstr>HvrToDvs_In_1987</vt:lpstr>
      <vt:lpstr>HvrToDvs_In_1988</vt:lpstr>
      <vt:lpstr>HvrToDvs_In_1989</vt:lpstr>
      <vt:lpstr>HvrToDvs_In_1990</vt:lpstr>
      <vt:lpstr>HvrToDvs_In_1991</vt:lpstr>
      <vt:lpstr>HvrToDvs_In_1992</vt:lpstr>
      <vt:lpstr>HvrToDvs_In_1993</vt:lpstr>
      <vt:lpstr>HvrToDvs_In_1994</vt:lpstr>
      <vt:lpstr>HvrToDvs_In_1995</vt:lpstr>
      <vt:lpstr>HvrToDvs_In_1996</vt:lpstr>
      <vt:lpstr>HvrToDvs_In_1997</vt:lpstr>
      <vt:lpstr>HvrToDvs_In_1998</vt:lpstr>
      <vt:lpstr>HvrToDvs_In_1999</vt:lpstr>
      <vt:lpstr>HvrToDvs_In_2000</vt:lpstr>
      <vt:lpstr>HvrToDvs_In_2001</vt:lpstr>
      <vt:lpstr>HvrToDvs_In_2002</vt:lpstr>
      <vt:lpstr>HvrToDvs_In_2003</vt:lpstr>
      <vt:lpstr>HvrToDvs_In_2004</vt:lpstr>
      <vt:lpstr>HvrToDvs_In_2005</vt:lpstr>
      <vt:lpstr>HvrToDvs_In_2006</vt:lpstr>
      <vt:lpstr>HvrToDvs_In_2007</vt:lpstr>
      <vt:lpstr>HvrToDvs_In_2008</vt:lpstr>
      <vt:lpstr>HvrToDvs_In_2009</vt:lpstr>
      <vt:lpstr>HvrToDvs_In_2010</vt:lpstr>
      <vt:lpstr>HvrToDvs_In_2011</vt:lpstr>
      <vt:lpstr>HvrToDvs_In_2012</vt:lpstr>
      <vt:lpstr>HvrToDvs_In_2013</vt:lpstr>
      <vt:lpstr>HvrToDvs_In_2014</vt:lpstr>
      <vt:lpstr>HvrToDvs_In_2015</vt:lpstr>
      <vt:lpstr>HvrToDvs_In_2016</vt:lpstr>
      <vt:lpstr>HvrToDvs_In_2017</vt:lpstr>
      <vt:lpstr>HvrToDvs_In_Max</vt:lpstr>
      <vt:lpstr>HvrToDvs_In_Min</vt:lpstr>
      <vt:lpstr>HvrToDvs_In_Most</vt:lpstr>
      <vt:lpstr>HvrToDvs_In_Time</vt:lpstr>
      <vt:lpstr>ImpToMex_1981</vt:lpstr>
      <vt:lpstr>ImpToMex_1982</vt:lpstr>
      <vt:lpstr>ImpToMex_1983</vt:lpstr>
      <vt:lpstr>ImpToMex_1984</vt:lpstr>
      <vt:lpstr>ImpToMex_1985</vt:lpstr>
      <vt:lpstr>ImpToMex_1986</vt:lpstr>
      <vt:lpstr>ImpToMex_1987</vt:lpstr>
      <vt:lpstr>ImpToMex_1988</vt:lpstr>
      <vt:lpstr>ImpToMex_1989</vt:lpstr>
      <vt:lpstr>ImpToMex_1990</vt:lpstr>
      <vt:lpstr>ImpToMex_1991</vt:lpstr>
      <vt:lpstr>ImpToMex_1992</vt:lpstr>
      <vt:lpstr>ImpToMex_1993</vt:lpstr>
      <vt:lpstr>ImpToMex_1994</vt:lpstr>
      <vt:lpstr>ImpToMex_1995</vt:lpstr>
      <vt:lpstr>ImpToMex_1996</vt:lpstr>
      <vt:lpstr>ImpToMex_1997</vt:lpstr>
      <vt:lpstr>ImpToMex_1998</vt:lpstr>
      <vt:lpstr>ImpToMex_1999</vt:lpstr>
      <vt:lpstr>ImpToMex_2000</vt:lpstr>
      <vt:lpstr>ImpToMex_2001</vt:lpstr>
      <vt:lpstr>ImpToMex_2002</vt:lpstr>
      <vt:lpstr>ImpToMex_2003</vt:lpstr>
      <vt:lpstr>ImpToMex_2004</vt:lpstr>
      <vt:lpstr>ImpToMex_2005</vt:lpstr>
      <vt:lpstr>ImpToMex_2006</vt:lpstr>
      <vt:lpstr>ImpToMex_2007</vt:lpstr>
      <vt:lpstr>ImpToMex_2008</vt:lpstr>
      <vt:lpstr>ImpToMex_2009</vt:lpstr>
      <vt:lpstr>ImpToMex_2010</vt:lpstr>
      <vt:lpstr>ImpToMex_2011</vt:lpstr>
      <vt:lpstr>ImpToMex_2012</vt:lpstr>
      <vt:lpstr>ImpToMex_2013</vt:lpstr>
      <vt:lpstr>ImpToMex_2014</vt:lpstr>
      <vt:lpstr>ImpToMex_2015</vt:lpstr>
      <vt:lpstr>ImpToMex_2016</vt:lpstr>
      <vt:lpstr>ImpToMex_2017</vt:lpstr>
      <vt:lpstr>ImpToMex_2018</vt:lpstr>
      <vt:lpstr>ImpToMex_2019</vt:lpstr>
      <vt:lpstr>ImpToMex_2020</vt:lpstr>
      <vt:lpstr>ImpToMex_2021</vt:lpstr>
      <vt:lpstr>ImpToMex_In_1981</vt:lpstr>
      <vt:lpstr>ImpToMex_In_1982</vt:lpstr>
      <vt:lpstr>ImpToMex_In_1983</vt:lpstr>
      <vt:lpstr>ImpToMex_In_1984</vt:lpstr>
      <vt:lpstr>ImpToMex_In_1985</vt:lpstr>
      <vt:lpstr>ImpToMex_In_1986</vt:lpstr>
      <vt:lpstr>ImpToMex_In_1987</vt:lpstr>
      <vt:lpstr>ImpToMex_In_1988</vt:lpstr>
      <vt:lpstr>ImpToMex_In_1989</vt:lpstr>
      <vt:lpstr>ImpToMex_In_1990</vt:lpstr>
      <vt:lpstr>ImpToMex_In_1991</vt:lpstr>
      <vt:lpstr>ImpToMex_In_1992</vt:lpstr>
      <vt:lpstr>ImpToMex_In_1993</vt:lpstr>
      <vt:lpstr>ImpToMex_In_1994</vt:lpstr>
      <vt:lpstr>ImpToMex_In_1995</vt:lpstr>
      <vt:lpstr>ImpToMex_In_1996</vt:lpstr>
      <vt:lpstr>ImpToMex_In_1997</vt:lpstr>
      <vt:lpstr>ImpToMex_In_1998</vt:lpstr>
      <vt:lpstr>ImpToMex_In_1999</vt:lpstr>
      <vt:lpstr>ImpToMex_In_2000</vt:lpstr>
      <vt:lpstr>ImpToMex_In_2001</vt:lpstr>
      <vt:lpstr>ImpToMex_In_2002</vt:lpstr>
      <vt:lpstr>ImpToMex_In_2003</vt:lpstr>
      <vt:lpstr>ImpToMex_In_2004</vt:lpstr>
      <vt:lpstr>ImpToMex_In_2005</vt:lpstr>
      <vt:lpstr>ImpToMex_In_2006</vt:lpstr>
      <vt:lpstr>ImpToMex_In_2007</vt:lpstr>
      <vt:lpstr>ImpToMex_In_2008</vt:lpstr>
      <vt:lpstr>ImpToMex_In_2009</vt:lpstr>
      <vt:lpstr>ImpToMex_In_2010</vt:lpstr>
      <vt:lpstr>ImpToMex_In_2011</vt:lpstr>
      <vt:lpstr>ImpToMex_In_2012</vt:lpstr>
      <vt:lpstr>ImpToMex_In_2013</vt:lpstr>
      <vt:lpstr>ImpToMex_In_2014</vt:lpstr>
      <vt:lpstr>ImpToMex_In_2015</vt:lpstr>
      <vt:lpstr>ImpToMex_In_2016</vt:lpstr>
      <vt:lpstr>ImpToMex_In_2017</vt:lpstr>
      <vt:lpstr>ImpToMex_In_Max</vt:lpstr>
      <vt:lpstr>ImpToMex_In_Min</vt:lpstr>
      <vt:lpstr>ImpToMex_In_Most</vt:lpstr>
      <vt:lpstr>ImpToMex_In_Time</vt:lpstr>
      <vt:lpstr>MorrowPointMax</vt:lpstr>
      <vt:lpstr>MorrowPointMin</vt:lpstr>
      <vt:lpstr>MorrowPointMost</vt:lpstr>
      <vt:lpstr>MPOIN_IN_1981</vt:lpstr>
      <vt:lpstr>MPOIN_IN_1982</vt:lpstr>
      <vt:lpstr>MPOIN_IN_1983</vt:lpstr>
      <vt:lpstr>MPOIN_IN_1984</vt:lpstr>
      <vt:lpstr>MPOIN_IN_1985</vt:lpstr>
      <vt:lpstr>MPOIN_IN_1986</vt:lpstr>
      <vt:lpstr>MPOIN_IN_1987</vt:lpstr>
      <vt:lpstr>MPOIN_IN_1988</vt:lpstr>
      <vt:lpstr>MPOIN_IN_1989</vt:lpstr>
      <vt:lpstr>MPOIN_IN_1990</vt:lpstr>
      <vt:lpstr>MPOIN_IN_1991</vt:lpstr>
      <vt:lpstr>MPOIN_IN_1992</vt:lpstr>
      <vt:lpstr>MPOIN_IN_1993</vt:lpstr>
      <vt:lpstr>MPOIN_IN_1994</vt:lpstr>
      <vt:lpstr>MPOIN_IN_1995</vt:lpstr>
      <vt:lpstr>MPOIN_IN_1996</vt:lpstr>
      <vt:lpstr>MPOIN_IN_1997</vt:lpstr>
      <vt:lpstr>MPOIN_IN_1998</vt:lpstr>
      <vt:lpstr>MPOIN_IN_1999</vt:lpstr>
      <vt:lpstr>MPOIN_IN_2000</vt:lpstr>
      <vt:lpstr>MPOIN_IN_2001</vt:lpstr>
      <vt:lpstr>MPOIN_IN_2002</vt:lpstr>
      <vt:lpstr>MPOIN_IN_2003</vt:lpstr>
      <vt:lpstr>MPOIN_IN_2004</vt:lpstr>
      <vt:lpstr>MPOIN_IN_2005</vt:lpstr>
      <vt:lpstr>MPOIN_IN_2006</vt:lpstr>
      <vt:lpstr>MPOIN_IN_2007</vt:lpstr>
      <vt:lpstr>MPOIN_IN_2008</vt:lpstr>
      <vt:lpstr>MPOIN_IN_2009</vt:lpstr>
      <vt:lpstr>MPOIN_IN_2010</vt:lpstr>
      <vt:lpstr>MPOIN_IN_2011</vt:lpstr>
      <vt:lpstr>MPOIN_IN_2012</vt:lpstr>
      <vt:lpstr>MPOIN_IN_2013</vt:lpstr>
      <vt:lpstr>MPOIN_IN_2014</vt:lpstr>
      <vt:lpstr>MPOIN_IN_2015</vt:lpstr>
      <vt:lpstr>MPOIN_IN_2016</vt:lpstr>
      <vt:lpstr>MPOIN_IN_2017</vt:lpstr>
      <vt:lpstr>MPOIN_IN_2018</vt:lpstr>
      <vt:lpstr>MPOIN_IN_2019</vt:lpstr>
      <vt:lpstr>MPOIN_IN_2020</vt:lpstr>
      <vt:lpstr>MPOIN_IN_2021</vt:lpstr>
      <vt:lpstr>MPOIN_IN_2022</vt:lpstr>
      <vt:lpstr>MPOIN_IN_2023</vt:lpstr>
      <vt:lpstr>MPOIN_IN_2024</vt:lpstr>
      <vt:lpstr>MPOIN_IN_2025</vt:lpstr>
      <vt:lpstr>MPOIN_IN_2026</vt:lpstr>
      <vt:lpstr>MPOIN_IN_2027</vt:lpstr>
      <vt:lpstr>MPOIN_IN_2028</vt:lpstr>
      <vt:lpstr>MPOIN_IN_2029</vt:lpstr>
      <vt:lpstr>MPOIN_IN_Max</vt:lpstr>
      <vt:lpstr>MPOIN_IN_Min</vt:lpstr>
      <vt:lpstr>MPOIN_IN_Most</vt:lpstr>
      <vt:lpstr>MPOIN_IN_TIME</vt:lpstr>
      <vt:lpstr>TempForecast!MPSC2.espmvol</vt:lpstr>
      <vt:lpstr>TempForecast!MPSC2.espmvol_10</vt:lpstr>
      <vt:lpstr>TempForecast!MPSC2.espmvol_11</vt:lpstr>
      <vt:lpstr>TempForecast!MPSC2.espmvol_12</vt:lpstr>
      <vt:lpstr>TempForecast!MPSC2.espmvol_13</vt:lpstr>
      <vt:lpstr>TempForecast!MPSC2.espmvol_14</vt:lpstr>
      <vt:lpstr>TempForecast!MPSC2.espmvol_15</vt:lpstr>
      <vt:lpstr>TempForecast!MPSC2.espmvol_16</vt:lpstr>
      <vt:lpstr>TempForecast!MPSC2.espmvol_17</vt:lpstr>
      <vt:lpstr>TempForecast!MPSC2.espmvol_18</vt:lpstr>
      <vt:lpstr>TempForecast!MPSC2.espmvol_19</vt:lpstr>
      <vt:lpstr>TempForecast!MPSC2.espmvol_2</vt:lpstr>
      <vt:lpstr>TempForecast!MPSC2.espmvol_20</vt:lpstr>
      <vt:lpstr>TempForecast!MPSC2.espmvol_21</vt:lpstr>
      <vt:lpstr>TempForecast!MPSC2.espmvol_22</vt:lpstr>
      <vt:lpstr>TempForecast!MPSC2.espmvol_23</vt:lpstr>
      <vt:lpstr>TempForecast!MPSC2.espmvol_24</vt:lpstr>
      <vt:lpstr>TempForecast!MPSC2.espmvol_25</vt:lpstr>
      <vt:lpstr>TempForecast!MPSC2.espmvol_26</vt:lpstr>
      <vt:lpstr>TempForecast!MPSC2.espmvol_27</vt:lpstr>
      <vt:lpstr>TempForecast!MPSC2.espmvol_28</vt:lpstr>
      <vt:lpstr>TempForecast!MPSC2.espmvol_29</vt:lpstr>
      <vt:lpstr>TempForecast!MPSC2.espmvol_3</vt:lpstr>
      <vt:lpstr>TempForecast!MPSC2.espmvol_30</vt:lpstr>
      <vt:lpstr>TempForecast!MPSC2.espmvol_31</vt:lpstr>
      <vt:lpstr>TempForecast!MPSC2.espmvol_32</vt:lpstr>
      <vt:lpstr>TempForecast!MPSC2.espmvol_33</vt:lpstr>
      <vt:lpstr>TempForecast!MPSC2.espmvol_34</vt:lpstr>
      <vt:lpstr>TempForecast!MPSC2.espmvol_35</vt:lpstr>
      <vt:lpstr>TempForecast!MPSC2.espmvol_36</vt:lpstr>
      <vt:lpstr>TempForecast!MPSC2.espmvol_37</vt:lpstr>
      <vt:lpstr>TempForecast!MPSC2.espmvol_38</vt:lpstr>
      <vt:lpstr>TempForecast!MPSC2.espmvol_39</vt:lpstr>
      <vt:lpstr>TempForecast!MPSC2.espmvol_4</vt:lpstr>
      <vt:lpstr>TempForecast!MPSC2.espmvol_40</vt:lpstr>
      <vt:lpstr>TempForecast!MPSC2.espmvol_41</vt:lpstr>
      <vt:lpstr>TempForecast!MPSC2.espmvol_42</vt:lpstr>
      <vt:lpstr>TempForecast!MPSC2.espmvol_43</vt:lpstr>
      <vt:lpstr>TempForecast!MPSC2.espmvol_44</vt:lpstr>
      <vt:lpstr>TempForecast!MPSC2.espmvol_45</vt:lpstr>
      <vt:lpstr>TempForecast!MPSC2.espmvol_46</vt:lpstr>
      <vt:lpstr>TempForecast!MPSC2.espmvol_47</vt:lpstr>
      <vt:lpstr>TempForecast!MPSC2.espmvol_48</vt:lpstr>
      <vt:lpstr>TempForecast!MPSC2.espmvol_49</vt:lpstr>
      <vt:lpstr>TempForecast!MPSC2.espmvol_5</vt:lpstr>
      <vt:lpstr>TempForecast!MPSC2.espmvol_50</vt:lpstr>
      <vt:lpstr>TempForecast!MPSC2.espmvol_51</vt:lpstr>
      <vt:lpstr>TempForecast!MPSC2.espmvol_52</vt:lpstr>
      <vt:lpstr>TempForecast!MPSC2.espmvol_53</vt:lpstr>
      <vt:lpstr>TempForecast!MPSC2.espmvol_54</vt:lpstr>
      <vt:lpstr>TempForecast!MPSC2.espmvol_55</vt:lpstr>
      <vt:lpstr>TempForecast!MPSC2.espmvol_56</vt:lpstr>
      <vt:lpstr>TempForecast!MPSC2.espmvol_57</vt:lpstr>
      <vt:lpstr>TempForecast!MPSC2.espmvol_6</vt:lpstr>
      <vt:lpstr>TempForecast!MPSC2.espmvol_7</vt:lpstr>
      <vt:lpstr>TempForecast!MPSC2.espmvol_8</vt:lpstr>
      <vt:lpstr>TempForecast!MPSC2.espmvol_9</vt:lpstr>
      <vt:lpstr>NAVAJ_IN_1981</vt:lpstr>
      <vt:lpstr>NAVAJ_IN_1982</vt:lpstr>
      <vt:lpstr>NAVAJ_IN_1983</vt:lpstr>
      <vt:lpstr>NAVAJ_IN_1984</vt:lpstr>
      <vt:lpstr>NAVAJ_IN_1985</vt:lpstr>
      <vt:lpstr>NAVAJ_IN_1986</vt:lpstr>
      <vt:lpstr>NAVAJ_IN_1987</vt:lpstr>
      <vt:lpstr>NAVAJ_IN_1988</vt:lpstr>
      <vt:lpstr>NAVAJ_IN_1989</vt:lpstr>
      <vt:lpstr>NAVAJ_IN_1990</vt:lpstr>
      <vt:lpstr>NAVAJ_IN_1991</vt:lpstr>
      <vt:lpstr>NAVAJ_IN_1992</vt:lpstr>
      <vt:lpstr>NAVAJ_IN_1993</vt:lpstr>
      <vt:lpstr>NAVAJ_IN_1994</vt:lpstr>
      <vt:lpstr>NAVAJ_IN_1995</vt:lpstr>
      <vt:lpstr>NAVAJ_IN_1996</vt:lpstr>
      <vt:lpstr>NAVAJ_IN_1997</vt:lpstr>
      <vt:lpstr>NAVAJ_IN_1998</vt:lpstr>
      <vt:lpstr>NAVAJ_IN_1999</vt:lpstr>
      <vt:lpstr>NAVAJ_IN_2000</vt:lpstr>
      <vt:lpstr>NAVAJ_IN_2001</vt:lpstr>
      <vt:lpstr>NAVAJ_IN_2002</vt:lpstr>
      <vt:lpstr>NAVAJ_IN_2003</vt:lpstr>
      <vt:lpstr>NAVAJ_IN_2004</vt:lpstr>
      <vt:lpstr>NAVAJ_IN_2005</vt:lpstr>
      <vt:lpstr>NAVAJ_IN_2006</vt:lpstr>
      <vt:lpstr>NAVAJ_IN_2007</vt:lpstr>
      <vt:lpstr>NAVAJ_IN_2008</vt:lpstr>
      <vt:lpstr>NAVAJ_IN_2009</vt:lpstr>
      <vt:lpstr>NAVAJ_IN_2010</vt:lpstr>
      <vt:lpstr>NAVAJ_IN_2011</vt:lpstr>
      <vt:lpstr>NAVAJ_IN_2012</vt:lpstr>
      <vt:lpstr>NAVAJ_IN_2013</vt:lpstr>
      <vt:lpstr>NAVAJ_IN_2014</vt:lpstr>
      <vt:lpstr>NAVAJ_IN_2015</vt:lpstr>
      <vt:lpstr>NAVAJ_IN_2016</vt:lpstr>
      <vt:lpstr>NAVAJ_IN_2017</vt:lpstr>
      <vt:lpstr>NAVAJ_IN_2018</vt:lpstr>
      <vt:lpstr>NAVAJ_IN_2019</vt:lpstr>
      <vt:lpstr>NAVAJ_IN_2020</vt:lpstr>
      <vt:lpstr>NAVAJ_IN_2021</vt:lpstr>
      <vt:lpstr>NAVAJ_IN_2022</vt:lpstr>
      <vt:lpstr>NAVAJ_IN_2023</vt:lpstr>
      <vt:lpstr>NAVAJ_IN_2024</vt:lpstr>
      <vt:lpstr>NAVAJ_IN_2025</vt:lpstr>
      <vt:lpstr>NAVAJ_IN_2026</vt:lpstr>
      <vt:lpstr>NAVAJ_IN_2027</vt:lpstr>
      <vt:lpstr>NAVAJ_IN_2028</vt:lpstr>
      <vt:lpstr>NAVAJ_IN_2029</vt:lpstr>
      <vt:lpstr>NAVAJ_IN_Max</vt:lpstr>
      <vt:lpstr>NAVAJ_IN_Min</vt:lpstr>
      <vt:lpstr>NAVAJ_IN_Most</vt:lpstr>
      <vt:lpstr>NAVAJ_IN_TIME</vt:lpstr>
      <vt:lpstr>NavajoMax</vt:lpstr>
      <vt:lpstr>NavajoMin</vt:lpstr>
      <vt:lpstr>NavajoMost</vt:lpstr>
      <vt:lpstr>NFTOF_IN_1981</vt:lpstr>
      <vt:lpstr>NFTOF_IN_1982</vt:lpstr>
      <vt:lpstr>NFTOF_IN_1983</vt:lpstr>
      <vt:lpstr>NFTOF_IN_1984</vt:lpstr>
      <vt:lpstr>NFTOF_IN_1985</vt:lpstr>
      <vt:lpstr>NFTOF_IN_1986</vt:lpstr>
      <vt:lpstr>NFTOF_IN_1987</vt:lpstr>
      <vt:lpstr>NFTOF_IN_1988</vt:lpstr>
      <vt:lpstr>NFTOF_IN_1989</vt:lpstr>
      <vt:lpstr>NFTOF_IN_1990</vt:lpstr>
      <vt:lpstr>NFTOF_IN_1991</vt:lpstr>
      <vt:lpstr>NFTOF_IN_1992</vt:lpstr>
      <vt:lpstr>NFTOF_IN_1993</vt:lpstr>
      <vt:lpstr>NFTOF_IN_1994</vt:lpstr>
      <vt:lpstr>NFTOF_IN_1995</vt:lpstr>
      <vt:lpstr>NFTOF_IN_1996</vt:lpstr>
      <vt:lpstr>NFTOF_IN_1997</vt:lpstr>
      <vt:lpstr>NFTOF_IN_1998</vt:lpstr>
      <vt:lpstr>NFTOF_IN_1999</vt:lpstr>
      <vt:lpstr>NFTOF_IN_2000</vt:lpstr>
      <vt:lpstr>NFTOF_IN_2001</vt:lpstr>
      <vt:lpstr>NFTOF_IN_2002</vt:lpstr>
      <vt:lpstr>NFTOF_IN_2003</vt:lpstr>
      <vt:lpstr>NFTOF_IN_2004</vt:lpstr>
      <vt:lpstr>NFTOF_IN_2005</vt:lpstr>
      <vt:lpstr>NFTOF_IN_2006</vt:lpstr>
      <vt:lpstr>NFTOF_IN_2007</vt:lpstr>
      <vt:lpstr>NFTOF_IN_2008</vt:lpstr>
      <vt:lpstr>NFTOF_IN_2009</vt:lpstr>
      <vt:lpstr>NFTOF_IN_2010</vt:lpstr>
      <vt:lpstr>NFTOF_IN_2011</vt:lpstr>
      <vt:lpstr>NFTOF_IN_2012</vt:lpstr>
      <vt:lpstr>NFTOF_IN_2013</vt:lpstr>
      <vt:lpstr>NFTOF_IN_2014</vt:lpstr>
      <vt:lpstr>NFTOF_IN_2015</vt:lpstr>
      <vt:lpstr>NFTOF_IN_2016</vt:lpstr>
      <vt:lpstr>NFTOF_IN_2017</vt:lpstr>
      <vt:lpstr>NFTOF_IN_2018</vt:lpstr>
      <vt:lpstr>NFTOF_IN_2019</vt:lpstr>
      <vt:lpstr>NFTOF_IN_2020</vt:lpstr>
      <vt:lpstr>NFTOF_IN_2021</vt:lpstr>
      <vt:lpstr>NFTOF_IN_2022</vt:lpstr>
      <vt:lpstr>NFTOF_IN_2023</vt:lpstr>
      <vt:lpstr>NFTOF_IN_2024</vt:lpstr>
      <vt:lpstr>NFTOF_IN_2025</vt:lpstr>
      <vt:lpstr>NFTOF_IN_2026</vt:lpstr>
      <vt:lpstr>NFTOF_IN_2027</vt:lpstr>
      <vt:lpstr>NFTOF_IN_2028</vt:lpstr>
      <vt:lpstr>NFTOF_IN_2029</vt:lpstr>
      <vt:lpstr>NFTOF_IN_Max</vt:lpstr>
      <vt:lpstr>NFTOF_IN_Min</vt:lpstr>
      <vt:lpstr>NFTOF_IN_Most</vt:lpstr>
      <vt:lpstr>NFTOF_IN_Time</vt:lpstr>
      <vt:lpstr>NodeID</vt:lpstr>
      <vt:lpstr>TempForecast!NVRN5.espmvol</vt:lpstr>
      <vt:lpstr>TempForecast!NVRN5.espmvol_10</vt:lpstr>
      <vt:lpstr>TempForecast!NVRN5.espmvol_11</vt:lpstr>
      <vt:lpstr>TempForecast!NVRN5.espmvol_12</vt:lpstr>
      <vt:lpstr>TempForecast!NVRN5.espmvol_13</vt:lpstr>
      <vt:lpstr>TempForecast!NVRN5.espmvol_14</vt:lpstr>
      <vt:lpstr>TempForecast!NVRN5.espmvol_15</vt:lpstr>
      <vt:lpstr>TempForecast!NVRN5.espmvol_16</vt:lpstr>
      <vt:lpstr>TempForecast!NVRN5.espmvol_17</vt:lpstr>
      <vt:lpstr>TempForecast!NVRN5.espmvol_18</vt:lpstr>
      <vt:lpstr>TempForecast!NVRN5.espmvol_19</vt:lpstr>
      <vt:lpstr>TempForecast!NVRN5.espmvol_2</vt:lpstr>
      <vt:lpstr>TempForecast!NVRN5.espmvol_20</vt:lpstr>
      <vt:lpstr>TempForecast!NVRN5.espmvol_21</vt:lpstr>
      <vt:lpstr>TempForecast!NVRN5.espmvol_22</vt:lpstr>
      <vt:lpstr>TempForecast!NVRN5.espmvol_23</vt:lpstr>
      <vt:lpstr>TempForecast!NVRN5.espmvol_24</vt:lpstr>
      <vt:lpstr>TempForecast!NVRN5.espmvol_25</vt:lpstr>
      <vt:lpstr>TempForecast!NVRN5.espmvol_26</vt:lpstr>
      <vt:lpstr>TempForecast!NVRN5.espmvol_27</vt:lpstr>
      <vt:lpstr>TempForecast!NVRN5.espmvol_28</vt:lpstr>
      <vt:lpstr>TempForecast!NVRN5.espmvol_29</vt:lpstr>
      <vt:lpstr>TempForecast!NVRN5.espmvol_3</vt:lpstr>
      <vt:lpstr>TempForecast!NVRN5.espmvol_30</vt:lpstr>
      <vt:lpstr>TempForecast!NVRN5.espmvol_31</vt:lpstr>
      <vt:lpstr>TempForecast!NVRN5.espmvol_32</vt:lpstr>
      <vt:lpstr>TempForecast!NVRN5.espmvol_33</vt:lpstr>
      <vt:lpstr>TempForecast!NVRN5.espmvol_34</vt:lpstr>
      <vt:lpstr>TempForecast!NVRN5.espmvol_35</vt:lpstr>
      <vt:lpstr>TempForecast!NVRN5.espmvol_36</vt:lpstr>
      <vt:lpstr>TempForecast!NVRN5.espmvol_37</vt:lpstr>
      <vt:lpstr>TempForecast!NVRN5.espmvol_38</vt:lpstr>
      <vt:lpstr>TempForecast!NVRN5.espmvol_39</vt:lpstr>
      <vt:lpstr>TempForecast!NVRN5.espmvol_4</vt:lpstr>
      <vt:lpstr>TempForecast!NVRN5.espmvol_40</vt:lpstr>
      <vt:lpstr>TempForecast!NVRN5.espmvol_41</vt:lpstr>
      <vt:lpstr>TempForecast!NVRN5.espmvol_42</vt:lpstr>
      <vt:lpstr>TempForecast!NVRN5.espmvol_43</vt:lpstr>
      <vt:lpstr>TempForecast!NVRN5.espmvol_44</vt:lpstr>
      <vt:lpstr>TempForecast!NVRN5.espmvol_45</vt:lpstr>
      <vt:lpstr>TempForecast!NVRN5.espmvol_46</vt:lpstr>
      <vt:lpstr>TempForecast!NVRN5.espmvol_47</vt:lpstr>
      <vt:lpstr>TempForecast!NVRN5.espmvol_48</vt:lpstr>
      <vt:lpstr>TempForecast!NVRN5.espmvol_49</vt:lpstr>
      <vt:lpstr>TempForecast!NVRN5.espmvol_5</vt:lpstr>
      <vt:lpstr>TempForecast!NVRN5.espmvol_50</vt:lpstr>
      <vt:lpstr>TempForecast!NVRN5.espmvol_51</vt:lpstr>
      <vt:lpstr>TempForecast!NVRN5.espmvol_52</vt:lpstr>
      <vt:lpstr>TempForecast!NVRN5.espmvol_53</vt:lpstr>
      <vt:lpstr>TempForecast!NVRN5.espmvol_54</vt:lpstr>
      <vt:lpstr>TempForecast!NVRN5.espmvol_55</vt:lpstr>
      <vt:lpstr>TempForecast!NVRN5.espmvol_56</vt:lpstr>
      <vt:lpstr>TempForecast!NVRN5.espmvol_57</vt:lpstr>
      <vt:lpstr>TempForecast!NVRN5.espmvol_6</vt:lpstr>
      <vt:lpstr>TempForecast!NVRN5.espmvol_7</vt:lpstr>
      <vt:lpstr>TempForecast!NVRN5.espmvol_8</vt:lpstr>
      <vt:lpstr>TempForecast!NVRN5.espmvol_9</vt:lpstr>
      <vt:lpstr>PkrToImp_1981</vt:lpstr>
      <vt:lpstr>PkrToImp_1982</vt:lpstr>
      <vt:lpstr>PkrToImp_1983</vt:lpstr>
      <vt:lpstr>PkrToImp_1984</vt:lpstr>
      <vt:lpstr>PkrToImp_1985</vt:lpstr>
      <vt:lpstr>PkrToImp_1986</vt:lpstr>
      <vt:lpstr>PkrToImp_1987</vt:lpstr>
      <vt:lpstr>PkrToImp_1988</vt:lpstr>
      <vt:lpstr>PkrToImp_1989</vt:lpstr>
      <vt:lpstr>PkrToImp_1990</vt:lpstr>
      <vt:lpstr>PkrToImp_1991</vt:lpstr>
      <vt:lpstr>PkrToImp_1992</vt:lpstr>
      <vt:lpstr>PkrToImp_1993</vt:lpstr>
      <vt:lpstr>PkrToImp_1994</vt:lpstr>
      <vt:lpstr>PkrToImp_1995</vt:lpstr>
      <vt:lpstr>PkrToImp_1996</vt:lpstr>
      <vt:lpstr>PkrToImp_1997</vt:lpstr>
      <vt:lpstr>PkrToImp_1998</vt:lpstr>
      <vt:lpstr>PkrToImp_1999</vt:lpstr>
      <vt:lpstr>PkrToImp_2000</vt:lpstr>
      <vt:lpstr>PkrToImp_2001</vt:lpstr>
      <vt:lpstr>PkrToImp_2002</vt:lpstr>
      <vt:lpstr>PkrToImp_2003</vt:lpstr>
      <vt:lpstr>PkrToImp_2004</vt:lpstr>
      <vt:lpstr>PkrToImp_2005</vt:lpstr>
      <vt:lpstr>PkrToImp_2006</vt:lpstr>
      <vt:lpstr>PkrToImp_2007</vt:lpstr>
      <vt:lpstr>PkrToImp_2008</vt:lpstr>
      <vt:lpstr>PkrToImp_2009</vt:lpstr>
      <vt:lpstr>PkrToImp_2010</vt:lpstr>
      <vt:lpstr>PkrToImp_2011</vt:lpstr>
      <vt:lpstr>PkrToImp_2012</vt:lpstr>
      <vt:lpstr>PkrToImp_2013</vt:lpstr>
      <vt:lpstr>PkrToImp_2014</vt:lpstr>
      <vt:lpstr>PkrToImp_2015</vt:lpstr>
      <vt:lpstr>PkrToImp_2016</vt:lpstr>
      <vt:lpstr>PkrToImp_2017</vt:lpstr>
      <vt:lpstr>PkrToImp_2018</vt:lpstr>
      <vt:lpstr>PkrToImp_2019</vt:lpstr>
      <vt:lpstr>PkrToImp_2020</vt:lpstr>
      <vt:lpstr>PkrToImp_2021</vt:lpstr>
      <vt:lpstr>PkrToImp_In_1981</vt:lpstr>
      <vt:lpstr>PkrToImp_In_1982</vt:lpstr>
      <vt:lpstr>PkrToImp_In_1983</vt:lpstr>
      <vt:lpstr>PkrToImp_In_1984</vt:lpstr>
      <vt:lpstr>PkrToImp_In_1985</vt:lpstr>
      <vt:lpstr>PkrToImp_In_1986</vt:lpstr>
      <vt:lpstr>PkrToImp_In_1987</vt:lpstr>
      <vt:lpstr>PkrToImp_In_1988</vt:lpstr>
      <vt:lpstr>PkrToImp_In_1989</vt:lpstr>
      <vt:lpstr>PkrToImp_In_1990</vt:lpstr>
      <vt:lpstr>PkrToImp_In_1991</vt:lpstr>
      <vt:lpstr>PkrToImp_In_1992</vt:lpstr>
      <vt:lpstr>PkrToImp_In_1993</vt:lpstr>
      <vt:lpstr>PkrToImp_In_1994</vt:lpstr>
      <vt:lpstr>PkrToImp_In_1995</vt:lpstr>
      <vt:lpstr>PkrToImp_In_1996</vt:lpstr>
      <vt:lpstr>PkrToImp_In_1997</vt:lpstr>
      <vt:lpstr>PkrToImp_In_1998</vt:lpstr>
      <vt:lpstr>PkrToImp_In_1999</vt:lpstr>
      <vt:lpstr>PkrToImp_In_2000</vt:lpstr>
      <vt:lpstr>PkrToImp_In_2001</vt:lpstr>
      <vt:lpstr>PkrToImp_In_2002</vt:lpstr>
      <vt:lpstr>PkrToImp_In_2003</vt:lpstr>
      <vt:lpstr>PkrToImp_In_2004</vt:lpstr>
      <vt:lpstr>PkrToImp_In_2005</vt:lpstr>
      <vt:lpstr>PkrToImp_In_2006</vt:lpstr>
      <vt:lpstr>PkrToImp_In_2007</vt:lpstr>
      <vt:lpstr>PkrToImp_In_2008</vt:lpstr>
      <vt:lpstr>PkrToImp_In_2009</vt:lpstr>
      <vt:lpstr>PkrToImp_In_2010</vt:lpstr>
      <vt:lpstr>PkrToImp_In_2011</vt:lpstr>
      <vt:lpstr>PkrToImp_In_2012</vt:lpstr>
      <vt:lpstr>PkrToImp_In_2013</vt:lpstr>
      <vt:lpstr>PkrToImp_In_2014</vt:lpstr>
      <vt:lpstr>PkrToImp_In_2015</vt:lpstr>
      <vt:lpstr>PkrToImp_In_2016</vt:lpstr>
      <vt:lpstr>PkrToImp_In_2017</vt:lpstr>
      <vt:lpstr>PkrToImp_In_Max</vt:lpstr>
      <vt:lpstr>PkrToImp_In_Min</vt:lpstr>
      <vt:lpstr>PkrToImp_In_Most</vt:lpstr>
      <vt:lpstr>PkrToImp_In_Time</vt:lpstr>
      <vt:lpstr>POWEL_IN_1981</vt:lpstr>
      <vt:lpstr>POWEL_IN_1982</vt:lpstr>
      <vt:lpstr>POWEL_IN_1983</vt:lpstr>
      <vt:lpstr>POWEL_IN_1984</vt:lpstr>
      <vt:lpstr>POWEL_IN_1985</vt:lpstr>
      <vt:lpstr>POWEL_IN_1986</vt:lpstr>
      <vt:lpstr>POWEL_IN_1987</vt:lpstr>
      <vt:lpstr>POWEL_IN_1988</vt:lpstr>
      <vt:lpstr>POWEL_IN_1989</vt:lpstr>
      <vt:lpstr>POWEL_IN_1990</vt:lpstr>
      <vt:lpstr>POWEL_IN_1991</vt:lpstr>
      <vt:lpstr>POWEL_IN_1992</vt:lpstr>
      <vt:lpstr>POWEL_IN_1993</vt:lpstr>
      <vt:lpstr>POWEL_IN_1994</vt:lpstr>
      <vt:lpstr>POWEL_IN_1995</vt:lpstr>
      <vt:lpstr>POWEL_IN_1996</vt:lpstr>
      <vt:lpstr>POWEL_IN_1997</vt:lpstr>
      <vt:lpstr>POWEL_IN_1998</vt:lpstr>
      <vt:lpstr>POWEL_IN_1999</vt:lpstr>
      <vt:lpstr>POWEL_IN_2000</vt:lpstr>
      <vt:lpstr>POWEL_IN_2001</vt:lpstr>
      <vt:lpstr>POWEL_IN_2002</vt:lpstr>
      <vt:lpstr>POWEL_IN_2003</vt:lpstr>
      <vt:lpstr>POWEL_IN_2004</vt:lpstr>
      <vt:lpstr>POWEL_IN_2005</vt:lpstr>
      <vt:lpstr>POWEL_IN_2006</vt:lpstr>
      <vt:lpstr>POWEL_IN_2007</vt:lpstr>
      <vt:lpstr>POWEL_IN_2008</vt:lpstr>
      <vt:lpstr>POWEL_IN_2009</vt:lpstr>
      <vt:lpstr>POWEL_IN_2010</vt:lpstr>
      <vt:lpstr>POWEL_IN_2011</vt:lpstr>
      <vt:lpstr>POWEL_IN_2012</vt:lpstr>
      <vt:lpstr>POWEL_IN_2013</vt:lpstr>
      <vt:lpstr>POWEL_IN_2014</vt:lpstr>
      <vt:lpstr>POWEL_IN_2015</vt:lpstr>
      <vt:lpstr>POWEL_IN_2016</vt:lpstr>
      <vt:lpstr>POWEL_IN_2017</vt:lpstr>
      <vt:lpstr>POWEL_IN_2018</vt:lpstr>
      <vt:lpstr>POWEL_IN_2019</vt:lpstr>
      <vt:lpstr>POWEL_IN_2020</vt:lpstr>
      <vt:lpstr>POWEL_IN_2021</vt:lpstr>
      <vt:lpstr>POWEL_IN_2022</vt:lpstr>
      <vt:lpstr>POWEL_IN_2023</vt:lpstr>
      <vt:lpstr>POWEL_IN_2024</vt:lpstr>
      <vt:lpstr>POWEL_IN_2025</vt:lpstr>
      <vt:lpstr>POWEL_IN_2026</vt:lpstr>
      <vt:lpstr>POWEL_IN_2027</vt:lpstr>
      <vt:lpstr>POWEL_IN_2028</vt:lpstr>
      <vt:lpstr>POWEL_IN_2029</vt:lpstr>
      <vt:lpstr>POWEL_IN_Max</vt:lpstr>
      <vt:lpstr>POWEL_IN_Min</vt:lpstr>
      <vt:lpstr>POWEL_IN_Most</vt:lpstr>
      <vt:lpstr>POWEL_IN_TIME</vt:lpstr>
      <vt:lpstr>PowellMax</vt:lpstr>
      <vt:lpstr>PowellMin</vt:lpstr>
      <vt:lpstr>PowellMost</vt:lpstr>
      <vt:lpstr>PTMGAL_IN_1981</vt:lpstr>
      <vt:lpstr>PTMGAL_IN_1982</vt:lpstr>
      <vt:lpstr>PTMGAL_IN_1983</vt:lpstr>
      <vt:lpstr>PTMGAL_IN_1984</vt:lpstr>
      <vt:lpstr>PTMGAL_IN_1985</vt:lpstr>
      <vt:lpstr>PTMGAL_IN_1986</vt:lpstr>
      <vt:lpstr>PTMGAL_IN_1987</vt:lpstr>
      <vt:lpstr>PTMGAL_IN_1988</vt:lpstr>
      <vt:lpstr>PTMGAL_IN_1989</vt:lpstr>
      <vt:lpstr>PTMGAL_IN_1990</vt:lpstr>
      <vt:lpstr>PTMGAL_IN_1991</vt:lpstr>
      <vt:lpstr>PTMGAL_IN_1992</vt:lpstr>
      <vt:lpstr>PTMGAL_IN_1993</vt:lpstr>
      <vt:lpstr>PTMGAL_IN_1994</vt:lpstr>
      <vt:lpstr>PTMGAL_IN_1995</vt:lpstr>
      <vt:lpstr>PTMGAL_IN_1996</vt:lpstr>
      <vt:lpstr>PTMGAL_IN_1997</vt:lpstr>
      <vt:lpstr>PTMGAL_IN_1998</vt:lpstr>
      <vt:lpstr>PTMGAL_IN_1999</vt:lpstr>
      <vt:lpstr>PTMGAL_IN_2000</vt:lpstr>
      <vt:lpstr>PTMGAL_IN_2001</vt:lpstr>
      <vt:lpstr>PTMGAL_IN_2002</vt:lpstr>
      <vt:lpstr>PTMGAL_IN_2003</vt:lpstr>
      <vt:lpstr>PTMGAL_IN_2004</vt:lpstr>
      <vt:lpstr>PTMGAL_IN_2005</vt:lpstr>
      <vt:lpstr>PTMGAL_IN_2006</vt:lpstr>
      <vt:lpstr>PTMGAL_IN_2007</vt:lpstr>
      <vt:lpstr>PTMGAL_IN_2008</vt:lpstr>
      <vt:lpstr>PTMGAL_IN_2009</vt:lpstr>
      <vt:lpstr>PTMGAL_IN_2010</vt:lpstr>
      <vt:lpstr>PTMGAL_IN_2011</vt:lpstr>
      <vt:lpstr>PTMGAL_IN_2012</vt:lpstr>
      <vt:lpstr>PTMGAL_IN_2013</vt:lpstr>
      <vt:lpstr>PTMGAL_IN_2014</vt:lpstr>
      <vt:lpstr>PTMGAL_IN_2015</vt:lpstr>
      <vt:lpstr>PTMGAL_IN_2016</vt:lpstr>
      <vt:lpstr>PTMGAL_IN_2017</vt:lpstr>
      <vt:lpstr>PTMGAL_IN_2018</vt:lpstr>
      <vt:lpstr>PTMGAL_IN_2019</vt:lpstr>
      <vt:lpstr>PTMGAL_IN_2020</vt:lpstr>
      <vt:lpstr>PTMGAL_IN_2021</vt:lpstr>
      <vt:lpstr>PTMGAL_IN_2022</vt:lpstr>
      <vt:lpstr>PTMGAL_IN_2023</vt:lpstr>
      <vt:lpstr>PTMGAL_IN_2024</vt:lpstr>
      <vt:lpstr>PTMGAL_IN_2025</vt:lpstr>
      <vt:lpstr>PTMGAL_IN_2026</vt:lpstr>
      <vt:lpstr>PTMGAL_IN_2027</vt:lpstr>
      <vt:lpstr>PTMGAL_IN_2028</vt:lpstr>
      <vt:lpstr>PTMGAL_IN_2029</vt:lpstr>
      <vt:lpstr>PTMGAL_IN_Max</vt:lpstr>
      <vt:lpstr>PTMGAL_IN_Min</vt:lpstr>
      <vt:lpstr>PTMGAL_IN_Most</vt:lpstr>
      <vt:lpstr>PTMGAL_IN_Time</vt:lpstr>
      <vt:lpstr>PTMGC_IN_1981</vt:lpstr>
      <vt:lpstr>PTMGC_IN_1982</vt:lpstr>
      <vt:lpstr>PTMGC_IN_1983</vt:lpstr>
      <vt:lpstr>PTMGC_IN_1984</vt:lpstr>
      <vt:lpstr>PTMGC_IN_1985</vt:lpstr>
      <vt:lpstr>PTMGC_IN_1986</vt:lpstr>
      <vt:lpstr>PTMGC_IN_1987</vt:lpstr>
      <vt:lpstr>PTMGC_IN_1988</vt:lpstr>
      <vt:lpstr>PTMGC_IN_1989</vt:lpstr>
      <vt:lpstr>PTMGC_IN_1990</vt:lpstr>
      <vt:lpstr>PTMGC_IN_1991</vt:lpstr>
      <vt:lpstr>PTMGC_IN_1992</vt:lpstr>
      <vt:lpstr>PTMGC_IN_1993</vt:lpstr>
      <vt:lpstr>PTMGC_IN_1994</vt:lpstr>
      <vt:lpstr>PTMGC_IN_1995</vt:lpstr>
      <vt:lpstr>PTMGC_IN_1996</vt:lpstr>
      <vt:lpstr>PTMGC_IN_1997</vt:lpstr>
      <vt:lpstr>PTMGC_IN_1998</vt:lpstr>
      <vt:lpstr>PTMGC_IN_1999</vt:lpstr>
      <vt:lpstr>PTMGC_IN_2000</vt:lpstr>
      <vt:lpstr>PTMGC_IN_2001</vt:lpstr>
      <vt:lpstr>PTMGC_IN_2002</vt:lpstr>
      <vt:lpstr>PTMGC_IN_2003</vt:lpstr>
      <vt:lpstr>PTMGC_IN_2004</vt:lpstr>
      <vt:lpstr>PTMGC_IN_2005</vt:lpstr>
      <vt:lpstr>PTMGC_IN_2006</vt:lpstr>
      <vt:lpstr>PTMGC_IN_2007</vt:lpstr>
      <vt:lpstr>PTMGC_IN_2008</vt:lpstr>
      <vt:lpstr>PTMGC_IN_2009</vt:lpstr>
      <vt:lpstr>PTMGC_IN_2010</vt:lpstr>
      <vt:lpstr>PTMGC_IN_2011</vt:lpstr>
      <vt:lpstr>PTMGC_IN_2012</vt:lpstr>
      <vt:lpstr>PTMGC_IN_2013</vt:lpstr>
      <vt:lpstr>PTMGC_IN_2014</vt:lpstr>
      <vt:lpstr>PTMGC_IN_2015</vt:lpstr>
      <vt:lpstr>PTMGC_IN_2016</vt:lpstr>
      <vt:lpstr>PTMGC_IN_2017</vt:lpstr>
      <vt:lpstr>PTMGC_IN_2018</vt:lpstr>
      <vt:lpstr>PTMGC_IN_2019</vt:lpstr>
      <vt:lpstr>PTMGC_IN_2020</vt:lpstr>
      <vt:lpstr>PTMGC_IN_2021</vt:lpstr>
      <vt:lpstr>PTMGC_IN_2022</vt:lpstr>
      <vt:lpstr>PTMGC_IN_2023</vt:lpstr>
      <vt:lpstr>PTMGC_IN_2024</vt:lpstr>
      <vt:lpstr>PTMGC_IN_2025</vt:lpstr>
      <vt:lpstr>PTMGC_IN_2026</vt:lpstr>
      <vt:lpstr>PTMGC_IN_2027</vt:lpstr>
      <vt:lpstr>PTMGC_IN_2028</vt:lpstr>
      <vt:lpstr>PTMGC_IN_2029</vt:lpstr>
      <vt:lpstr>PTMGC_IN_Max</vt:lpstr>
      <vt:lpstr>PTMGC_IN_Min</vt:lpstr>
      <vt:lpstr>PTMGC_IN_Most</vt:lpstr>
      <vt:lpstr>PTMGC_IN_Time</vt:lpstr>
      <vt:lpstr>PTMGH_IN_1981</vt:lpstr>
      <vt:lpstr>PTMGH_IN_1982</vt:lpstr>
      <vt:lpstr>PTMGH_IN_1983</vt:lpstr>
      <vt:lpstr>PTMGH_IN_1984</vt:lpstr>
      <vt:lpstr>PTMGH_IN_1985</vt:lpstr>
      <vt:lpstr>PTMGH_IN_1986</vt:lpstr>
      <vt:lpstr>PTMGH_IN_1987</vt:lpstr>
      <vt:lpstr>PTMGH_IN_1988</vt:lpstr>
      <vt:lpstr>PTMGH_IN_1989</vt:lpstr>
      <vt:lpstr>PTMGH_IN_1990</vt:lpstr>
      <vt:lpstr>PTMGH_IN_1991</vt:lpstr>
      <vt:lpstr>PTMGH_IN_1992</vt:lpstr>
      <vt:lpstr>PTMGH_IN_1993</vt:lpstr>
      <vt:lpstr>PTMGH_IN_1994</vt:lpstr>
      <vt:lpstr>PTMGH_IN_1995</vt:lpstr>
      <vt:lpstr>PTMGH_IN_1996</vt:lpstr>
      <vt:lpstr>PTMGH_IN_1997</vt:lpstr>
      <vt:lpstr>PTMGH_IN_1998</vt:lpstr>
      <vt:lpstr>PTMGH_IN_1999</vt:lpstr>
      <vt:lpstr>PTMGH_IN_2000</vt:lpstr>
      <vt:lpstr>PTMGH_IN_2001</vt:lpstr>
      <vt:lpstr>PTMGH_IN_2002</vt:lpstr>
      <vt:lpstr>PTMGH_IN_2003</vt:lpstr>
      <vt:lpstr>PTMGH_IN_2004</vt:lpstr>
      <vt:lpstr>PTMGH_IN_2005</vt:lpstr>
      <vt:lpstr>PTMGH_IN_2006</vt:lpstr>
      <vt:lpstr>PTMGH_IN_2007</vt:lpstr>
      <vt:lpstr>PTMGH_IN_2008</vt:lpstr>
      <vt:lpstr>PTMGH_IN_2009</vt:lpstr>
      <vt:lpstr>PTMGH_IN_2010</vt:lpstr>
      <vt:lpstr>PTMGH_IN_2011</vt:lpstr>
      <vt:lpstr>PTMGH_IN_2012</vt:lpstr>
      <vt:lpstr>PTMGH_IN_2013</vt:lpstr>
      <vt:lpstr>PTMGH_IN_2014</vt:lpstr>
      <vt:lpstr>PTMGH_IN_2015</vt:lpstr>
      <vt:lpstr>PTMGH_IN_2016</vt:lpstr>
      <vt:lpstr>PTMGH_IN_2017</vt:lpstr>
      <vt:lpstr>PTMGH_IN_2018</vt:lpstr>
      <vt:lpstr>PTMGH_IN_2019</vt:lpstr>
      <vt:lpstr>PTMGH_IN_2020</vt:lpstr>
      <vt:lpstr>PTMGH_IN_2021</vt:lpstr>
      <vt:lpstr>PTMGH_IN_2022</vt:lpstr>
      <vt:lpstr>PTMGH_IN_2023</vt:lpstr>
      <vt:lpstr>PTMGH_IN_2024</vt:lpstr>
      <vt:lpstr>PTMGH_IN_2025</vt:lpstr>
      <vt:lpstr>PTMGH_IN_2026</vt:lpstr>
      <vt:lpstr>PTMGH_IN_2027</vt:lpstr>
      <vt:lpstr>PTMGH_IN_2028</vt:lpstr>
      <vt:lpstr>PTMGH_IN_2029</vt:lpstr>
      <vt:lpstr>PTMGH_IN_Max</vt:lpstr>
      <vt:lpstr>PTMGH_IN_Min</vt:lpstr>
      <vt:lpstr>PTMGH_IN_Most</vt:lpstr>
      <vt:lpstr>PTMGH_IN_Time</vt:lpstr>
      <vt:lpstr>HDBQueries!Query_from_uchdb2_15</vt:lpstr>
      <vt:lpstr>HDBQueries!Query_from_uchdb2_35</vt:lpstr>
      <vt:lpstr>RangeName</vt:lpstr>
      <vt:lpstr>SheetName</vt:lpstr>
      <vt:lpstr>StartMonth</vt:lpstr>
      <vt:lpstr>StartYear</vt:lpstr>
      <vt:lpstr>TaylorParkMax</vt:lpstr>
      <vt:lpstr>TaylorParkMin</vt:lpstr>
      <vt:lpstr>TaylorParkMost</vt:lpstr>
      <vt:lpstr>TImeMin</vt:lpstr>
      <vt:lpstr>TimestepID</vt:lpstr>
      <vt:lpstr>TPARK_IN_1981</vt:lpstr>
      <vt:lpstr>TPARK_IN_1982</vt:lpstr>
      <vt:lpstr>TPARK_IN_1983</vt:lpstr>
      <vt:lpstr>TPARK_IN_1984</vt:lpstr>
      <vt:lpstr>TPARK_IN_1985</vt:lpstr>
      <vt:lpstr>TPARK_IN_1986</vt:lpstr>
      <vt:lpstr>TPARK_IN_1987</vt:lpstr>
      <vt:lpstr>TPARK_IN_1988</vt:lpstr>
      <vt:lpstr>TPARK_IN_1989</vt:lpstr>
      <vt:lpstr>TPARK_IN_1990</vt:lpstr>
      <vt:lpstr>TPARK_IN_1991</vt:lpstr>
      <vt:lpstr>TPARK_IN_1992</vt:lpstr>
      <vt:lpstr>TPARK_IN_1993</vt:lpstr>
      <vt:lpstr>TPARK_IN_1994</vt:lpstr>
      <vt:lpstr>TPARK_IN_1995</vt:lpstr>
      <vt:lpstr>TPARK_IN_1996</vt:lpstr>
      <vt:lpstr>TPARK_IN_1997</vt:lpstr>
      <vt:lpstr>TPARK_IN_1998</vt:lpstr>
      <vt:lpstr>TPARK_IN_1999</vt:lpstr>
      <vt:lpstr>TPARK_IN_2000</vt:lpstr>
      <vt:lpstr>TPARK_IN_2001</vt:lpstr>
      <vt:lpstr>TPARK_IN_2002</vt:lpstr>
      <vt:lpstr>TPARK_IN_2003</vt:lpstr>
      <vt:lpstr>TPARK_IN_2004</vt:lpstr>
      <vt:lpstr>TPARK_IN_2005</vt:lpstr>
      <vt:lpstr>TPARK_IN_2006</vt:lpstr>
      <vt:lpstr>TPARK_IN_2007</vt:lpstr>
      <vt:lpstr>TPARK_IN_2008</vt:lpstr>
      <vt:lpstr>TPARK_IN_2009</vt:lpstr>
      <vt:lpstr>TPARK_IN_2010</vt:lpstr>
      <vt:lpstr>TPARK_IN_2011</vt:lpstr>
      <vt:lpstr>TPARK_IN_2012</vt:lpstr>
      <vt:lpstr>TPARK_IN_2013</vt:lpstr>
      <vt:lpstr>TPARK_IN_2014</vt:lpstr>
      <vt:lpstr>TPARK_IN_2015</vt:lpstr>
      <vt:lpstr>TPARK_IN_2016</vt:lpstr>
      <vt:lpstr>TPARK_IN_2017</vt:lpstr>
      <vt:lpstr>TPARK_IN_2018</vt:lpstr>
      <vt:lpstr>TPARK_IN_2019</vt:lpstr>
      <vt:lpstr>TPARK_IN_2020</vt:lpstr>
      <vt:lpstr>TPARK_IN_2021</vt:lpstr>
      <vt:lpstr>TPARK_IN_2022</vt:lpstr>
      <vt:lpstr>TPARK_IN_2023</vt:lpstr>
      <vt:lpstr>TPARK_IN_2024</vt:lpstr>
      <vt:lpstr>TPARK_IN_2025</vt:lpstr>
      <vt:lpstr>TPARK_IN_2026</vt:lpstr>
      <vt:lpstr>TPARK_IN_2027</vt:lpstr>
      <vt:lpstr>TPARK_IN_2028</vt:lpstr>
      <vt:lpstr>TPARK_IN_2029</vt:lpstr>
      <vt:lpstr>TPARK_IN_Max</vt:lpstr>
      <vt:lpstr>TPARK_IN_Min</vt:lpstr>
      <vt:lpstr>TPARK_IN_Most</vt:lpstr>
      <vt:lpstr>TPARK_IN_TIME</vt:lpstr>
      <vt:lpstr>TempForecast!TPIC2.espmvol</vt:lpstr>
      <vt:lpstr>TempForecast!TPIC2.espmvol_10</vt:lpstr>
      <vt:lpstr>TempForecast!TPIC2.espmvol_11</vt:lpstr>
      <vt:lpstr>TempForecast!TPIC2.espmvol_12</vt:lpstr>
      <vt:lpstr>TempForecast!TPIC2.espmvol_13</vt:lpstr>
      <vt:lpstr>TempForecast!TPIC2.espmvol_14</vt:lpstr>
      <vt:lpstr>TempForecast!TPIC2.espmvol_15</vt:lpstr>
      <vt:lpstr>TempForecast!TPIC2.espmvol_16</vt:lpstr>
      <vt:lpstr>TempForecast!TPIC2.espmvol_17</vt:lpstr>
      <vt:lpstr>TempForecast!TPIC2.espmvol_18</vt:lpstr>
      <vt:lpstr>TempForecast!TPIC2.espmvol_19</vt:lpstr>
      <vt:lpstr>TempForecast!TPIC2.espmvol_2</vt:lpstr>
      <vt:lpstr>TempForecast!TPIC2.espmvol_20</vt:lpstr>
      <vt:lpstr>TempForecast!TPIC2.espmvol_21</vt:lpstr>
      <vt:lpstr>TempForecast!TPIC2.espmvol_22</vt:lpstr>
      <vt:lpstr>TempForecast!TPIC2.espmvol_23</vt:lpstr>
      <vt:lpstr>TempForecast!TPIC2.espmvol_24</vt:lpstr>
      <vt:lpstr>TempForecast!TPIC2.espmvol_25</vt:lpstr>
      <vt:lpstr>TempForecast!TPIC2.espmvol_26</vt:lpstr>
      <vt:lpstr>TempForecast!TPIC2.espmvol_27</vt:lpstr>
      <vt:lpstr>TempForecast!TPIC2.espmvol_28</vt:lpstr>
      <vt:lpstr>TempForecast!TPIC2.espmvol_29</vt:lpstr>
      <vt:lpstr>TempForecast!TPIC2.espmvol_3</vt:lpstr>
      <vt:lpstr>TempForecast!TPIC2.espmvol_30</vt:lpstr>
      <vt:lpstr>TempForecast!TPIC2.espmvol_31</vt:lpstr>
      <vt:lpstr>TempForecast!TPIC2.espmvol_32</vt:lpstr>
      <vt:lpstr>TempForecast!TPIC2.espmvol_33</vt:lpstr>
      <vt:lpstr>TempForecast!TPIC2.espmvol_34</vt:lpstr>
      <vt:lpstr>TempForecast!TPIC2.espmvol_35</vt:lpstr>
      <vt:lpstr>TempForecast!TPIC2.espmvol_36</vt:lpstr>
      <vt:lpstr>TempForecast!TPIC2.espmvol_37</vt:lpstr>
      <vt:lpstr>TempForecast!TPIC2.espmvol_38</vt:lpstr>
      <vt:lpstr>TempForecast!TPIC2.espmvol_39</vt:lpstr>
      <vt:lpstr>TempForecast!TPIC2.espmvol_4</vt:lpstr>
      <vt:lpstr>TempForecast!TPIC2.espmvol_40</vt:lpstr>
      <vt:lpstr>TempForecast!TPIC2.espmvol_41</vt:lpstr>
      <vt:lpstr>TempForecast!TPIC2.espmvol_42</vt:lpstr>
      <vt:lpstr>TempForecast!TPIC2.espmvol_43</vt:lpstr>
      <vt:lpstr>TempForecast!TPIC2.espmvol_44</vt:lpstr>
      <vt:lpstr>TempForecast!TPIC2.espmvol_45</vt:lpstr>
      <vt:lpstr>TempForecast!TPIC2.espmvol_46</vt:lpstr>
      <vt:lpstr>TempForecast!TPIC2.espmvol_47</vt:lpstr>
      <vt:lpstr>TempForecast!TPIC2.espmvol_48</vt:lpstr>
      <vt:lpstr>TempForecast!TPIC2.espmvol_49</vt:lpstr>
      <vt:lpstr>TempForecast!TPIC2.espmvol_5</vt:lpstr>
      <vt:lpstr>TempForecast!TPIC2.espmvol_50</vt:lpstr>
      <vt:lpstr>TempForecast!TPIC2.espmvol_51</vt:lpstr>
      <vt:lpstr>TempForecast!TPIC2.espmvol_52</vt:lpstr>
      <vt:lpstr>TempForecast!TPIC2.espmvol_53</vt:lpstr>
      <vt:lpstr>TempForecast!TPIC2.espmvol_54</vt:lpstr>
      <vt:lpstr>TempForecast!TPIC2.espmvol_55</vt:lpstr>
      <vt:lpstr>TempForecast!TPIC2.espmvol_56</vt:lpstr>
      <vt:lpstr>TempForecast!TPIC2.espmvol_57</vt:lpstr>
      <vt:lpstr>TempForecast!TPIC2.espmvol_6</vt:lpstr>
      <vt:lpstr>TempForecast!TPIC2.espmvol_7</vt:lpstr>
      <vt:lpstr>TempForecast!TPIC2.espmvol_8</vt:lpstr>
      <vt:lpstr>TempForecast!TPIC2.espmvol_9</vt:lpstr>
      <vt:lpstr>TraceID</vt:lpstr>
      <vt:lpstr>TraceSelection</vt:lpstr>
      <vt:lpstr>TraceYear</vt:lpstr>
      <vt:lpstr>VALLE_IN_1981</vt:lpstr>
      <vt:lpstr>VALLE_IN_1982</vt:lpstr>
      <vt:lpstr>VALLE_IN_1983</vt:lpstr>
      <vt:lpstr>VALLE_IN_1984</vt:lpstr>
      <vt:lpstr>VALLE_IN_1985</vt:lpstr>
      <vt:lpstr>VALLE_IN_1986</vt:lpstr>
      <vt:lpstr>VALLE_IN_1987</vt:lpstr>
      <vt:lpstr>VALLE_IN_1988</vt:lpstr>
      <vt:lpstr>VALLE_IN_1989</vt:lpstr>
      <vt:lpstr>VALLE_IN_1990</vt:lpstr>
      <vt:lpstr>VALLE_IN_1991</vt:lpstr>
      <vt:lpstr>VALLE_IN_1992</vt:lpstr>
      <vt:lpstr>VALLE_IN_1993</vt:lpstr>
      <vt:lpstr>VALLE_IN_1994</vt:lpstr>
      <vt:lpstr>VALLE_IN_1995</vt:lpstr>
      <vt:lpstr>VALLE_IN_1996</vt:lpstr>
      <vt:lpstr>VALLE_IN_1997</vt:lpstr>
      <vt:lpstr>VALLE_IN_1998</vt:lpstr>
      <vt:lpstr>VALLE_IN_1999</vt:lpstr>
      <vt:lpstr>VALLE_IN_2000</vt:lpstr>
      <vt:lpstr>VALLE_IN_2001</vt:lpstr>
      <vt:lpstr>VALLE_IN_2002</vt:lpstr>
      <vt:lpstr>VALLE_IN_2003</vt:lpstr>
      <vt:lpstr>VALLE_IN_2004</vt:lpstr>
      <vt:lpstr>VALLE_IN_2005</vt:lpstr>
      <vt:lpstr>VALLE_IN_2006</vt:lpstr>
      <vt:lpstr>VALLE_IN_2007</vt:lpstr>
      <vt:lpstr>VALLE_IN_2008</vt:lpstr>
      <vt:lpstr>VALLE_IN_2009</vt:lpstr>
      <vt:lpstr>VALLE_IN_2010</vt:lpstr>
      <vt:lpstr>VALLE_IN_2011</vt:lpstr>
      <vt:lpstr>VALLE_IN_2012</vt:lpstr>
      <vt:lpstr>VALLE_IN_2013</vt:lpstr>
      <vt:lpstr>VALLE_IN_2014</vt:lpstr>
      <vt:lpstr>VALLE_IN_2015</vt:lpstr>
      <vt:lpstr>VALLE_IN_2016</vt:lpstr>
      <vt:lpstr>VALLE_IN_2017</vt:lpstr>
      <vt:lpstr>VALLE_IN_2018</vt:lpstr>
      <vt:lpstr>VALLE_IN_2019</vt:lpstr>
      <vt:lpstr>VALLE_IN_2020</vt:lpstr>
      <vt:lpstr>VALLE_IN_2021</vt:lpstr>
      <vt:lpstr>VALLE_IN_2022</vt:lpstr>
      <vt:lpstr>VALLE_IN_2023</vt:lpstr>
      <vt:lpstr>VALLE_IN_2024</vt:lpstr>
      <vt:lpstr>VALLE_IN_2025</vt:lpstr>
      <vt:lpstr>VALLE_IN_2026</vt:lpstr>
      <vt:lpstr>VALLE_IN_2027</vt:lpstr>
      <vt:lpstr>VALLE_IN_2028</vt:lpstr>
      <vt:lpstr>VALLE_IN_2029</vt:lpstr>
      <vt:lpstr>VALLE_IN_Max</vt:lpstr>
      <vt:lpstr>VALLE_IN_Min</vt:lpstr>
      <vt:lpstr>VALLE_IN_Most</vt:lpstr>
      <vt:lpstr>VALLE_IN_TIME</vt:lpstr>
      <vt:lpstr>VallecitoMax</vt:lpstr>
      <vt:lpstr>VallecitoMin</vt:lpstr>
      <vt:lpstr>VallecitoMost</vt:lpstr>
      <vt:lpstr>TempForecast!VCRC2.espmvol</vt:lpstr>
      <vt:lpstr>TempForecast!VCRC2.espmvol_10</vt:lpstr>
      <vt:lpstr>TempForecast!VCRC2.espmvol_11</vt:lpstr>
      <vt:lpstr>TempForecast!VCRC2.espmvol_12</vt:lpstr>
      <vt:lpstr>TempForecast!VCRC2.espmvol_13</vt:lpstr>
      <vt:lpstr>TempForecast!VCRC2.espmvol_14</vt:lpstr>
      <vt:lpstr>TempForecast!VCRC2.espmvol_15</vt:lpstr>
      <vt:lpstr>TempForecast!VCRC2.espmvol_16</vt:lpstr>
      <vt:lpstr>TempForecast!VCRC2.espmvol_17</vt:lpstr>
      <vt:lpstr>TempForecast!VCRC2.espmvol_18</vt:lpstr>
      <vt:lpstr>TempForecast!VCRC2.espmvol_19</vt:lpstr>
      <vt:lpstr>TempForecast!VCRC2.espmvol_2</vt:lpstr>
      <vt:lpstr>TempForecast!VCRC2.espmvol_20</vt:lpstr>
      <vt:lpstr>TempForecast!VCRC2.espmvol_21</vt:lpstr>
      <vt:lpstr>TempForecast!VCRC2.espmvol_22</vt:lpstr>
      <vt:lpstr>TempForecast!VCRC2.espmvol_23</vt:lpstr>
      <vt:lpstr>TempForecast!VCRC2.espmvol_24</vt:lpstr>
      <vt:lpstr>TempForecast!VCRC2.espmvol_25</vt:lpstr>
      <vt:lpstr>TempForecast!VCRC2.espmvol_26</vt:lpstr>
      <vt:lpstr>TempForecast!VCRC2.espmvol_27</vt:lpstr>
      <vt:lpstr>TempForecast!VCRC2.espmvol_28</vt:lpstr>
      <vt:lpstr>TempForecast!VCRC2.espmvol_29</vt:lpstr>
      <vt:lpstr>TempForecast!VCRC2.espmvol_3</vt:lpstr>
      <vt:lpstr>TempForecast!VCRC2.espmvol_30</vt:lpstr>
      <vt:lpstr>TempForecast!VCRC2.espmvol_31</vt:lpstr>
      <vt:lpstr>TempForecast!VCRC2.espmvol_32</vt:lpstr>
      <vt:lpstr>TempForecast!VCRC2.espmvol_33</vt:lpstr>
      <vt:lpstr>TempForecast!VCRC2.espmvol_34</vt:lpstr>
      <vt:lpstr>TempForecast!VCRC2.espmvol_35</vt:lpstr>
      <vt:lpstr>TempForecast!VCRC2.espmvol_36</vt:lpstr>
      <vt:lpstr>TempForecast!VCRC2.espmvol_37</vt:lpstr>
      <vt:lpstr>TempForecast!VCRC2.espmvol_38</vt:lpstr>
      <vt:lpstr>TempForecast!VCRC2.espmvol_39</vt:lpstr>
      <vt:lpstr>TempForecast!VCRC2.espmvol_4</vt:lpstr>
      <vt:lpstr>TempForecast!VCRC2.espmvol_40</vt:lpstr>
      <vt:lpstr>TempForecast!VCRC2.espmvol_41</vt:lpstr>
      <vt:lpstr>TempForecast!VCRC2.espmvol_42</vt:lpstr>
      <vt:lpstr>TempForecast!VCRC2.espmvol_43</vt:lpstr>
      <vt:lpstr>TempForecast!VCRC2.espmvol_44</vt:lpstr>
      <vt:lpstr>TempForecast!VCRC2.espmvol_45</vt:lpstr>
      <vt:lpstr>TempForecast!VCRC2.espmvol_46</vt:lpstr>
      <vt:lpstr>TempForecast!VCRC2.espmvol_47</vt:lpstr>
      <vt:lpstr>TempForecast!VCRC2.espmvol_48</vt:lpstr>
      <vt:lpstr>TempForecast!VCRC2.espmvol_49</vt:lpstr>
      <vt:lpstr>TempForecast!VCRC2.espmvol_5</vt:lpstr>
      <vt:lpstr>TempForecast!VCRC2.espmvol_50</vt:lpstr>
      <vt:lpstr>TempForecast!VCRC2.espmvol_51</vt:lpstr>
      <vt:lpstr>TempForecast!VCRC2.espmvol_52</vt:lpstr>
      <vt:lpstr>TempForecast!VCRC2.espmvol_53</vt:lpstr>
      <vt:lpstr>TempForecast!VCRC2.espmvol_54</vt:lpstr>
      <vt:lpstr>TempForecast!VCRC2.espmvol_55</vt:lpstr>
      <vt:lpstr>TempForecast!VCRC2.espmvol_56</vt:lpstr>
      <vt:lpstr>TempForecast!VCRC2.espmvol_57</vt:lpstr>
      <vt:lpstr>TempForecast!VCRC2.espmvol_6</vt:lpstr>
      <vt:lpstr>TempForecast!VCRC2.espmvol_7</vt:lpstr>
      <vt:lpstr>TempForecast!VCRC2.espmvol_8</vt:lpstr>
      <vt:lpstr>TempForecast!VCRC2.espmvol_9</vt:lpstr>
      <vt:lpstr>YampaMax</vt:lpstr>
      <vt:lpstr>YampaMin</vt:lpstr>
      <vt:lpstr>YampaMost</vt:lpstr>
      <vt:lpstr>TempForecast!YDLC2.espmvol</vt:lpstr>
      <vt:lpstr>TempForecast!YDLC2.espmvol_10</vt:lpstr>
      <vt:lpstr>TempForecast!YDLC2.espmvol_11</vt:lpstr>
      <vt:lpstr>TempForecast!YDLC2.espmvol_12</vt:lpstr>
      <vt:lpstr>TempForecast!YDLC2.espmvol_13</vt:lpstr>
      <vt:lpstr>TempForecast!YDLC2.espmvol_14</vt:lpstr>
      <vt:lpstr>TempForecast!YDLC2.espmvol_15</vt:lpstr>
      <vt:lpstr>TempForecast!YDLC2.espmvol_16</vt:lpstr>
      <vt:lpstr>TempForecast!YDLC2.espmvol_17</vt:lpstr>
      <vt:lpstr>TempForecast!YDLC2.espmvol_18</vt:lpstr>
      <vt:lpstr>TempForecast!YDLC2.espmvol_19</vt:lpstr>
      <vt:lpstr>TempForecast!YDLC2.espmvol_2</vt:lpstr>
      <vt:lpstr>TempForecast!YDLC2.espmvol_20</vt:lpstr>
      <vt:lpstr>TempForecast!YDLC2.espmvol_21</vt:lpstr>
      <vt:lpstr>TempForecast!YDLC2.espmvol_22</vt:lpstr>
      <vt:lpstr>TempForecast!YDLC2.espmvol_23</vt:lpstr>
      <vt:lpstr>TempForecast!YDLC2.espmvol_24</vt:lpstr>
      <vt:lpstr>TempForecast!YDLC2.espmvol_25</vt:lpstr>
      <vt:lpstr>TempForecast!YDLC2.espmvol_26</vt:lpstr>
      <vt:lpstr>TempForecast!YDLC2.espmvol_27</vt:lpstr>
      <vt:lpstr>TempForecast!YDLC2.espmvol_28</vt:lpstr>
      <vt:lpstr>TempForecast!YDLC2.espmvol_29</vt:lpstr>
      <vt:lpstr>TempForecast!YDLC2.espmvol_3</vt:lpstr>
      <vt:lpstr>TempForecast!YDLC2.espmvol_30</vt:lpstr>
      <vt:lpstr>TempForecast!YDLC2.espmvol_31</vt:lpstr>
      <vt:lpstr>TempForecast!YDLC2.espmvol_32</vt:lpstr>
      <vt:lpstr>TempForecast!YDLC2.espmvol_33</vt:lpstr>
      <vt:lpstr>TempForecast!YDLC2.espmvol_34</vt:lpstr>
      <vt:lpstr>TempForecast!YDLC2.espmvol_35</vt:lpstr>
      <vt:lpstr>TempForecast!YDLC2.espmvol_36</vt:lpstr>
      <vt:lpstr>TempForecast!YDLC2.espmvol_37</vt:lpstr>
      <vt:lpstr>TempForecast!YDLC2.espmvol_38</vt:lpstr>
      <vt:lpstr>TempForecast!YDLC2.espmvol_39</vt:lpstr>
      <vt:lpstr>TempForecast!YDLC2.espmvol_4</vt:lpstr>
      <vt:lpstr>TempForecast!YDLC2.espmvol_40</vt:lpstr>
      <vt:lpstr>TempForecast!YDLC2.espmvol_41</vt:lpstr>
      <vt:lpstr>TempForecast!YDLC2.espmvol_42</vt:lpstr>
      <vt:lpstr>TempForecast!YDLC2.espmvol_43</vt:lpstr>
      <vt:lpstr>TempForecast!YDLC2.espmvol_44</vt:lpstr>
      <vt:lpstr>TempForecast!YDLC2.espmvol_45</vt:lpstr>
      <vt:lpstr>TempForecast!YDLC2.espmvol_46</vt:lpstr>
      <vt:lpstr>TempForecast!YDLC2.espmvol_47</vt:lpstr>
      <vt:lpstr>TempForecast!YDLC2.espmvol_48</vt:lpstr>
      <vt:lpstr>TempForecast!YDLC2.espmvol_49</vt:lpstr>
      <vt:lpstr>TempForecast!YDLC2.espmvol_5</vt:lpstr>
      <vt:lpstr>TempForecast!YDLC2.espmvol_50</vt:lpstr>
      <vt:lpstr>TempForecast!YDLC2.espmvol_51</vt:lpstr>
      <vt:lpstr>TempForecast!YDLC2.espmvol_52</vt:lpstr>
      <vt:lpstr>TempForecast!YDLC2.espmvol_53</vt:lpstr>
      <vt:lpstr>TempForecast!YDLC2.espmvol_54</vt:lpstr>
      <vt:lpstr>TempForecast!YDLC2.espmvol_55</vt:lpstr>
      <vt:lpstr>TempForecast!YDLC2.espmvol_56</vt:lpstr>
      <vt:lpstr>TempForecast!YDLC2.espmvol_57</vt:lpstr>
      <vt:lpstr>TempForecast!YDLC2.espmvol_6</vt:lpstr>
      <vt:lpstr>TempForecast!YDLC2.espmvol_7</vt:lpstr>
      <vt:lpstr>TempForecast!YDLC2.espmvol_8</vt:lpstr>
      <vt:lpstr>TempForecast!YDLC2.espmvol_9</vt:lpstr>
      <vt:lpstr>AnimasRiverTotalOutflow!YRITO_IN_1981</vt:lpstr>
      <vt:lpstr>YRITO_IN_1981</vt:lpstr>
      <vt:lpstr>AnimasRiverTotalOutflow!YRITO_IN_1982</vt:lpstr>
      <vt:lpstr>YRITO_IN_1982</vt:lpstr>
      <vt:lpstr>AnimasRiverTotalOutflow!YRITO_IN_1983</vt:lpstr>
      <vt:lpstr>YRITO_IN_1983</vt:lpstr>
      <vt:lpstr>AnimasRiverTotalOutflow!YRITO_IN_1984</vt:lpstr>
      <vt:lpstr>YRITO_IN_1984</vt:lpstr>
      <vt:lpstr>AnimasRiverTotalOutflow!YRITO_IN_1985</vt:lpstr>
      <vt:lpstr>YRITO_IN_1985</vt:lpstr>
      <vt:lpstr>AnimasRiverTotalOutflow!YRITO_IN_1986</vt:lpstr>
      <vt:lpstr>YRITO_IN_1986</vt:lpstr>
      <vt:lpstr>AnimasRiverTotalOutflow!YRITO_IN_1987</vt:lpstr>
      <vt:lpstr>YRITO_IN_1987</vt:lpstr>
      <vt:lpstr>AnimasRiverTotalOutflow!YRITO_IN_1988</vt:lpstr>
      <vt:lpstr>YRITO_IN_1988</vt:lpstr>
      <vt:lpstr>AnimasRiverTotalOutflow!YRITO_IN_1989</vt:lpstr>
      <vt:lpstr>YRITO_IN_1989</vt:lpstr>
      <vt:lpstr>AnimasRiverTotalOutflow!YRITO_IN_1990</vt:lpstr>
      <vt:lpstr>YRITO_IN_1990</vt:lpstr>
      <vt:lpstr>AnimasRiverTotalOutflow!YRITO_IN_1991</vt:lpstr>
      <vt:lpstr>YRITO_IN_1991</vt:lpstr>
      <vt:lpstr>AnimasRiverTotalOutflow!YRITO_IN_1992</vt:lpstr>
      <vt:lpstr>YRITO_IN_1992</vt:lpstr>
      <vt:lpstr>AnimasRiverTotalOutflow!YRITO_IN_1993</vt:lpstr>
      <vt:lpstr>YRITO_IN_1993</vt:lpstr>
      <vt:lpstr>AnimasRiverTotalOutflow!YRITO_IN_1994</vt:lpstr>
      <vt:lpstr>YRITO_IN_1994</vt:lpstr>
      <vt:lpstr>AnimasRiverTotalOutflow!YRITO_IN_1995</vt:lpstr>
      <vt:lpstr>YRITO_IN_1995</vt:lpstr>
      <vt:lpstr>AnimasRiverTotalOutflow!YRITO_IN_1996</vt:lpstr>
      <vt:lpstr>YRITO_IN_1996</vt:lpstr>
      <vt:lpstr>AnimasRiverTotalOutflow!YRITO_IN_1997</vt:lpstr>
      <vt:lpstr>YRITO_IN_1997</vt:lpstr>
      <vt:lpstr>AnimasRiverTotalOutflow!YRITO_IN_1998</vt:lpstr>
      <vt:lpstr>YRITO_IN_1998</vt:lpstr>
      <vt:lpstr>AnimasRiverTotalOutflow!YRITO_IN_1999</vt:lpstr>
      <vt:lpstr>YRITO_IN_1999</vt:lpstr>
      <vt:lpstr>AnimasRiverTotalOutflow!YRITO_IN_2000</vt:lpstr>
      <vt:lpstr>YRITO_IN_2000</vt:lpstr>
      <vt:lpstr>AnimasRiverTotalOutflow!YRITO_IN_2001</vt:lpstr>
      <vt:lpstr>YRITO_IN_2001</vt:lpstr>
      <vt:lpstr>AnimasRiverTotalOutflow!YRITO_IN_2002</vt:lpstr>
      <vt:lpstr>YRITO_IN_2002</vt:lpstr>
      <vt:lpstr>AnimasRiverTotalOutflow!YRITO_IN_2003</vt:lpstr>
      <vt:lpstr>YRITO_IN_2003</vt:lpstr>
      <vt:lpstr>AnimasRiverTotalOutflow!YRITO_IN_2004</vt:lpstr>
      <vt:lpstr>YRITO_IN_2004</vt:lpstr>
      <vt:lpstr>AnimasRiverTotalOutflow!YRITO_IN_2005</vt:lpstr>
      <vt:lpstr>YRITO_IN_2005</vt:lpstr>
      <vt:lpstr>AnimasRiverTotalOutflow!YRITO_IN_2006</vt:lpstr>
      <vt:lpstr>YRITO_IN_2006</vt:lpstr>
      <vt:lpstr>AnimasRiverTotalOutflow!YRITO_IN_2007</vt:lpstr>
      <vt:lpstr>YRITO_IN_2007</vt:lpstr>
      <vt:lpstr>AnimasRiverTotalOutflow!YRITO_IN_2008</vt:lpstr>
      <vt:lpstr>YRITO_IN_2008</vt:lpstr>
      <vt:lpstr>AnimasRiverTotalOutflow!YRITO_IN_2009</vt:lpstr>
      <vt:lpstr>YRITO_IN_2009</vt:lpstr>
      <vt:lpstr>AnimasRiverTotalOutflow!YRITO_IN_2010</vt:lpstr>
      <vt:lpstr>YRITO_IN_2010</vt:lpstr>
      <vt:lpstr>YRITO_IN_2011</vt:lpstr>
      <vt:lpstr>YRITO_IN_2012</vt:lpstr>
      <vt:lpstr>YRITO_IN_2013</vt:lpstr>
      <vt:lpstr>YRITO_IN_2014</vt:lpstr>
      <vt:lpstr>YRITO_IN_2015</vt:lpstr>
      <vt:lpstr>YRITO_IN_2016</vt:lpstr>
      <vt:lpstr>YRITO_IN_2017</vt:lpstr>
      <vt:lpstr>YRITO_IN_2018</vt:lpstr>
      <vt:lpstr>YRITO_IN_2019</vt:lpstr>
      <vt:lpstr>YRITO_IN_2020</vt:lpstr>
      <vt:lpstr>YRITO_IN_2021</vt:lpstr>
      <vt:lpstr>YRITO_IN_2022</vt:lpstr>
      <vt:lpstr>YRITO_IN_2023</vt:lpstr>
      <vt:lpstr>YRITO_IN_2024</vt:lpstr>
      <vt:lpstr>YRITO_IN_2025</vt:lpstr>
      <vt:lpstr>YRITO_IN_2026</vt:lpstr>
      <vt:lpstr>YRITO_IN_2027</vt:lpstr>
      <vt:lpstr>YRITO_IN_2028</vt:lpstr>
      <vt:lpstr>YRITO_IN_2029</vt:lpstr>
      <vt:lpstr>AnimasRiverTotalOutflow!YRITO_IN_Max</vt:lpstr>
      <vt:lpstr>YRITO_IN_Max</vt:lpstr>
      <vt:lpstr>AnimasRiverTotalOutflow!YRITO_IN_Min</vt:lpstr>
      <vt:lpstr>YRITO_IN_Min</vt:lpstr>
      <vt:lpstr>AnimasRiverTotalOutflow!YRITO_IN_Most</vt:lpstr>
      <vt:lpstr>YRITO_IN_Most</vt:lpstr>
      <vt:lpstr>YRITO_IN_TIME</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Heather</dc:creator>
  <cp:lastModifiedBy>Alex Pivarnik</cp:lastModifiedBy>
  <cp:lastPrinted>2011-12-21T07:34:54Z</cp:lastPrinted>
  <dcterms:created xsi:type="dcterms:W3CDTF">2011-03-08T17:14:52Z</dcterms:created>
  <dcterms:modified xsi:type="dcterms:W3CDTF">2020-05-12T19:43:21Z</dcterms:modified>
</cp:coreProperties>
</file>